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917" activeTab="5"/>
  </bookViews>
  <sheets>
    <sheet name="1. Criminal and Adm Legislation" sheetId="29" r:id="rId1"/>
    <sheet name="2. Judiciary" sheetId="27" r:id="rId2"/>
    <sheet name="3. Police" sheetId="34" r:id="rId3"/>
    <sheet name="4. Prosecution" sheetId="23" r:id="rId4"/>
    <sheet name="5. Legal Aid Service" sheetId="31" r:id="rId5"/>
    <sheet name="6. Penitentiary" sheetId="28" r:id="rId6"/>
    <sheet name="7. Justice for Children" sheetId="19" r:id="rId7"/>
    <sheet name="8. Probation" sheetId="32" r:id="rId8"/>
    <sheet name="9. Legal Education" sheetId="33" r:id="rId9"/>
    <sheet name="10. Efficient PD's Office" sheetId="21" r:id="rId10"/>
    <sheet name="11. Res_Rehabilitaiton" sheetId="30" r:id="rId11"/>
  </sheets>
  <definedNames>
    <definedName name="_xlnm.Print_Area" localSheetId="0">'1. Criminal and Adm Legislation'!$A$1:$I$8</definedName>
    <definedName name="_xlnm.Print_Area" localSheetId="7">'8. Probation'!$A$1:$S$193</definedName>
  </definedNames>
  <calcPr calcId="152511" concurrentCalc="0"/>
</workbook>
</file>

<file path=xl/calcChain.xml><?xml version="1.0" encoding="utf-8"?>
<calcChain xmlns="http://schemas.openxmlformats.org/spreadsheetml/2006/main">
  <c r="L117" i="28" l="1"/>
  <c r="K117" i="28"/>
  <c r="J117" i="28"/>
  <c r="I117" i="28"/>
  <c r="H117" i="28"/>
  <c r="G117" i="28"/>
  <c r="L113" i="28"/>
  <c r="K113" i="28"/>
  <c r="J113" i="28"/>
  <c r="I113" i="28"/>
  <c r="H113" i="28"/>
  <c r="G113" i="28"/>
  <c r="G111" i="28"/>
  <c r="L110" i="28"/>
  <c r="K110" i="28"/>
  <c r="J110" i="28"/>
  <c r="I110" i="28"/>
  <c r="H110" i="28"/>
  <c r="G110" i="28"/>
  <c r="L109" i="28"/>
  <c r="K109" i="28"/>
  <c r="J109" i="28"/>
  <c r="I109" i="28"/>
  <c r="H109" i="28"/>
  <c r="G109" i="28"/>
  <c r="L91" i="28"/>
  <c r="K91" i="28"/>
  <c r="J91" i="28"/>
  <c r="I91" i="28"/>
  <c r="H91" i="28"/>
  <c r="G91" i="28"/>
  <c r="L83" i="28"/>
  <c r="K83" i="28"/>
  <c r="J83" i="28"/>
  <c r="I83" i="28"/>
  <c r="H83" i="28"/>
  <c r="G83" i="28"/>
  <c r="F83" i="28"/>
  <c r="E83" i="28"/>
  <c r="D83" i="28"/>
  <c r="F80" i="28"/>
  <c r="L79" i="28"/>
  <c r="K79" i="28"/>
  <c r="J79" i="28"/>
  <c r="I79" i="28"/>
  <c r="H79" i="28"/>
  <c r="G79" i="28"/>
  <c r="F79" i="28"/>
  <c r="E79" i="28"/>
  <c r="D79" i="28"/>
  <c r="F77" i="28"/>
  <c r="E77" i="28"/>
  <c r="D77" i="28"/>
  <c r="L76" i="28"/>
  <c r="K76" i="28"/>
  <c r="J76" i="28"/>
  <c r="I76" i="28"/>
  <c r="H76" i="28"/>
  <c r="G76" i="28"/>
  <c r="F76" i="28"/>
  <c r="E76" i="28"/>
  <c r="D76" i="28"/>
  <c r="L75" i="28"/>
  <c r="K75" i="28"/>
  <c r="J75" i="28"/>
  <c r="I75" i="28"/>
  <c r="H75" i="28"/>
  <c r="G75" i="28"/>
  <c r="F75" i="28"/>
  <c r="E75" i="28"/>
  <c r="D75" i="28"/>
  <c r="L71" i="28"/>
  <c r="K71" i="28"/>
  <c r="J71" i="28"/>
  <c r="I71" i="28"/>
  <c r="H71" i="28"/>
  <c r="G71" i="28"/>
  <c r="L67" i="28"/>
  <c r="K67" i="28"/>
  <c r="J67" i="28"/>
  <c r="I67" i="28"/>
  <c r="H67" i="28"/>
  <c r="K63" i="28"/>
  <c r="J63" i="28"/>
  <c r="F63" i="28"/>
  <c r="E63" i="28"/>
  <c r="D63" i="28"/>
  <c r="C63" i="28"/>
  <c r="L58" i="28"/>
  <c r="K58" i="28"/>
  <c r="J58" i="28"/>
  <c r="I58" i="28"/>
  <c r="H58" i="28"/>
  <c r="G58" i="28"/>
  <c r="F58" i="28"/>
  <c r="E58" i="28"/>
  <c r="D58" i="28"/>
  <c r="L54" i="28"/>
  <c r="K54" i="28"/>
  <c r="J54" i="28"/>
  <c r="I54" i="28"/>
  <c r="H54" i="28"/>
  <c r="G54" i="28"/>
  <c r="F54" i="28"/>
  <c r="E54" i="28"/>
  <c r="D54" i="28"/>
  <c r="L50" i="28"/>
  <c r="K50" i="28"/>
  <c r="J50" i="28"/>
  <c r="I50" i="28"/>
  <c r="H50" i="28"/>
  <c r="G50" i="28"/>
  <c r="F48" i="28"/>
  <c r="L47" i="28"/>
  <c r="K47" i="28"/>
  <c r="J47" i="28"/>
  <c r="I47" i="28"/>
  <c r="H47" i="28"/>
  <c r="G47" i="28"/>
  <c r="F47" i="28"/>
  <c r="E44" i="28"/>
  <c r="L43" i="28"/>
  <c r="K43" i="28"/>
  <c r="J43" i="28"/>
  <c r="I43" i="28"/>
  <c r="H43" i="28"/>
  <c r="G43" i="28"/>
  <c r="F43" i="28"/>
  <c r="E43" i="28"/>
  <c r="D43" i="28"/>
  <c r="E41" i="28"/>
  <c r="L40" i="28"/>
  <c r="K40" i="28"/>
  <c r="J40" i="28"/>
  <c r="I40" i="28"/>
  <c r="H40" i="28"/>
  <c r="G40" i="28"/>
  <c r="F40" i="28"/>
  <c r="E40" i="28"/>
  <c r="D40" i="28"/>
  <c r="L39" i="28"/>
  <c r="K39" i="28"/>
  <c r="J39" i="28"/>
  <c r="I39" i="28"/>
  <c r="H39" i="28"/>
  <c r="G39" i="28"/>
  <c r="F39" i="28"/>
  <c r="E39" i="28"/>
  <c r="D39" i="28"/>
  <c r="L28" i="28"/>
  <c r="K28" i="28"/>
  <c r="J28" i="28"/>
  <c r="I28" i="28"/>
  <c r="H28" i="28"/>
  <c r="G28" i="28"/>
  <c r="F28" i="28"/>
  <c r="L27" i="28"/>
  <c r="K27" i="28"/>
  <c r="J27" i="28"/>
  <c r="I27" i="28"/>
  <c r="H27" i="28"/>
  <c r="G27" i="28"/>
  <c r="F27" i="28"/>
  <c r="K22" i="28"/>
  <c r="J22" i="28"/>
  <c r="I22" i="28"/>
  <c r="H22" i="28"/>
  <c r="G22" i="28"/>
  <c r="F22" i="28"/>
  <c r="E22" i="28"/>
  <c r="L21" i="28"/>
  <c r="K21" i="28"/>
  <c r="J21" i="28"/>
  <c r="I21" i="28"/>
  <c r="H21" i="28"/>
  <c r="G21" i="28"/>
  <c r="F21" i="28"/>
  <c r="E21" i="28"/>
  <c r="L20" i="28"/>
  <c r="K20" i="28"/>
  <c r="J20" i="28"/>
  <c r="I20" i="28"/>
  <c r="H20" i="28"/>
  <c r="G20" i="28"/>
  <c r="F20" i="28"/>
  <c r="E20" i="28"/>
  <c r="E9" i="28"/>
  <c r="L8" i="28"/>
  <c r="K8" i="28"/>
  <c r="J8" i="28"/>
  <c r="I8" i="28"/>
  <c r="H8" i="28"/>
  <c r="G8" i="28"/>
  <c r="F8" i="28"/>
  <c r="E8" i="28"/>
  <c r="L7" i="28"/>
  <c r="K7" i="28"/>
  <c r="J7" i="28"/>
  <c r="I7" i="28"/>
  <c r="H7" i="28"/>
  <c r="G7" i="28"/>
  <c r="F7" i="28"/>
  <c r="E7" i="28"/>
  <c r="C180" i="32"/>
  <c r="K175" i="32"/>
  <c r="J175" i="32"/>
  <c r="I175" i="32"/>
  <c r="H175" i="32"/>
  <c r="G175" i="32"/>
  <c r="F175" i="32"/>
  <c r="E175" i="32"/>
  <c r="D175" i="32"/>
  <c r="K170" i="32"/>
  <c r="J170" i="32"/>
  <c r="I170" i="32"/>
  <c r="H170" i="32"/>
  <c r="G170" i="32"/>
  <c r="F170" i="32"/>
  <c r="E170" i="32"/>
  <c r="D170" i="32"/>
  <c r="C165" i="32"/>
  <c r="D163" i="32"/>
  <c r="D161" i="32"/>
  <c r="K160" i="32"/>
  <c r="J160" i="32"/>
  <c r="I160" i="32"/>
  <c r="H160" i="32"/>
  <c r="G160" i="32"/>
  <c r="E160" i="32"/>
  <c r="D160" i="32"/>
  <c r="K153" i="32"/>
  <c r="J153" i="32"/>
  <c r="I153" i="32"/>
  <c r="H153" i="32"/>
  <c r="G153" i="32"/>
  <c r="F153" i="32"/>
  <c r="E153" i="32"/>
  <c r="D153" i="32"/>
  <c r="K148" i="32"/>
  <c r="J148" i="32"/>
  <c r="I148" i="32"/>
  <c r="H148" i="32"/>
  <c r="G148" i="32"/>
  <c r="F148" i="32"/>
  <c r="E148" i="32"/>
  <c r="D148" i="32"/>
  <c r="K142" i="32"/>
  <c r="J142" i="32"/>
  <c r="I142" i="32"/>
  <c r="H142" i="32"/>
  <c r="G142" i="32"/>
  <c r="F142" i="32"/>
  <c r="E142" i="32"/>
  <c r="D142" i="32"/>
  <c r="C142" i="32"/>
  <c r="K134" i="32"/>
  <c r="J134" i="32"/>
  <c r="I134" i="32"/>
  <c r="H134" i="32"/>
  <c r="G134" i="32"/>
  <c r="F134" i="32"/>
  <c r="E134" i="32"/>
  <c r="D134" i="32"/>
  <c r="K129" i="32"/>
  <c r="J129" i="32"/>
  <c r="I129" i="32"/>
  <c r="H129" i="32"/>
  <c r="G129" i="32"/>
  <c r="F129" i="32"/>
  <c r="E129" i="32"/>
  <c r="D129" i="32"/>
  <c r="K124" i="32"/>
  <c r="J124" i="32"/>
  <c r="I124" i="32"/>
  <c r="H124" i="32"/>
  <c r="G124" i="32"/>
  <c r="F124" i="32"/>
  <c r="E124" i="32"/>
  <c r="D124" i="32"/>
  <c r="K119" i="32"/>
  <c r="J119" i="32"/>
  <c r="I119" i="32"/>
  <c r="H119" i="32"/>
  <c r="G119" i="32"/>
  <c r="F119" i="32"/>
  <c r="E119" i="32"/>
  <c r="D119" i="32"/>
  <c r="K114" i="32"/>
  <c r="J114" i="32"/>
  <c r="I114" i="32"/>
  <c r="H114" i="32"/>
  <c r="G114" i="32"/>
  <c r="F114" i="32"/>
  <c r="E114" i="32"/>
  <c r="D114" i="32"/>
  <c r="H109" i="32"/>
  <c r="H104" i="32"/>
  <c r="K97" i="32"/>
  <c r="J97" i="32"/>
  <c r="I97" i="32"/>
  <c r="H97" i="32"/>
  <c r="G97" i="32"/>
  <c r="F97" i="32"/>
  <c r="E97" i="32"/>
  <c r="D97" i="32"/>
  <c r="C97" i="32"/>
  <c r="K91" i="32"/>
  <c r="J91" i="32"/>
  <c r="G91" i="32"/>
  <c r="F91" i="32"/>
  <c r="E91" i="32"/>
  <c r="D91" i="32"/>
  <c r="K86" i="32"/>
  <c r="J86" i="32"/>
  <c r="I86" i="32"/>
  <c r="H86" i="32"/>
  <c r="G86" i="32"/>
  <c r="F86" i="32"/>
  <c r="E86" i="32"/>
  <c r="D86" i="32"/>
  <c r="K80" i="32"/>
  <c r="J80" i="32"/>
  <c r="I80" i="32"/>
  <c r="H80" i="32"/>
  <c r="G80" i="32"/>
  <c r="F80" i="32"/>
  <c r="E80" i="32"/>
  <c r="D80" i="32"/>
  <c r="K75" i="32"/>
  <c r="J75" i="32"/>
  <c r="I75" i="32"/>
  <c r="H75" i="32"/>
  <c r="G75" i="32"/>
  <c r="F75" i="32"/>
  <c r="E75" i="32"/>
  <c r="D75" i="32"/>
  <c r="K73" i="32"/>
  <c r="J73" i="32"/>
  <c r="I73" i="32"/>
  <c r="H73" i="32"/>
  <c r="G73" i="32"/>
  <c r="F73" i="32"/>
  <c r="E73" i="32"/>
  <c r="D73" i="32"/>
  <c r="K72" i="32"/>
  <c r="J72" i="32"/>
  <c r="I72" i="32"/>
  <c r="H72" i="32"/>
  <c r="G72" i="32"/>
  <c r="F72" i="32"/>
  <c r="E72" i="32"/>
  <c r="D72" i="32"/>
  <c r="K71" i="32"/>
  <c r="J71" i="32"/>
  <c r="I71" i="32"/>
  <c r="H71" i="32"/>
  <c r="G71" i="32"/>
  <c r="F71" i="32"/>
  <c r="E71" i="32"/>
  <c r="D71" i="32"/>
  <c r="K70" i="32"/>
  <c r="J70" i="32"/>
  <c r="I70" i="32"/>
  <c r="H70" i="32"/>
  <c r="G70" i="32"/>
  <c r="F70" i="32"/>
  <c r="E70" i="32"/>
  <c r="D70" i="32"/>
  <c r="C63" i="32"/>
  <c r="K57" i="32"/>
  <c r="J57" i="32"/>
  <c r="I57" i="32"/>
  <c r="H57" i="32"/>
  <c r="G57" i="32"/>
  <c r="F57" i="32"/>
  <c r="E57" i="32"/>
  <c r="D57" i="32"/>
  <c r="K49" i="32"/>
  <c r="J49" i="32"/>
  <c r="I49" i="32"/>
  <c r="H49" i="32"/>
  <c r="G49" i="32"/>
  <c r="F49" i="32"/>
  <c r="E49" i="32"/>
  <c r="D49" i="32"/>
  <c r="J45" i="32"/>
  <c r="K45" i="32"/>
  <c r="K44" i="32"/>
  <c r="J44" i="32"/>
  <c r="I44" i="32"/>
  <c r="H44" i="32"/>
  <c r="G44" i="32"/>
  <c r="F44" i="32"/>
  <c r="E44" i="32"/>
  <c r="D44" i="32"/>
  <c r="C44" i="32"/>
  <c r="K39" i="32"/>
  <c r="J39" i="32"/>
  <c r="I39" i="32"/>
  <c r="H39" i="32"/>
  <c r="G39" i="32"/>
  <c r="F39" i="32"/>
  <c r="E39" i="32"/>
  <c r="D39" i="32"/>
  <c r="C39" i="32"/>
  <c r="K34" i="32"/>
  <c r="J34" i="32"/>
  <c r="I34" i="32"/>
  <c r="H34" i="32"/>
  <c r="G34" i="32"/>
  <c r="F34" i="32"/>
  <c r="E34" i="32"/>
  <c r="D34" i="32"/>
  <c r="K29" i="32"/>
  <c r="J29" i="32"/>
  <c r="I29" i="32"/>
  <c r="H29" i="32"/>
  <c r="G29" i="32"/>
  <c r="F29" i="32"/>
  <c r="E29" i="32"/>
  <c r="D29" i="32"/>
  <c r="C29" i="32"/>
  <c r="K24" i="32"/>
  <c r="J24" i="32"/>
  <c r="I24" i="32"/>
  <c r="H24" i="32"/>
  <c r="G24" i="32"/>
  <c r="F24" i="32"/>
  <c r="K19" i="32"/>
  <c r="J19" i="32"/>
  <c r="I19" i="32"/>
  <c r="H19" i="32"/>
  <c r="G19" i="32"/>
  <c r="F19" i="32"/>
  <c r="E19" i="32"/>
  <c r="D19" i="32"/>
  <c r="C19" i="32"/>
  <c r="K8" i="32"/>
  <c r="J8" i="32"/>
  <c r="I8" i="32"/>
  <c r="H8" i="32"/>
  <c r="G8" i="32"/>
  <c r="F8" i="32"/>
  <c r="E8" i="32"/>
  <c r="D8" i="32"/>
  <c r="C8" i="32"/>
  <c r="D66" i="34"/>
  <c r="D12" i="34"/>
  <c r="D84" i="34"/>
  <c r="D142" i="34"/>
  <c r="D149" i="34"/>
  <c r="D128" i="34"/>
  <c r="D174" i="34"/>
  <c r="D5" i="34"/>
  <c r="E66" i="34"/>
  <c r="E12" i="34"/>
  <c r="E84" i="34"/>
  <c r="E174" i="34"/>
  <c r="E5" i="34"/>
  <c r="F66" i="34"/>
  <c r="F12" i="34"/>
  <c r="F84" i="34"/>
  <c r="F128" i="34"/>
  <c r="F174" i="34"/>
  <c r="F5" i="34"/>
  <c r="G66" i="34"/>
  <c r="G12" i="34"/>
  <c r="G128" i="34"/>
  <c r="G174" i="34"/>
  <c r="G5" i="34"/>
  <c r="H66" i="34"/>
  <c r="H12" i="34"/>
  <c r="H128" i="34"/>
  <c r="H174" i="34"/>
  <c r="H5" i="34"/>
  <c r="D40" i="34"/>
  <c r="D47" i="34"/>
  <c r="D67" i="34"/>
  <c r="D73" i="34"/>
  <c r="D13" i="34"/>
  <c r="D129" i="34"/>
  <c r="D175" i="34"/>
  <c r="D6" i="34"/>
  <c r="E40" i="34"/>
  <c r="E47" i="34"/>
  <c r="E67" i="34"/>
  <c r="E13" i="34"/>
  <c r="E129" i="34"/>
  <c r="E175" i="34"/>
  <c r="E6" i="34"/>
  <c r="F47" i="34"/>
  <c r="F67" i="34"/>
  <c r="F13" i="34"/>
  <c r="F129" i="34"/>
  <c r="F175" i="34"/>
  <c r="F6" i="34"/>
  <c r="G47" i="34"/>
  <c r="G67" i="34"/>
  <c r="G13" i="34"/>
  <c r="G129" i="34"/>
  <c r="G175" i="34"/>
  <c r="G6" i="34"/>
  <c r="H47" i="34"/>
  <c r="H67" i="34"/>
  <c r="H13" i="34"/>
  <c r="H129" i="34"/>
  <c r="H175" i="34"/>
  <c r="H6" i="34"/>
  <c r="D14" i="34"/>
  <c r="D86" i="34"/>
  <c r="D130" i="34"/>
  <c r="D176" i="34"/>
  <c r="D7" i="34"/>
  <c r="E14" i="34"/>
  <c r="E130" i="34"/>
  <c r="E176" i="34"/>
  <c r="E7" i="34"/>
  <c r="F7" i="34"/>
  <c r="G7" i="34"/>
  <c r="H7" i="34"/>
  <c r="D15" i="34"/>
  <c r="D145" i="34"/>
  <c r="D131" i="34"/>
  <c r="D8" i="34"/>
  <c r="E15" i="34"/>
  <c r="E8" i="34"/>
  <c r="F15" i="34"/>
  <c r="F8" i="34"/>
  <c r="G15" i="34"/>
  <c r="G8" i="34"/>
  <c r="H15" i="34"/>
  <c r="H8" i="34"/>
  <c r="D9" i="34"/>
  <c r="E88" i="34"/>
  <c r="E132" i="34"/>
  <c r="E9" i="34"/>
  <c r="F88" i="34"/>
  <c r="F132" i="34"/>
  <c r="F9" i="34"/>
  <c r="G132" i="34"/>
  <c r="G9" i="34"/>
  <c r="H132" i="34"/>
  <c r="H9" i="34"/>
  <c r="E128" i="34"/>
  <c r="D115" i="21"/>
  <c r="J113" i="21"/>
  <c r="I113" i="21"/>
  <c r="H113" i="21"/>
  <c r="G113" i="21"/>
  <c r="F113" i="21"/>
  <c r="E113" i="21"/>
  <c r="D113" i="21"/>
  <c r="J111" i="21"/>
  <c r="I111" i="21"/>
  <c r="H111" i="21"/>
  <c r="G111" i="21"/>
  <c r="F111" i="21"/>
  <c r="E111" i="21"/>
  <c r="D111" i="21"/>
  <c r="J110" i="21"/>
  <c r="I110" i="21"/>
  <c r="H110" i="21"/>
  <c r="G110" i="21"/>
  <c r="F110" i="21"/>
  <c r="E110" i="21"/>
  <c r="D110" i="21"/>
  <c r="J109" i="21"/>
  <c r="I109" i="21"/>
  <c r="H109" i="21"/>
  <c r="G109" i="21"/>
  <c r="F109" i="21"/>
  <c r="E109" i="21"/>
  <c r="D109" i="21"/>
  <c r="J108" i="21"/>
  <c r="I108" i="21"/>
  <c r="H108" i="21"/>
  <c r="G108" i="21"/>
  <c r="F108" i="21"/>
  <c r="E108" i="21"/>
  <c r="D108" i="21"/>
  <c r="J105" i="21"/>
  <c r="I105" i="21"/>
  <c r="H105" i="21"/>
  <c r="G105" i="21"/>
  <c r="F105" i="21"/>
  <c r="E105" i="21"/>
  <c r="D105" i="21"/>
  <c r="J104" i="21"/>
  <c r="I104" i="21"/>
  <c r="H104" i="21"/>
  <c r="G104" i="21"/>
  <c r="F104" i="21"/>
  <c r="E104" i="21"/>
  <c r="D104" i="21"/>
  <c r="J103" i="21"/>
  <c r="I103" i="21"/>
  <c r="H103" i="21"/>
  <c r="G103" i="21"/>
  <c r="F103" i="21"/>
  <c r="E103" i="21"/>
  <c r="D103" i="21"/>
  <c r="E100" i="21"/>
  <c r="E99" i="21"/>
  <c r="D99" i="21"/>
  <c r="J98" i="21"/>
  <c r="I98" i="21"/>
  <c r="H98" i="21"/>
  <c r="G98" i="21"/>
  <c r="F98" i="21"/>
  <c r="E98" i="21"/>
  <c r="D98" i="21"/>
  <c r="J95" i="21"/>
  <c r="I95" i="21"/>
  <c r="H95" i="21"/>
  <c r="G95" i="21"/>
  <c r="F95" i="21"/>
  <c r="E95" i="21"/>
  <c r="E94" i="21"/>
  <c r="D94" i="21"/>
  <c r="J93" i="21"/>
  <c r="I93" i="21"/>
  <c r="H93" i="21"/>
  <c r="G93" i="21"/>
  <c r="F93" i="21"/>
  <c r="E93" i="21"/>
  <c r="D93" i="21"/>
  <c r="J90" i="21"/>
  <c r="I90" i="21"/>
  <c r="H90" i="21"/>
  <c r="G90" i="21"/>
  <c r="F90" i="21"/>
  <c r="E90" i="21"/>
  <c r="E89" i="21"/>
  <c r="D89" i="21"/>
  <c r="J88" i="21"/>
  <c r="I88" i="21"/>
  <c r="H88" i="21"/>
  <c r="G88" i="21"/>
  <c r="F88" i="21"/>
  <c r="E88" i="21"/>
  <c r="D88" i="21"/>
  <c r="E84" i="21"/>
  <c r="D84" i="21"/>
  <c r="J83" i="21"/>
  <c r="I83" i="21"/>
  <c r="H83" i="21"/>
  <c r="G83" i="21"/>
  <c r="F83" i="21"/>
  <c r="E83" i="21"/>
  <c r="D83" i="21"/>
  <c r="D79" i="21"/>
  <c r="J78" i="21"/>
  <c r="I78" i="21"/>
  <c r="H78" i="21"/>
  <c r="G78" i="21"/>
  <c r="F78" i="21"/>
  <c r="E78" i="21"/>
  <c r="D78" i="21"/>
  <c r="J75" i="21"/>
  <c r="I75" i="21"/>
  <c r="H75" i="21"/>
  <c r="G75" i="21"/>
  <c r="F75" i="21"/>
  <c r="E74" i="21"/>
  <c r="D74" i="21"/>
  <c r="J73" i="21"/>
  <c r="I73" i="21"/>
  <c r="H73" i="21"/>
  <c r="G73" i="21"/>
  <c r="F73" i="21"/>
  <c r="E73" i="21"/>
  <c r="D73" i="21"/>
  <c r="D70" i="21"/>
  <c r="J69" i="21"/>
  <c r="I69" i="21"/>
  <c r="H69" i="21"/>
  <c r="G69" i="21"/>
  <c r="F69" i="21"/>
  <c r="E69" i="21"/>
  <c r="D69" i="21"/>
  <c r="J68" i="21"/>
  <c r="I68" i="21"/>
  <c r="H68" i="21"/>
  <c r="G68" i="21"/>
  <c r="F68" i="21"/>
  <c r="E68" i="21"/>
  <c r="D68" i="21"/>
  <c r="J65" i="21"/>
  <c r="I65" i="21"/>
  <c r="H65" i="21"/>
  <c r="G65" i="21"/>
  <c r="F65" i="21"/>
  <c r="E65" i="21"/>
  <c r="D65" i="21"/>
  <c r="J64" i="21"/>
  <c r="I64" i="21"/>
  <c r="H64" i="21"/>
  <c r="G64" i="21"/>
  <c r="F64" i="21"/>
  <c r="E64" i="21"/>
  <c r="D64" i="21"/>
  <c r="J63" i="21"/>
  <c r="I63" i="21"/>
  <c r="H63" i="21"/>
  <c r="G63" i="21"/>
  <c r="F63" i="21"/>
  <c r="E63" i="21"/>
  <c r="D63" i="21"/>
  <c r="J60" i="21"/>
  <c r="I60" i="21"/>
  <c r="H60" i="21"/>
  <c r="G60" i="21"/>
  <c r="F60" i="21"/>
  <c r="E60" i="21"/>
  <c r="D60" i="21"/>
  <c r="J58" i="21"/>
  <c r="I58" i="21"/>
  <c r="H58" i="21"/>
  <c r="G58" i="21"/>
  <c r="F58" i="21"/>
  <c r="E58" i="21"/>
  <c r="D58" i="21"/>
  <c r="J56" i="21"/>
  <c r="I56" i="21"/>
  <c r="H56" i="21"/>
  <c r="G56" i="21"/>
  <c r="F56" i="21"/>
  <c r="E56" i="21"/>
  <c r="D56" i="21"/>
  <c r="J55" i="21"/>
  <c r="I55" i="21"/>
  <c r="H55" i="21"/>
  <c r="G55" i="21"/>
  <c r="F55" i="21"/>
  <c r="E55" i="21"/>
  <c r="D55" i="21"/>
  <c r="J54" i="21"/>
  <c r="I54" i="21"/>
  <c r="H54" i="21"/>
  <c r="G54" i="21"/>
  <c r="F54" i="21"/>
  <c r="E54" i="21"/>
  <c r="D54" i="21"/>
  <c r="J53" i="21"/>
  <c r="I53" i="21"/>
  <c r="H53" i="21"/>
  <c r="G53" i="21"/>
  <c r="F53" i="21"/>
  <c r="E53" i="21"/>
  <c r="D53" i="21"/>
  <c r="J50" i="21"/>
  <c r="I50" i="21"/>
  <c r="H50" i="21"/>
  <c r="G50" i="21"/>
  <c r="F50" i="21"/>
  <c r="E50" i="21"/>
  <c r="D50" i="21"/>
  <c r="J48" i="21"/>
  <c r="I48" i="21"/>
  <c r="H48" i="21"/>
  <c r="G48" i="21"/>
  <c r="F48" i="21"/>
  <c r="E48" i="21"/>
  <c r="D48" i="21"/>
  <c r="D45" i="21"/>
  <c r="J43" i="21"/>
  <c r="I43" i="21"/>
  <c r="H43" i="21"/>
  <c r="G43" i="21"/>
  <c r="F43" i="21"/>
  <c r="E43" i="21"/>
  <c r="D43" i="21"/>
  <c r="D40" i="21"/>
  <c r="J38" i="21"/>
  <c r="I38" i="21"/>
  <c r="H38" i="21"/>
  <c r="G38" i="21"/>
  <c r="F38" i="21"/>
  <c r="E38" i="21"/>
  <c r="D38" i="21"/>
  <c r="J36" i="21"/>
  <c r="I36" i="21"/>
  <c r="H36" i="21"/>
  <c r="G36" i="21"/>
  <c r="F36" i="21"/>
  <c r="E36" i="21"/>
  <c r="D36" i="21"/>
  <c r="J35" i="21"/>
  <c r="I35" i="21"/>
  <c r="H35" i="21"/>
  <c r="G35" i="21"/>
  <c r="F35" i="21"/>
  <c r="E35" i="21"/>
  <c r="D35" i="21"/>
  <c r="J34" i="21"/>
  <c r="I34" i="21"/>
  <c r="H34" i="21"/>
  <c r="G34" i="21"/>
  <c r="F34" i="21"/>
  <c r="E34" i="21"/>
  <c r="D34" i="21"/>
  <c r="J33" i="21"/>
  <c r="I33" i="21"/>
  <c r="H33" i="21"/>
  <c r="G33" i="21"/>
  <c r="F33" i="21"/>
  <c r="E33" i="21"/>
  <c r="D33" i="21"/>
  <c r="D31" i="21"/>
  <c r="E30" i="21"/>
  <c r="J29" i="21"/>
  <c r="I29" i="21"/>
  <c r="H29" i="21"/>
  <c r="G29" i="21"/>
  <c r="F29" i="21"/>
  <c r="E29" i="21"/>
  <c r="J28" i="21"/>
  <c r="I28" i="21"/>
  <c r="H28" i="21"/>
  <c r="G28" i="21"/>
  <c r="F28" i="21"/>
  <c r="E28" i="21"/>
  <c r="D28" i="21"/>
  <c r="J23" i="21"/>
  <c r="I23" i="21"/>
  <c r="H23" i="21"/>
  <c r="G23" i="21"/>
  <c r="F23" i="21"/>
  <c r="E23" i="21"/>
  <c r="D23" i="21"/>
  <c r="J21" i="21"/>
  <c r="I21" i="21"/>
  <c r="H21" i="21"/>
  <c r="G21" i="21"/>
  <c r="F21" i="21"/>
  <c r="E21" i="21"/>
  <c r="D21" i="21"/>
  <c r="J20" i="21"/>
  <c r="I20" i="21"/>
  <c r="H20" i="21"/>
  <c r="G20" i="21"/>
  <c r="F20" i="21"/>
  <c r="D20" i="21"/>
  <c r="J19" i="21"/>
  <c r="I19" i="21"/>
  <c r="H19" i="21"/>
  <c r="G19" i="21"/>
  <c r="F19" i="21"/>
  <c r="E19" i="21"/>
  <c r="D19" i="21"/>
  <c r="J18" i="21"/>
  <c r="I18" i="21"/>
  <c r="H18" i="21"/>
  <c r="G18" i="21"/>
  <c r="F18" i="21"/>
  <c r="E18" i="21"/>
  <c r="D18" i="21"/>
  <c r="J15" i="21"/>
  <c r="I15" i="21"/>
  <c r="H15" i="21"/>
  <c r="G15" i="21"/>
  <c r="F15" i="21"/>
  <c r="E15" i="21"/>
  <c r="D15" i="21"/>
  <c r="J14" i="21"/>
  <c r="I14" i="21"/>
  <c r="H14" i="21"/>
  <c r="G14" i="21"/>
  <c r="F14" i="21"/>
  <c r="E14" i="21"/>
  <c r="D14" i="21"/>
  <c r="J13" i="21"/>
  <c r="I13" i="21"/>
  <c r="H13" i="21"/>
  <c r="G13" i="21"/>
  <c r="F13" i="21"/>
  <c r="E13" i="21"/>
  <c r="D13" i="21"/>
  <c r="J11" i="21"/>
  <c r="I11" i="21"/>
  <c r="H11" i="21"/>
  <c r="G11" i="21"/>
  <c r="F11" i="21"/>
  <c r="E11" i="21"/>
  <c r="D11" i="21"/>
  <c r="J10" i="21"/>
  <c r="I10" i="21"/>
  <c r="H10" i="21"/>
  <c r="G10" i="21"/>
  <c r="F10" i="21"/>
  <c r="E10" i="21"/>
  <c r="D10" i="21"/>
  <c r="J9" i="21"/>
  <c r="I9" i="21"/>
  <c r="H9" i="21"/>
  <c r="G9" i="21"/>
  <c r="F9" i="21"/>
  <c r="E9" i="21"/>
  <c r="D9" i="21"/>
  <c r="J8" i="21"/>
  <c r="I8" i="21"/>
  <c r="H8" i="21"/>
  <c r="G8" i="21"/>
  <c r="F8" i="21"/>
  <c r="E8" i="21"/>
  <c r="D8" i="21"/>
  <c r="G55" i="31"/>
  <c r="F55" i="31"/>
  <c r="E55" i="31"/>
  <c r="D55" i="31"/>
  <c r="G54" i="31"/>
  <c r="F54" i="31"/>
  <c r="E54" i="31"/>
  <c r="D54" i="31"/>
  <c r="G51" i="31"/>
  <c r="F51" i="31"/>
  <c r="E51" i="31"/>
  <c r="D51" i="31"/>
  <c r="G50" i="31"/>
  <c r="F50" i="31"/>
  <c r="E50" i="31"/>
  <c r="D50" i="31"/>
  <c r="G47" i="31"/>
  <c r="F47" i="31"/>
  <c r="E47" i="31"/>
  <c r="G46" i="31"/>
  <c r="F46" i="31"/>
  <c r="E46" i="31"/>
  <c r="D46" i="31"/>
  <c r="G42" i="31"/>
  <c r="F42" i="31"/>
  <c r="E42" i="31"/>
  <c r="D42" i="31"/>
  <c r="G38" i="31"/>
  <c r="F38" i="31"/>
  <c r="E38" i="31"/>
  <c r="D38" i="31"/>
  <c r="G35" i="31"/>
  <c r="F35" i="31"/>
  <c r="E35" i="31"/>
  <c r="D35" i="31"/>
  <c r="G34" i="31"/>
  <c r="F34" i="31"/>
  <c r="E34" i="31"/>
  <c r="D34" i="31"/>
  <c r="G30" i="31"/>
  <c r="F30" i="31"/>
  <c r="E30" i="31"/>
  <c r="D30" i="31"/>
  <c r="G26" i="31"/>
  <c r="F26" i="31"/>
  <c r="E26" i="31"/>
  <c r="D26" i="31"/>
  <c r="G23" i="31"/>
  <c r="F23" i="31"/>
  <c r="D23" i="31"/>
  <c r="G22" i="31"/>
  <c r="F22" i="31"/>
  <c r="E22" i="31"/>
  <c r="D22" i="31"/>
  <c r="G18" i="31"/>
  <c r="F18" i="31"/>
  <c r="E18" i="31"/>
  <c r="D18" i="31"/>
  <c r="G15" i="31"/>
  <c r="F15" i="31"/>
  <c r="E15" i="31"/>
  <c r="D15" i="31"/>
  <c r="G14" i="31"/>
  <c r="F14" i="31"/>
  <c r="E14" i="31"/>
  <c r="D14" i="31"/>
  <c r="G11" i="31"/>
  <c r="F11" i="31"/>
  <c r="E11" i="31"/>
  <c r="D11" i="31"/>
  <c r="G10" i="31"/>
  <c r="F10" i="31"/>
  <c r="E10" i="31"/>
  <c r="D10" i="31"/>
  <c r="G7" i="31"/>
  <c r="F7" i="31"/>
  <c r="E7" i="31"/>
  <c r="D7" i="31"/>
  <c r="G6" i="31"/>
  <c r="F6" i="31"/>
  <c r="E6" i="31"/>
  <c r="D6" i="31"/>
</calcChain>
</file>

<file path=xl/comments1.xml><?xml version="1.0" encoding="utf-8"?>
<comments xmlns="http://schemas.openxmlformats.org/spreadsheetml/2006/main">
  <authors>
    <author>Author</author>
  </authors>
  <commentList>
    <comment ref="A5" authorId="0" shapeId="0">
      <text>
        <r>
          <rPr>
            <b/>
            <sz val="9"/>
            <color indexed="81"/>
            <rFont val="Tahoma"/>
            <family val="2"/>
          </rPr>
          <t>Author:</t>
        </r>
        <r>
          <rPr>
            <sz val="9"/>
            <color indexed="81"/>
            <rFont val="Tahoma"/>
            <family val="2"/>
          </rPr>
          <t xml:space="preserve">
მიმართულების ნაცვლად სახალხო დამცველთან წერია შედეგი</t>
        </r>
      </text>
    </comment>
    <comment ref="A7" authorId="0" shapeId="0">
      <text>
        <r>
          <rPr>
            <b/>
            <sz val="9"/>
            <color indexed="81"/>
            <rFont val="Tahoma"/>
            <family val="2"/>
          </rPr>
          <t>Author:</t>
        </r>
        <r>
          <rPr>
            <sz val="9"/>
            <color indexed="81"/>
            <rFont val="Tahoma"/>
            <family val="2"/>
          </rPr>
          <t xml:space="preserve">
აქ ალბათ უნდა იყოს მიმართულება 3.1 </t>
        </r>
      </text>
    </comment>
  </commentList>
</comments>
</file>

<file path=xl/comments2.xml><?xml version="1.0" encoding="utf-8"?>
<comments xmlns="http://schemas.openxmlformats.org/spreadsheetml/2006/main">
  <authors>
    <author>Author</author>
  </authors>
  <commentList>
    <comment ref="D30" authorId="0" shapeId="0">
      <text>
        <r>
          <rPr>
            <b/>
            <sz val="8"/>
            <color indexed="81"/>
            <rFont val="Tahoma"/>
            <family val="2"/>
            <charset val="204"/>
          </rPr>
          <t>Author:</t>
        </r>
        <r>
          <rPr>
            <sz val="8"/>
            <color indexed="81"/>
            <rFont val="Tahoma"/>
            <family val="2"/>
            <charset val="204"/>
          </rPr>
          <t xml:space="preserve">
5000 კომპიუტერები და დანარჩენი რემონტები</t>
        </r>
      </text>
    </comment>
    <comment ref="D39" authorId="0" shapeId="0">
      <text>
        <r>
          <rPr>
            <b/>
            <sz val="8"/>
            <color indexed="81"/>
            <rFont val="Tahoma"/>
            <family val="2"/>
            <charset val="204"/>
          </rPr>
          <t>Author:</t>
        </r>
        <r>
          <rPr>
            <sz val="8"/>
            <color indexed="81"/>
            <rFont val="Tahoma"/>
            <family val="2"/>
            <charset val="204"/>
          </rPr>
          <t xml:space="preserve">
აუდიტორული შემოწმება - 30 000 ლარი; საკონსულტაციო მომსახურება 20 000 ლარი;      პერსონალის გადამზადება, ტრეინინგი – 15 000 ლარი;          სოფტებისა და პროგრამების შესყიდვა 20 000 ლარი;             სულ 85 000 ლარი </t>
        </r>
      </text>
    </comment>
    <comment ref="D41" authorId="0" shapeId="0">
      <text>
        <r>
          <rPr>
            <b/>
            <sz val="8"/>
            <color indexed="81"/>
            <rFont val="Tahoma"/>
            <family val="2"/>
            <charset val="204"/>
          </rPr>
          <t>Author:</t>
        </r>
        <r>
          <rPr>
            <sz val="8"/>
            <color indexed="81"/>
            <rFont val="Tahoma"/>
            <family val="2"/>
            <charset val="204"/>
          </rPr>
          <t xml:space="preserve">
სოფტები და პროგრამები</t>
        </r>
      </text>
    </comment>
  </commentList>
</comments>
</file>

<file path=xl/comments3.xml><?xml version="1.0" encoding="utf-8"?>
<comments xmlns="http://schemas.openxmlformats.org/spreadsheetml/2006/main">
  <authors>
    <author>Author</author>
  </authors>
  <commentList>
    <comment ref="A47" authorId="0" shapeId="0">
      <text>
        <r>
          <rPr>
            <b/>
            <sz val="9"/>
            <color indexed="81"/>
            <rFont val="Tahoma"/>
            <family val="2"/>
            <charset val="204"/>
          </rPr>
          <t>Author:</t>
        </r>
        <r>
          <rPr>
            <sz val="9"/>
            <color indexed="81"/>
            <rFont val="Tahoma"/>
            <family val="2"/>
            <charset val="204"/>
          </rPr>
          <t xml:space="preserve">
10.3.2 და 10.3.3 ვფიქრობ უნდა ამოვიღთ
</t>
        </r>
      </text>
    </comment>
  </commentList>
</comments>
</file>

<file path=xl/sharedStrings.xml><?xml version="1.0" encoding="utf-8"?>
<sst xmlns="http://schemas.openxmlformats.org/spreadsheetml/2006/main" count="4110" uniqueCount="1923">
  <si>
    <t>კანონპროექტის მდგომარეობა</t>
  </si>
  <si>
    <t>ზოგადი ნაწილი</t>
  </si>
  <si>
    <t>კერძო ნაწილი</t>
  </si>
  <si>
    <t>ნაფიც მსაჯულთა სასამართლოს რეფორმა</t>
  </si>
  <si>
    <t>ცვლილების შინაარსი</t>
  </si>
  <si>
    <t xml:space="preserve">1.1 საქართველოს სისხლის სამართლის კოდექსი </t>
  </si>
  <si>
    <t xml:space="preserve">1.2 ცვლილებები სისხლის სამართლის საპროცესო კოდექსში </t>
  </si>
  <si>
    <t># ნორმატიული აქტი</t>
  </si>
  <si>
    <t xml:space="preserve">საჯარო განხილვა (კონფერენცია, სიმპოზიუმი სავარაუდო თარიღი) </t>
  </si>
  <si>
    <t>მთავრობის სხდომაზე გატანა                               (სავარუდო თარიღი)</t>
  </si>
  <si>
    <t>უფლებამოსილი ორგანოსათვის წარდგენა                     (სავარაუდო თარიღი)</t>
  </si>
  <si>
    <t xml:space="preserve">პროექტის აღწერა (ინტერვენციული ლოგიკა)  </t>
  </si>
  <si>
    <t>ქმედებები/ინდიკატორები:</t>
  </si>
  <si>
    <t>მიზნები:</t>
  </si>
  <si>
    <t>სულ პროექტი</t>
  </si>
  <si>
    <t>სახელმწიფო ბიუჯეტი</t>
  </si>
  <si>
    <t>დონორები</t>
  </si>
  <si>
    <t>სხვა სახსრები</t>
  </si>
  <si>
    <t>მოსაძიებელია</t>
  </si>
  <si>
    <t xml:space="preserve">1) 112-ის პროგრამული უზრუნველყოფის განვითარება                                        2) დმი-ს ინფრასტრუქტურისა და პირობების გაუმჯობესება;              3)  სასაზღვრო სექტორებზე კინოლოგიური ინფრასტრუქტურის განვითარება                          </t>
  </si>
  <si>
    <t xml:space="preserve">1)  დმი-ს ინფრასტრუქტურისა და პირობების გაუმჯობესება; 2) სასაზღვრო სექტორებზე კინოლოგიური ინფრასტრუქტურის განვითარება                </t>
  </si>
  <si>
    <t>ბიუჯეტი დათვლილია,  მოსაძიებელია დონორი</t>
  </si>
  <si>
    <t>შესრულებულია</t>
  </si>
  <si>
    <t xml:space="preserve">ქმედებები/ინდიკატორები:  </t>
  </si>
  <si>
    <t>შესრულებული</t>
  </si>
  <si>
    <t xml:space="preserve">1) არსებული დმი-ს რეკონსტრუქცია                 
2) ახალი დმი–ს მშენებლობა_x000D_                                      
</t>
  </si>
  <si>
    <t xml:space="preserve">1) არსებული დმი-ს რეკონსტრუქცია                   
_x000D_
</t>
  </si>
  <si>
    <t xml:space="preserve">შსს-ს გაუმჯობესებული სამძებრო ღონისძიებები სამინისტროს კინოლოგიური მიმართულების განვითარებით </t>
  </si>
  <si>
    <t xml:space="preserve">ქმედებები/ინდიკატორები: </t>
  </si>
  <si>
    <t>1) დანაშაულის წინააღმდეგ ბრძოლის სფეროში თანამშრომლობის შესახებ შეთანხმების გაფორმების მიზნით მოლაპარაკებების ინიცირება და წარმოება             2) დანაშაულის სფეროში თანამშრომლობის შესახებ შეთანხმებების გაფორმება</t>
  </si>
  <si>
    <t xml:space="preserve">1) სხვადასხვა ქვეყნებთან არსებული ხელშეკრულებების  და ნაცვალგების პრინციპის საფუძველზე განხორციელებული საქმიანობა (გაგზავნილი და მიღებული მოთხოვნების რაოდენობა, თანამშრომლობის პროგრამების რაოდენობა) </t>
  </si>
  <si>
    <t xml:space="preserve">1) არსებული შეთანხმებებისა და ნაცვალგების პრინციპის საფუძველზე მოთხოვნების მიღება, დამუშავება და გაგზავნა            2) არსებული შეთანხმებებისა და ნაცვალგების პრონციპის საფუძველზე თანამშრომლობის პროგრამების (სამუშაო შეხვედრები, სასწავლო ვიზიტები და სხვ.) შედგენა და განხორციელება </t>
  </si>
  <si>
    <t xml:space="preserve">1) არსებული შეთანხმებებისა და ნაცვალგების პრინციპის საფუძველზე მოთხოვნების მიღება, დამუშავება და გაგზავნა                  2) არსებული შეთანხმებებისა და ნაცვალგების პრონციპის საფუძველზე თანამშრომლობის პროგრამების (სამუშაო შეხვედრები, სასწავლო ვიზიტები და სხვ.) შედგენა და განხორციელება </t>
  </si>
  <si>
    <t xml:space="preserve">1) არსებული შეთანხმებებისა და ნაცვალგების პრინციპის საფუძველზე მოთხოვნების მიღება, დამუშავება და გაგზავნა                            2) არსებული შეთანხმებების და ნაცვალგების პრონციპის საფუძველზე თანამშრომლობის პროგრამების (სამუშაო შეხვედრები, სასწავლო ვიზიტები და სხვ.) შედგენა და განხორციელება </t>
  </si>
  <si>
    <t xml:space="preserve">1) არსებული შეთანხმებებისა და ნაცვალგების პრინციპის საფუძველზე მოთხოვნების მიღება, დამუშავება და გაგზავნა                      2) არსებული შეთანხმებების და ნაცვალგების პრონციპის საფუძველზე თანამშრომლობის პროგრამების (სამუშაო შეხვედრები, სასწავლო ვიზიტები და სხვ.) შედგენა და განხორციელება </t>
  </si>
  <si>
    <t xml:space="preserve">1) კანონმდებლობით დარეგულირებული საერთაშორისო თანამშრომლობა 2) პარტნიორ სახელმწიფოებთან განვითარებული თანამშრომლობა (წარგზავნილი პოლიციის ატაშეების რიცხობრივი მაჩვენებელი)                                                     3) პოლიციის საერთაშორისო ორგანიზაციებში გაწევრიანება </t>
  </si>
  <si>
    <t xml:space="preserve">კანონით გათვალისწინებული ღონისძიებების გატარება                                      2) პარტნიორ ქვეყნებში პოლიციის ატაშეების წარგზავნა    </t>
  </si>
  <si>
    <t xml:space="preserve">კანონით გათვალისწინებული ღონისძიებების გატარება                 2) პარტნიორ ქვეყნებში პოლიციის ატაშეების წარგზავნა    </t>
  </si>
  <si>
    <t xml:space="preserve">კანონით გათვალისწინებული ღონისძიებების გატარება                  2) პარტნიორ ქვეყნებში პოლიციის ატაშეების წარგზავნა    </t>
  </si>
  <si>
    <t xml:space="preserve">კანონით გათვალისწინებული ღონისძიებების გატარება                                   2) პარტნიორ ქვეყნებში პოლიციის ატაშეების წარგზავნა    </t>
  </si>
  <si>
    <t>1)  სამაგისტრო პროგრამაზე ჩარიცხულ სტუდენტთა რაოდენობა; 2)  საბაკალავრო პროგრამაზე მიღებულ სტუდენტთა რაოდენობა</t>
  </si>
  <si>
    <t xml:space="preserve">1)  საბაკალავრო პროგრამაზე სტუდენტთა მიღება და  შესაბამისი სწავლების განხორციელება                            2) სამაგისტრო პროგრამით პოლიციის საშუალო რგოლის პოტენციურ მენეჯერთა მომზადება </t>
  </si>
  <si>
    <t xml:space="preserve">შსს მისაღები კადრების მომზადება  და მოქმედი თანამშრომლების მომზადება/გადამზადება_x000D_
</t>
  </si>
  <si>
    <t xml:space="preserve">
1) ინგლისური ენის შესწავლის მსურველი თანამშრომლების მოძიება მათი ინგლისური ენის სასწავლო პროექტში ჩართვის მიზნით;                           2) შსს ოპერატიული თანამშრომლების მომზადება</t>
  </si>
  <si>
    <t>1) სკოლის მოსწავლეებისთვის პედაგოგისა და სამართალდამცველის მიერ ერთობლივად გაკვეთილების ჩატარება საგანში "სამართლებრივი კულტურა"                     2)  დანაშაულის პრევენციის მიზნით საჯარო სკოლებსა და უმაღლეს სასწავლებლებში საგანმანათლებლო-ინტერაქტიული შეხვედრების ორგანიზება.</t>
  </si>
  <si>
    <t>შსს ვებ-გვერდზე და სოციალურ ქსელში განთავსებული ინფორმაცია, რადიო გადაცემა, სოციალური კამპანია, საინფორმაციო ბროშურები, ვიდეო რგოლი</t>
  </si>
  <si>
    <t>1) საჯარო ინფორმაციის პროაქტიული გამოქვეყნება შსს ოფიციალურ ვებ–გვერდზე;                                                          2) საჯარო ინფორმაციის გაცემა დაინტერესებულ პირებზე</t>
  </si>
  <si>
    <t xml:space="preserve">3. საქართველოს პროკურატურის სამოქმედო გეგმა </t>
  </si>
  <si>
    <t>ინდიკატორები/ ქმედებები</t>
  </si>
  <si>
    <t>შედეგი</t>
  </si>
  <si>
    <t>განსახორციელებელი აქტივობები</t>
  </si>
  <si>
    <t>2015 წელი</t>
  </si>
  <si>
    <t>2016 წელი</t>
  </si>
  <si>
    <t>2017 წელი</t>
  </si>
  <si>
    <t>2018 წელი</t>
  </si>
  <si>
    <r>
      <t xml:space="preserve">მიზანი 3: </t>
    </r>
    <r>
      <rPr>
        <sz val="9"/>
        <rFont val="Sylfaen"/>
        <family val="1"/>
      </rPr>
      <t xml:space="preserve"> პროკურატურის ჩამოყალიბება საერთაშორისო და ევროპული
სტანდარტების შესაბამის, გამჭვირვალე, დამოუკიდებელ და ეფექტიან უწყებად.
</t>
    </r>
  </si>
  <si>
    <t xml:space="preserve">პროკურატურის რეფორმის მიზანია პროკურატურის დამოუკიდებლობის, ეფექტიანობისა და მისი საქმიანობის გამჭვირვალობის უზრუნველყოფა. მნიშვნელოვანია ლიბერალიზაციის პოლიტიკის ასახვა პროკურატურის საქმიანობაში, ადამიანის უფლებათა 
განუხრელი დაცვა, პროკურორთა მუდმივი პროფესიული განვითარება და პროფესიონალიზმის ამაღლება, საზოგადოებასთან მჭიდრო კავშირი.
</t>
  </si>
  <si>
    <t>მიმართულება 1 - დამოუკიდებელი, მიუკერძოებელი, ეფექტიანი გამოძიების წარმოება და სისხლისსამართლებრივი დევნის განხორციელება</t>
  </si>
  <si>
    <t>დამოუკიდებელი, მიუკერძოებელი, ეფექტური გამოძიება და არსებულ რეალობაზე მორგებული სისხლის სამართლის პოლიტიკა</t>
  </si>
  <si>
    <t xml:space="preserve">1. მინიმუმ 2 რეკომენდაციის მომზადება პროკურორებისათვის;                                                                                                                       2. რეკომენდაციების შესრულების მდგომარეობის ამსახველი ანალიზის მომზადება;                                                                                                                 3. ანალიზის მომზადება სისხლისსამართლებრივი დევნის ალტერნატიული მექანიზმების გამოყენების პრაქტიკის დახვეწის მიზნით;                                                                              4. განხორციელებული ანალიზის შედეგებზე დაყრდნობით წინადადებების მომზადება საკანონმდებლო ცვლილებებთან დაკავშირებით;                                                 5. გამოძიების ერთიანი მეთოდოლოგიის ეფექტურობის შეფასების მიზნით ანგარიშის მომზადება;                                                                  6.ანალიზის მომზადება  ე.წ. „მკვდარი მუხლების“ ასამოქმედებლად; 7.აღკვეთის ღონისძიებების გამოყენების პრაქტიკის ანალიზი.    </t>
  </si>
  <si>
    <t>ბიუჯეტი:</t>
  </si>
  <si>
    <t xml:space="preserve">               </t>
  </si>
  <si>
    <t>მიმართულება 2 - ადამიანის უფლებათა საერთაშორისო სტანდარტების შესაბამისი დაცვის უზრუნველყოფა</t>
  </si>
  <si>
    <t>1. ადამიანის უფლებათა დარღვევის ფაქტებზე არსებული სისხლის სამართლის საქმეების შესწავლის საფუძველზე მომზადებული ანალიზების რაოდენობა;                                                                               2. სასჯელაღსრულების სისტემაში  პროკურორთა მიერ განხორციელებული ვიზიტების რაოდენობა;                                                                                                        3. ადამიანის უფლებათა ევროპული სასამართლოს გადაწყვეტილებების ანალიზის საფუძველზე მომზადებული რეკომედაციების რაოდენობა;                                                                                                          4. ადამიანის უფლებათა დარღვევის ფაქტებზე შემოსული საჩივარ-განცხადებების შესახებ მომზადებული ანგარიშების რაოდენობა;                                                                              5. სახალხო დამცველის რეკომენდაციების საფუძველზე მომზადებული ანგარიშების რაოდენობა;                                                                                                                                       6. წამებისა და არასათანადო მოპყრობის, უმცირესობათა უფლებების დარღვევის, რელიგიური ხასიათის დანაშაულის, ტრეფიკინგის, ოჯახში ძალადობის ფაქტებზე ჩატარებული საგამოძიებო საქმიანობის ამსახველი დოკუმენტების რაოდენობა;                                                                                                         7. ადამიანის უფლებათა დაცვის სამმართველოს დებულების განახლება  და ადამიანური რესურსებით გაძლიერების მიზნით დამატებულ თანამშრომელთა რაოდენობა.</t>
  </si>
  <si>
    <t xml:space="preserve">ადამიანის უფლებათა დაცვის განმტკიცება </t>
  </si>
  <si>
    <t xml:space="preserve">1. ადამიანის უფლებათა დარღვევის ფაქტებზე არსებული სისხლის სამართლის საქმეების შესწავლის საფუძველზე ანალიზის მომზადება;                                                                                                                                              2. ადამიანის უფლებათა დაცვის სამმართველოს დებულების განახლება;                                                                                                                        3. ადამიანის უფლებათა დაცვის მიზნით  პროკურორების  ვიზიტები სასჯელაღსრულების სისტემაში;                                                                                                                                             4. ადამიანის უფლებათა დარღვევის ფაქტებზე შემოსული საჩივარ-განცხადებების  ანალიზის მომზადება;                                                                         5. სახალხო დამცველის ანგარიშში ასახულ რეკომენდაციებზე რეაგირება და შესაბამისი ანგარიშის მომზადება;                                                                                         6. ადამიანის უფლებათა ევროპული სასამართლოს გადაწყვეტილებების ანალიზის საფუძველზე რეკომენდაციების მომზადება;                                                                                                                                                          7.  წამებისა და არასათანადო მოპყრობის, უმცირესობათა უფლებების დარღვევის, რელიგიური ხასიათის დანაშაულის, ტრეფიკინგის, ოჯახში ძალადობის ფაქტებზე ჩატარებული საგამოძიებო საქმიანობის ამსახველი დოკუმენტების რაოდენობა.                                                                              </t>
  </si>
  <si>
    <t xml:space="preserve">1. ადამიანის უფლებათა დარღვევის ფაქტებზე არსებული სისხლის სამართლის საქმეების შესწავლის საფუძველზე ანალიზის მომზადება;                                                                                               2. ადამიანის უფლებათა დაცვის მიზნით  პროკურორების  ვიზიტები სასჯელაღსრულების სისტემაში;                                                                                                                                             3. ადამიანის უფლებათა დარღვევის ფაქტებზე შემოსული საჩივარ-განცხადებების  ანალიზის მომზადება;                                                                         4. სახალხო დამცველის ანგარიშში ასახულ რეკომენდაციებზე რეაგირება და შესაბამისი ანგარიშის მომზადება;                                                                                         5. ადამიანის უფლებათა ევროპული სასამართლოს გადაწყვეტილებების ანალიზის საფუძველზე რეკომენდაციების მომზადება;                                                                                                                                                          6.  წამებისა და არასათანადო მოპყრობის, უმცირესობათა უფლებების დარღვევის, რელიგიური ხასიათის დანაშაულის, ტრეფიკინგის, ოჯახში ძალადობის ფაქტებზე ჩატარებული საგამოძიებო საქმიანობის ამსახველი დოკუმენტების რაოდენობა.                                                                              </t>
  </si>
  <si>
    <t>მიმართულება 3 - პროკურატურის სტრუქტურული მოდერნიზაცია</t>
  </si>
  <si>
    <t xml:space="preserve">1. პროკურატურის შიდა სტრუქტურის რეორგანიზაციის მიზნით  შესაბამის ნორმატიულ აქტში განხორციელებული ცვლილებები.;                                          2. პროკურატურის თანამშრომელთა  განახლებული სამუშაო აღწერილობა;                                                                 3. პროკურორთა დატვირთვის ამსახველი ანალიზების რაოდენობა;                                                                       4. სამართლიანი დატვირთვის უზრუნველსაყოფად მომზადებული რეკომენდაციების რაოდენობა;                                                                                                         5. პროკურატურის სტრუქტურულ დანაყოფებს შორის ფუნქციების ნათლად გამიჯვნის მიზნით სტრუქტურული დანაყოფების დებულებებში ცვლილებების განხორციელება. </t>
  </si>
  <si>
    <t>თანამედროვე გამოწვევების შესაბამისი სტრუქტურის ფორმირება</t>
  </si>
  <si>
    <t xml:space="preserve">1. პროკურატურის სტრუქტურული დანაყოფების დებულებების შესწავლა და წინადადებების მომზადება ფუნქციების ნათლად გამიჯვნის მიზნით;                                                                                                                          2. თანამედროვე გამოწვევებზე მორგებული სტრუქტურული მოდელის შესაქმნელად წინადადებების შემუშავება;                                                                  3. პროკურატურის თანამშრომელთა დატვირთვის ანალიზი;                                         4. დატვირთვის ანალიზის შედეგად შესაბამისი რეკომენდაციების მომზადება.                                                                                                                                    </t>
  </si>
  <si>
    <t>1. პროკურატურის თანამშრომელთა სამუშაოს დეტალური აღწერილობის შექმნა;                                                                                                                                                                                                           2. თითოეული სტრუქტურული ერთეულის სამუშაოს მოკლე აღწერილობის შექმნა;                                                                                                   3. პროკურატურის სტრუქტურის რეორგანიზაცია;                                                                                                                                              4. სტრუქტურული დანაყოფების დებულებებში ცვლილებების განხორციელება.</t>
  </si>
  <si>
    <t xml:space="preserve">1. პროკურატურის თანამშრომელთა დატვირთვის საკონტროლო ანალიზი;                                                                2. საკონტროლო ანალიზის შედეგად შესაბამისი რეკომენდაციების მომზადება.                               </t>
  </si>
  <si>
    <t>N/A</t>
  </si>
  <si>
    <t>მიმართულება 4 - პროკურატურის თანამშრომელთა შერჩევის წესის გაუმჯობესება და კვალიფიკაციის ამაღლება</t>
  </si>
  <si>
    <t>1. პროკურატურაში მიღების დადგენილ წესში განხორციელებული ცვლილებები; 
2. პროკურატურის თანამშრომელთა საქმიანობის ობიექტური შეფასების სტაბილური სისტემის ჩამოყალიბება;                                                   3. განხორციელებული კონკურსების რაოდენობა;
4. ტრენინგ საჭიროებათა ანალიზების რაოდენობა; 
5. ჩატარებული ტრენინგების რაოდენობა;  
6. პროკურატურის თანამშრომელთა პროფესიული განვითარების გაწერილი სტანდარტი.</t>
  </si>
  <si>
    <t xml:space="preserve">თანამშრომელთა შერჩევის გამჭვირვალე და ობიექტური სისტემა; კვალიფიკაციის მაღალი დონე   </t>
  </si>
  <si>
    <t>კომფორტული სამუშაო გარემო და პროკურორთა მოტივაციის მაღალი დონე</t>
  </si>
  <si>
    <t xml:space="preserve">1. ელექტრონული პროგრამების  მონიტორინგის შედეგების  ამსახველი  ანგარიშის მომზადება;                                                               
2. ადამიანური რესურსების მართვის ელექტრონული პროგრამის (HR ელექტრონული პროგრამა) მონიტორინგის შედეგების  ამსახველი  ანგარიშის მომზადება.;            
3. პროკურორთა დატვირთვის ელექტრონული პროგრამის მოქმედი მოდელის ტესტირება;                                                4. პროკურატურის მინიმუმ ერთი ახალი შენობის გახსნა;                                                            5. პროკურატურის თანამშრომლების საჭირო ინვენტარით უზრუნველყოფა;                                                   6. არსებული ინვენტარის განახლება;         7. პროკურატურის ავტოპარკის ნაწილის განახლება.
</t>
  </si>
  <si>
    <t xml:space="preserve">1. ელექტრონული პროგრამების  მონიტორინგის შედეგების  ამსახველი  ანგარიშის მომზადება;                                       2. პროკურატურის მინიმუმ ერთი ახალი შენობის გახსნა;                                                      3. პროკურატურის ინვენტარის და ავეჯის განახლება;                                                               4. პროკურატურის ავტოპარკის ნაწილის განახლება;                                                              5. მთავარი პროკურატურის ადმინისტრაციული შენობის ნაწილის განახლება-გარემონტება;                                                            6. პროკურორთა კმაყოფილების დონის განსაზღვრისა და პრობლემური საკითხების იდენტიფიცირების მიზნით კვლევის ჩატარება.                        </t>
  </si>
  <si>
    <t>1. საზოგადოებასთან ურთიერთობის სტრატეგიის,  სამოქმედო გეგმის შემუშავება და დამტკიცება;                                                                     2. მასმედიასთან ერთად ორგანიზებული გასვლითი სემინარების რაოდენობა;                                                                                       3.   საზოგადოებისთვის ინფორმაციის მიწოდების არსებული მექანიზმების სრულყოფის გზების ამსახველი დოკუმენტის შექმნა;                                                                                            4. საზოგადოებრივი პროკურატურის პროექტის ფარგლებში განხორციელებული ღონისძიებების რაოდენობა;                                                                       5. საზოგადოების ცნობიერების ამაღლების მიზნით ჩატარებული ღონისძიებების რაოდენობა;                                                                                         6. მოწმისა და დაზარალებულის კოორდინატორის სამსახურის აქტივობის შესახებ შექმნილი ანალიზების რაოდენობა;                                                                          7. მოწმისა და დაზარალებულის კოოორდინატორის სამსახურის განვითარების დოკუმენტის შექმნა;                                                                                                                                                                                                   8. ადგილობრივი საბჭოების სხდომების რაოდენობა;                                                                                      9. პროკურატურის რებრენდინგის პროცესის დაწყების მიზნით ჩატარებულ ღონისძიებათა რაოდენობა;                                                                 10. საზოგადოებრივი პროკურატურის რებრენდინგის კონცეფციის შემუშავება;
 11. პროკურატურის ახალი ვებ-გვერდის შექმნა;                                            12. არასამთავრობო და სამთავრობო ორგანიზაციებთან შეხვედრების რაოდენობა;                                                    13. პროკურატურის შესახებ საზოგადოებრივი აზრის კვლევების რაოდენობა;                                                          14. პროკურატურის საქმიანობის ამსახველი წლიური ანგარიშების რაოდენობა .</t>
  </si>
  <si>
    <t>საზოგადოების წინაშე პროკურატურის ანგარიშვალდებულების გაზრდა, პროკურატურის გამჭვირვალე სისტემად ჩამოყალიბება, საზოგადოებრივი ცნობიერების ამაღლება სტრუქტურის ფუნქციებისა და მიმდინარე საქმიანობის შესახებ</t>
  </si>
  <si>
    <t xml:space="preserve">1. საზოგადოებრივი პროკურატურის ფარგლებში მინიმუმ 2 დიდი და 3 მოკლე ვადიანი პროექტის განხორციელება;                                                                       2. საზოგადოების ცნობიერების ამაღლების მიზნით მინიმუმ 3 აქტივობის განხორციელება;                                                                                                                                             3. არასამთავრობო და სამთავრობო ორგანიზაციებთან შეხვედრების ორგანიზება;                                                                         4.  მედიის წარმომადგენლებისა და პროკურორებისათვის ერთობლივი გასვლითი სემინარების ორგანიზება სისხლის სამართლისა და მედიის დარგში  ცნობიერების ამაღლების მიზნით;                                                                     5. მოწმისა და დაზარალებულის კოორდინატორის სამსახურის მიერ გაწეული მუშაობის ხარისხის შემოწმება და შედეგების ამსახველი შესაბამისი დოკუმენტის მომზადება;                                                                                                                                                                                                                                                    6. მოწმისა და დაზარალებულის კოორდინატორის ფუნქციების ცვლილება;                                                                                                                                                                      7. პროკურატურის ახალი ვებ-გვერდის შექმნა;                                                                                                                                                                                                                                                                                                      8. პროკურატურის საქმიანობის ამსახველი წლიური ანგარიშის მომზადება; 9. პროკურატურის შესახებ საზოგადოებრივი აზრის კვლევა.                                                                                                               </t>
  </si>
  <si>
    <t>1. საზოგადოებრივი პროკურატურის ფარგლებში მინიმუმ 2 დიდი და 4 მოკლე ვადიანი პროექტის განხორციელება;                                                 2. საზოგადოების ცნობიერების ამაღლების მიზნით მინიმუმ 3 აქტივობის განხორციელება;                                                                                                    3. არასამთავრობო და სამთავრობო ორგანიზაციებთან შეხვედრების ორგანიზება;                                                                       4. მედიის წარმომადგენლებისა და პროკურორებისათვის ერთობლივი გასვლითი სემინარების ორგანიზება სისხლის სამართლისა და მედიის დარგში  ცნობიერების ამაღლების მიზნით;                                                                  5.   მოწმისა და დაზარალებულის კოორდინატორის სამსახურის მიერ გაწეული მუშაობის ხარისხის შემოწმება და შედეგების ამსახველი შესაბამისი დოკუმენტის მომზადება.</t>
  </si>
  <si>
    <t xml:space="preserve">1.  პროკურატურის შესახებ საზოგადოებრივი აზრის კვლევის ჩატარება;.                                                                                                               2. საზოგადოებრივი პროკურატურის ფარგლებში მინიმუმ 2 დიდი და 4 მოკლე ვადიანი პროექტის განხორციელება;                                                 3. საზოგადოების ცნობიერების ამაღლების მიზნით მინიმუმ 3 აქტივობის განხორციელება;                                                                                                    4. არასამთავრობო და სამთავრობო ორგანიზაციებთან შეხვედრების ორგანიზება;                                                                       5. მედიის წარმომადგენლებისა და პროკურორებისათვის ერთობლივი გასვლითი სემინარების ორგანიზება სისხლის სამართლისა და მედიის დარგში  ცნობიერების ამაღლების მიზნით;                                                                  6.   მოწმისა და დაზარალებულის კოორდინატორის სამსახურის მიერ გაწეული მუშაობის ხარისხის შემოწმება და შედეგების ამსახველი შესაბამისი დოკუმენტის მომზადება;                                                                                                                                                                                            7.   პროკურატურის საქმიანობის ამსახველი წლიური ანგარიშის მომზადება.                    </t>
  </si>
  <si>
    <t>1. არასრულწლოვანთა სისხლის სამართლის საქმეებზე გადამზადებულ პროკურორთა რაოდენობა; 
2. არასრულწლოვანთა მართლმსაჯულებასთან დაკავშირებით ჩატარებული კვლევების რაოდენობა;
3. არასრულწლოვანთა მიმართ იძულებითი ღონისძიებების გამოყენების პრაქტიკის საერთაშორისო სტანდარტებთან შესაბამისობის უზრუნველყოფისათვის გატარებულ ღონისძიებათა რაოდენობა;                                                              4. არასრულწლოვნებთან დაკავშირებით მიღებული რეკომენდაციების რაოდენობა;                                                                                                                                                                                                   5. შემუშავებული ტრენინგ-მოდულების რაოდენობა;                                                                                           6. არასრულწლოვანთა განრიდება-მედიაციის შესახებ ბრძანებაში შეტანილი  ცვლილებები;                                                             7. არასრულწლოვანთა საქმეებზე სპეციალიზირებული პროკურორები;                                                                  8. არასრულწლოვანთა დაკითხვის მეთოდოლოგიის დოკუმენტის შემუშავება.</t>
  </si>
  <si>
    <t>არასრულწლოვანთა საუკეთესო ინტერესებზე ორიენტირებული მართლმსაჯულების სისტემა</t>
  </si>
  <si>
    <t>1. არასრულწლოვანთა საქმეებზე პროკურორთა გადამზადება;                                            2. შესაბამისი ტრეინინგ-მოდულების შემუშავება და დანერგვა;                                                                 3. არასრულწლოვანთა შორის დანაშაულის გამომწვევი მიზეზების დასადგენად კვლევების ჩატარება;                                                                                                                             4. კვლევების საფუძველზე შესაბამისი რეკომენდაციების მომზადება და პრევენციული ღონისძიებების დაგეგმვა;                                             5. არასრულწლოვანთა განრიდება-მედიაციის შესახებ ბრძანებაში შესაბამისი ცვლილებების შეტანა;                                                                6. არასრულწლოვანთა დაკითხვის მეთოდოლოგიის შემუშავება.</t>
  </si>
  <si>
    <t xml:space="preserve">1. არასრულწლოვანთა საქმეებზე პროკურორთა გადამზადება;                                                                                                                       2. . შესაბამისი ტრეინინგ-მოდულების შემუშავება და დანერგვა;                                                                 3. არასრულწლოვანთა შორის დანაშაულის გამომწვევი მიზეზების დასადგენად კვლევების ჩატარება;                                                                                                                             4. კვლევების საფუძველზე შესაბამისი რეკომენდაციების მომზადება და პრევენციული ღონისძიებების დაგეგმვა.   </t>
  </si>
  <si>
    <t>1. არასრულწლოვანთა საქმეებზე პროკურორთა გადამზადება;                                                                                                                       2. . შესაბამისი ტრეინინგ-მოდულების შემუშავება და დანერგვა;                                                                 3. არასრულწლოვანთა შორის დანაშაულის გამომწვევი მიზეზების დასადგენად კვლევების ჩატარება;                                                                                                                             4. კვლევების საფუძველზე შესაბამისი რეკომენდაციების მომზადება და პრევენციული ღონისძიებების დაგეგმვა;                                                                      5. საჭიროების შემთხვევაში, არასრულწლოვანთა განრიდება-მედიაციის შესახებ ბრძანებაში შესაბამისი ცვლილებებისთვის წინადადებების შემუშავება.</t>
  </si>
  <si>
    <t>1. დანაშაულის პრევენციის სამუშაო ჯგუფის შექმნა;                                                                                                                        2. დანაშაულის პრევენციის სტრატეგიისა და სამოქმედო გეგმის შექმნა;                                                                        3. დანაშაულის გამომწვევი მიზეზების დადგენის მიზნით განხორციელებული კვლევების რაოდენობა;                                                                       4. საქართველოში კრიმინოგენური მდგომარეობის ამსახველი ანალიზების რაოდენობა;                                                                                                                             5. დანაშაულის პრევენციაზე ორიენტირებული ღონისძიებების რაოდენობა;                                                                                                                                          7. პრევენციის ფონდის პროექტის მომზადება.</t>
  </si>
  <si>
    <t>დანაშაულის პრევენციის ეფექტური სისტემა</t>
  </si>
  <si>
    <t>1. დანაშაულის პრევენციის სამუშაო ჯგუფის შექმნა;                                                                                                        2.საქართველოში კრიმინოგენური მდგომარეობის ამსახველი მინიმუმ 2 ანალიზის მომზადება;                                            3. დანაშაულის პრევენციის სტრატეგიისა და სამოქმედო გეგმის მომზადება და დამტკიცება.</t>
  </si>
  <si>
    <t xml:space="preserve">1. გავრცელებული დანაშაულების გამომწვევი მიზეზების დასადგენად კვლევების განხორციელება;                                                                                                                       2. კვლევის შედეგების მიხედვით რეკომენდაციების მომზადება;                                                                                3. პრევენციის ფონდთან დაკავშირებით წინადადების შემუშავება;                                                                               4. მინიმუმ 2 პრევენციული ღონისძიების დაგეგმვა.                                                                                                                                                                   </t>
  </si>
  <si>
    <t xml:space="preserve">1. მინიმუმ 2 პრევენციული ღონისძიების განხორციელება;                                                                        2. განხორციელებული პრევენციული ღონისძიებების შედეგების მონიტორინგი;                                                                                                                      3. გავრცელებული დანაშაულების გამომწვევი მიზეზების დასადგენად კვლევების განხორციელება;                                                                                                                       4. კვლევის შედეგების მიხედვით რეკომენდაციების მომზადება.                                                                                                                                      </t>
  </si>
  <si>
    <t xml:space="preserve">1. მინიმუმ 2 პრევენციული ღონისძიების განხორციელება;                                                                        2. განხორციელებული პრევენციული ღონისძიებების შედეგების მონიტორინგი;                                                              3. გავრცელებული დანაშაულების გამომწვევი მიზეზების დასადგენად კვლევების განხორციელება;                                                                                                                       4. კვლევის შედეგების მიხედვით რეკომენდაციების მომზადება;                                                                   5. დანაშაულის პრევენციის სტრატეგიისა და სამოქმედო გეგმის გადახედვა ახალი კრიმინოგენური რეალობის გათვალისწინებით.  </t>
  </si>
  <si>
    <t>1. საერთაშორისო ორგანიზაციების წარმომადგენლებთან  შეხვედრების რაოდენობა;
2. საერთაშორისო ორგანიზაციების რეკომენდაციების ანალიზების რაოდენობა;                                                              3. გათვალისწინებული რეკომენდაციების რაოდენობა.</t>
  </si>
  <si>
    <t>საერთაშორისო სტანდარტების შესაბამისი საქმიანობის უზრუნველყოფა</t>
  </si>
  <si>
    <t xml:space="preserve">საერთაშორისო ორგანიზაციების წარმომადგენლებთან შეხვედრების ორგანიზება.                                                         </t>
  </si>
  <si>
    <t xml:space="preserve">საერთაშორისო ორგანიზაციების რეკომენდაციების და მათი შესრულების მდგომარეობის ანალიზი. </t>
  </si>
  <si>
    <t>საერთაშორისო ორგანიზაციების რეკომენდაციების და მათი შესრულების მდგომარეობის ანალიზი</t>
  </si>
  <si>
    <t>სულ ბიუჯეტი:</t>
  </si>
  <si>
    <t>პროექტის აღწერილობა</t>
  </si>
  <si>
    <t>ინდიკატორები
/მოქმედებები</t>
  </si>
  <si>
    <t>შენიშვნა</t>
  </si>
  <si>
    <t>იურიდიული დახმარების რეფორმის ძირითადი მიზანია საქართველოს იურიდიული დახმარების სამსახურის დამოუკიდებლობის უზრუნველყოფა, მისი გამჭვირვალობისა და ანგარიშვალდებულებისათვის საჭირო სამართლებრივი გარანტიების შემუშავება. მნიშვნელოვანია იურიდიულ დახმარებაზე საზოგადოების ხელმისაწვდომის გაზრდა, მაღალი ხარისხის მომსახურების უზრუნველყოფა და ამ მიზნით თანამშრომელთა მუდმივი პროფესიული განვითარება.</t>
  </si>
  <si>
    <t>პრიორიტეტი - 
სისხლის სამართლის სისტემის რეფორმის ფარგლებში უფასო იურიდიული დახმარების სისტემის ეფექტური ფუნქციონირება.
                                                                              საერთაშორისო სტანდარტების შესაბამისი მაღალკვალიფიციური და ეფექტური უფასო იურიდიული დახმარების გაწევის უზრუნველყოფა ქვეყნის მაშტაბით კანონით განსაზღვრული ბენეფიციარებისათვის</t>
  </si>
  <si>
    <t>იურიდიული დახმარების ხელმისაწვდომობა</t>
  </si>
  <si>
    <t>1) უფასო იურიდიული დახმარების ხელმისაწვდომობის გაზრდა და მომსახურების ხარისხის გაუმჯობესება. უფასო იურიდიული დახმარებით სარგებლობის უფლების შესახებ საზოგადოების ინფორმირებულობის გაზრდა                                                                                                                                                                                                                                                                                                                                                                                                               2) უფასო იურიდიული დახმარების ბენეფიციართა რაოდენობის მინიმუმ 5%–ით გაზრდა</t>
  </si>
  <si>
    <t>1) უფასო იურიდიული დახმარების ხელმისაწვდომობის გაზრდა და მომსახურების ხარისხის გაუმჯობესება. უფასო იურიდიული დახმარებით სარგებლობის უფლების შესახებ საზოგადოების ინფორმირებულობის გაზრდა                                                                                                                                                                                                                                                                                                                                                                                                               2) უფასო იურიდიული დახმარების ბენეფიციართა რაოდენობის მინიმუმ 2%–ით გაზრდა</t>
  </si>
  <si>
    <t>საბიუჯეტო ასიგნებების გარდა, ასევე საჭიროა დონორის ტექნიკური დახმარება.</t>
  </si>
  <si>
    <t>ტექნიკური დახმარება</t>
  </si>
  <si>
    <t xml:space="preserve">ქვეპროგრამა 4.1. სამსახურის დამოუკიდებლობის, გამჭვირვალობისა და სტაბილური განვითარების უზრუნველყოფა </t>
  </si>
  <si>
    <r>
      <t xml:space="preserve">სამსახურის დამოუკიდებლობის უზრუნველმყოფი საკანონმდებლო გარანტიები. იურიდიული დახმარების საბჭოს ეფექტური საქმიანობა. სამსახურის </t>
    </r>
    <r>
      <rPr>
        <sz val="8.5"/>
        <color rgb="FFFF0000"/>
        <rFont val="Sylfaen"/>
        <family val="1"/>
      </rPr>
      <t xml:space="preserve"> </t>
    </r>
    <r>
      <rPr>
        <sz val="8.5"/>
        <rFont val="Sylfaen"/>
        <family val="1"/>
        <charset val="204"/>
      </rPr>
      <t xml:space="preserve">ყოველწლიურად მზარდი საბიუჯეტო დაფინანსება; სამსახურის ანგარიშ ვალდებულება  საბჭოს, პარლამენტის  და ფინანსთა სამინისტროს წინაშე. </t>
    </r>
  </si>
  <si>
    <t xml:space="preserve">იურიდიული დახმარების შესახებ კანონის, სამსახურის საქმიანობის მარეგულირებელი სამართლებრივი აქტების დახვეწა  საჭიროებისამებრ;  
სამსახურის ბიუჯეტის დაგეგმვა, სამსახურის სტრატეგიული მიზნებისა და ამოცანების შესაბამისად.  სამსახურისათვის ფინანსური გარანტიების მოპოვების პროცესში იურიდიული დახმარების საბჭოსა და საქართველოს პარლამენტის აქტიური მონაწილეობა მზარდი საბიუჯეტო დაფინანსების უზრუნველყოფის მიზნით.                                                      მართლმსაჯულების სისტემის სხვა მონაწილეებთან აქტიური თანამშრომლობა იურიდიული დახმარების სისტემის  სრულყოფის მიზნით. </t>
  </si>
  <si>
    <t>ჯამი 4.1.</t>
  </si>
  <si>
    <t xml:space="preserve">ქვეპროგრამა 4.2. იურიდიულ დახმარებაზე ხელმისაწვდომობის გაზრდა </t>
  </si>
  <si>
    <t>ჯამი 4.2.</t>
  </si>
  <si>
    <t>ღონისძიება 4.2.1. იურიდიული დახმარების სამსახურის მანდატის გაზრდა</t>
  </si>
  <si>
    <t xml:space="preserve">
 საკანონმდებლო ცვლილებები. 
წარმოებული საქმეების რაოდენობა. </t>
  </si>
  <si>
    <t>საბიუჯეტო ასიგნებების გარდა, ასევე საჭიროა დონორის ტექნიკური დახმარება</t>
  </si>
  <si>
    <t>ჯამი 4.2.1</t>
  </si>
  <si>
    <t>ღონისძიება 4.2.2. ტერიტორიული დაფარვა</t>
  </si>
  <si>
    <t xml:space="preserve">
იურიდიული დახმარების ოფისების რაოდენობა (მათ შორის 
გარემონტებული და აღჭურვილი ოფისების რაოდენობა; 
ქოლ-ცენტრში დასაქმებული იურისტების რაოდენობა და მათ მიერ გაწეული კონსულტაციების რაოდენობა.</t>
  </si>
  <si>
    <t>ჯამი 4.2.2.</t>
  </si>
  <si>
    <t>ღონისძიება 4.2.3. რეფერალური სისტემის განვითარება.</t>
  </si>
  <si>
    <t>უფასო იურიდიული დახმარების სხვა მიმწოდებლებთან თანამშრომლობით რეფერალური სისტემაში ჩართული ორგანიზაციების რაოდენობა.</t>
  </si>
  <si>
    <t>ჯამი 4.2.3.</t>
  </si>
  <si>
    <t>ღონისძიება 4.2.4 მოწვეულ საზოგადოებრივ ადვოკატთა ეფექტური საქმიანობის უზრუნველყოფა.</t>
  </si>
  <si>
    <t xml:space="preserve">რეესტრის ადვოკატთა განახლებული სია;  საქმისწარმოების გამართული პროცესი და ფორმები.    </t>
  </si>
  <si>
    <t xml:space="preserve"> საჭიროებისამებრ განახლდება 
საზოგადოებრივ ადვოკატთა რეესტრი საქართველოს ადვოკატთა ასოციაციასთან თანამშრომლობით; რეესტრის ადვოკატებისათვის განხორციელდება ტრენინგ–საჭიროებათა კვლევა და დაიგეგმება შესაბამისი ტრენინგ–სემინარები.</t>
  </si>
  <si>
    <t>საბიუჯეტო ასიგნებების გარდა ასევე საჭიროა დონორის ტექნიკური დახმარება</t>
  </si>
  <si>
    <t>ჯამი 4.2.4.</t>
  </si>
  <si>
    <t xml:space="preserve">ქვეპროგრამა 4.3. მომსახურების ხარისხის უზრუნველყოფა </t>
  </si>
  <si>
    <t>ჯამი 4.3</t>
  </si>
  <si>
    <t>ღონისძიება 4.3.1. იურიდიული დახმარების სამსახურის მიერ გაწეული მომსახურების ხარისხის უზრუნველყოფა</t>
  </si>
  <si>
    <t xml:space="preserve">მოხდება შეფასებისა და მონიტორინგის სისტემის ყოველწლიური შედეგების ანალიზი; შედეგების საფუძველზე მონიტორინგის სისტემის დახვეწა, საჭიროებისამებრ. 
თითოეულ ბიუროში და საკონსულტაციო ცენტრში გაიმართება შეხვედრები შეფასებისა და მონიტორინგის სიისტემის  შედეგების გასაცნობად.   </t>
  </si>
  <si>
    <t>ჯამი 4.3.1.</t>
  </si>
  <si>
    <t>ღონისძიება 4.3.2. იურიდიული დახმარების სამსახურის ადვოკატების არასრულწლოვანთა საქმეებზე სპეციალიზაცია</t>
  </si>
  <si>
    <t>სპეციალიზებულ ადვოკატთა რაოდენობა; არასრულწლოვანთა სპეციალიზაციის საკითხებზე გამართული შეხვედრების რაოდენობა.</t>
  </si>
  <si>
    <t xml:space="preserve">ჩატარდება  სიღრმისეული დამატებითი ტრენინგები  სპეციალიზებული ადვოკატებისათვის და  მათი რაოდენობა გაიზრდება საჭიროებისამებრ.  
განხორციელდება  არასრულწლოვანთა საქმეებზე დაგროვილი პრაქტიკის განზოგადება და მართლმსაჯულების განხორციელებაში ჩართული სხვა მხარეებისათვის (პროკურორები, მოსამართლეები, სამოქალაქო სექტორის წარმომადგენლები და სხვა) მისი გაცნობა/სამუშაო შეხვედრები. </t>
  </si>
  <si>
    <t>ჩატარდება  სიღრმისეული დამატებითი ტრენინგები  სპეციალიზებული ადვოკატებისათვის და  მათი რაოდენობა გაიზრდება საჭიროებისამებრ.  
განხორციელდება  არასრულწლოვანთა საქმეებზე დაგროვილი პრაქტიკის განზოგადება და მართლმსაჯულების განხორციელებაში ჩართული სხვა მხარეებისათვის (პროკურორები, მოსამართლეები, სამოქალაქო სექტორის წარმომადგენლები და სხვა) მისი გაცნობა/სამუშაო შეხვედრები</t>
  </si>
  <si>
    <t>ჯამი 4.3.2.</t>
  </si>
  <si>
    <t>ღონისძიება 4.3.3 მენეჯმენტის სისტემის გამართვა, იურიდიული კლინიკებისა და სტაჟირების სისტემების გამართვა.</t>
  </si>
  <si>
    <t>სტრუქტურის ანალიზის დოკუმენტი;  საქმისწარმოების და დოკუმენტბრუნვის კომპიუტერულ პროგრამაში ჩართულ მომხმარებელთა რაოდენობა; სამსახურის მიერ ჩატარებული სამუშაო შეხვედრების რაოდენობა; იურიდიული კლინიკის პროექტში მონაწილე სტუდენტების რაოდენობა.
 საკანონმდებლო ცვლილებები</t>
  </si>
  <si>
    <t>ჯამი 4.3.3.</t>
  </si>
  <si>
    <t xml:space="preserve">4.3.4. თანამშრომელთა მუდმივი პროფესიული გადამზადება </t>
  </si>
  <si>
    <t>ტრენინგების რაოდენობა. 
ტრენინგებში მონაწილე ადვოკატთა რაოდენობა</t>
  </si>
  <si>
    <t>განგრძობადი იურიდიული განათლების ფარგლებში  სამსახური უზრუნველყოფს ადვოკატებს პროფესიული ტრენინგებით   სავალდებულო კრედიტ საათების დაგროვების მიზნით.  
თანამშრომელთა და რეესტრის ადვოკატთა გამოკითხვის და/ან მონიტორინგის შედეგად მოხდება თანამშრომელთა და რეესტრის ადვოკატთა სასწავლო საჭიროებების გამოვლენა. 
 ბიუროებში  ჩატარდება საორიენტაციო ტრენინგები ახლადმიღებული ადვოკატებისა და რეესტრის ადვოკატებისათვის, სიის განახლების შესაბამისად; 
მოხდება ბიბლიოთეკების განახლება..</t>
  </si>
  <si>
    <t>ჯამი 4.3.4.</t>
  </si>
  <si>
    <t>4.4. მაღალი საზოგადოებრივი ცნობადობა იურიდიული დახმარების სისტემის შესახებ</t>
  </si>
  <si>
    <t>იურიდიული დახმარების მომსახურებით კმაყოფილ ბენეფიციართა რაოდენობა (პროცენტულად).
გასვლითი კონსულტაციების/რეგიონების რაოდენობა; კონსულტაციების ჯამური რაოდენობა; 
განახლებული ვებ-გვერდი; 
ჟურნალისტებთან სამუშაო შეხვედრების რაოდენობა</t>
  </si>
  <si>
    <t>ჯამი 4.4.</t>
  </si>
  <si>
    <t xml:space="preserve">6. პენიტენციური სისტემის რეფორმის სამოქმედო გეგმა </t>
  </si>
  <si>
    <t>განმახ. ორგანო</t>
  </si>
  <si>
    <t>ინდიკატორი/მოქმედებები</t>
  </si>
  <si>
    <t>საწყისი ეტაპი (2012)</t>
  </si>
  <si>
    <t>განსახორციელებელი ქმედება</t>
  </si>
  <si>
    <r>
      <t xml:space="preserve">მიზანი 6. </t>
    </r>
    <r>
      <rPr>
        <sz val="8.5"/>
        <rFont val="Sylfaen"/>
        <family val="1"/>
      </rPr>
      <t xml:space="preserve">პატიმართა უფლებების დაცვის და უკეთესი მოპყრობის
უზრუნველყოფა; ეფექტიანი რეაბილიტაციისა და რეინტეგრაციის ღონისძიებების საშუალებით რეციდივის შემცირება.
</t>
    </r>
  </si>
  <si>
    <r>
      <t xml:space="preserve">პრიორიტეტი - 6
</t>
    </r>
    <r>
      <rPr>
        <sz val="8.5"/>
        <rFont val="Sylfaen"/>
        <family val="1"/>
      </rPr>
      <t>სისხლის სამართლის რეფორმა-საერთაშორისო სტანდარტების შესაბამისი პენიტენციური სისტემის ჩამოყალიბება ზრდასრულთათვის</t>
    </r>
  </si>
  <si>
    <r>
      <rPr>
        <b/>
        <sz val="8.5"/>
        <rFont val="Sylfaen"/>
        <family val="1"/>
      </rPr>
      <t xml:space="preserve">                       </t>
    </r>
    <r>
      <rPr>
        <sz val="8.5"/>
        <rFont val="Sylfaen"/>
        <family val="1"/>
      </rPr>
      <t xml:space="preserve"> 
1. საერთაშორისო ორგანიზაციებისა და სახალხო დამცველის  ანგარიშები</t>
    </r>
  </si>
  <si>
    <t xml:space="preserve">1. საერთაშორისო სტანდარტების შესაბამისი პატიმრობისა და თავისუფლების აღკვეთის აღსრულების  სისტემის ჩამოყალიბების მიზნით  გაუმჯობესებულია   ბრალდებულ/მსჯავრდებულთა  საცხოვრებელი და ყოფითი პირობები; 2.რესოციალიზაციის მიზნით, ქმედითუნარიანი განათლების პროგრამების შემუშავებით უზრუნველყოფილია პატიმართა მიერ განათლების მიღება 3.მსჯავრდებულთა რესოციალიზაცია/რეაბილიტაციის შედეგად შემცირებულია დანაშაულის განმეორებით ჩადენის ალბათობა. </t>
  </si>
  <si>
    <t xml:space="preserve">1.საერთაშორისო სტანდარტების შესაბამისი პატიმრობისა და თავისუფლების აღკვეთის აღსრულების  სისტემის ჩამოყალიბებით  გაუმჯობესებულია მსჯავრდებულ/ბრალდებულთა საცხოვრებელი და ყოფით პირობები; 2. მსჯავრდებულთა მიმართ რესოციალიზაცია-რეაბილიტაცია განხორციელებულია ქმედითუნარიანი განათლების პროგრამების შემუშავებით და დანერგვით, საწარმოო ზონის და მინი დასაქმების კერების  შექმნით.  </t>
  </si>
  <si>
    <t xml:space="preserve">1.საერთაშორისო სტანდარტების შესაბამისი პატიმრობისა და თავისუფლების აღკვეთის აღსრულების  სისტემის ჩამოყალიბებით  გაუმჯობესებულია მსჯავრდებულ/ბრალდებულთა საცხოვრებელი და ყოფით პირობები; 2. მსჯავრდებულთა მიმართ რესოციალიზაცია-რეაბილიტაცია განხორციელებულია ქმედითუნარიანი განათლების პროგრამების შემუშავებით და დანერგვით, საწარმოო ზონის და მინი დასაქმების კერების  შექმნით.  
</t>
  </si>
  <si>
    <t>სულ მთლიანი თანხა</t>
  </si>
  <si>
    <t xml:space="preserve">116 479 093,18      </t>
  </si>
  <si>
    <t xml:space="preserve"> სახელმწიფო ბიუჯეტი   6. </t>
  </si>
  <si>
    <t xml:space="preserve">116 419 093,18      </t>
  </si>
  <si>
    <t xml:space="preserve"> დონორი  6. </t>
  </si>
  <si>
    <t xml:space="preserve"> 60 000,00      </t>
  </si>
  <si>
    <t>პროგრამა 6.1   პენიტენციურ სისტემაში მოქმედი კანონმდებლობისა და შიდა რეგულაციების სისტემატიური გადახედვა და საჭიროების შემთხვევაში ცვლილებების შეტანა</t>
  </si>
  <si>
    <t xml:space="preserve">საკანონმდებლო ცვლილებები და შიდა რეგულაციები </t>
  </si>
  <si>
    <t xml:space="preserve">საკანონმდებლო ცვლილებები საოჯახო პაემნების რეგულირებისთვის.                           2012 წლის 22 მაისს პატიმრობის კოდექსში შეტანილ იქნა ცვლილება საოჯახო პაემნების რეგულირებისათვის. (მუხლი 173)  ეთიკის კოდექსი შემუშავების პროცესშია არასამთავრობო ორგანიზაციებისათვის, რომლებიც ახორციელებენ სერვისების მიწოდებას სასჯელაღსრულების დაწესებულებებში. </t>
  </si>
  <si>
    <t>1 მომზადებულია პატიმრობის კოდექსში შესატანი ცვლილებები;</t>
  </si>
  <si>
    <t>1 მიღებულია პატიმრობის კოდექსში შემუშავებული ცვლილებები;</t>
  </si>
  <si>
    <t>საჭიროების შემთხვევაში კანონმდებლობასა და  შიდა რეგულაციებში  შეტანილია ცვლილებები</t>
  </si>
  <si>
    <t xml:space="preserve">2. დასრულებული და დამტკიცებულია სად-ის  არასრულწლოვანთა სპეციალური დაწესებულების ახალი დებულება. </t>
  </si>
  <si>
    <t>3. დამტკიცებულია არასრულწოვანთათვის ვადამდე ადრე გათავისუფლების წესები;</t>
  </si>
  <si>
    <t>4. განსაკუთრებული მეთვალყურეობის დაწესებულებების დებულება განსაზღვრულია და დამტკიცებულია;</t>
  </si>
  <si>
    <t xml:space="preserve"> სულ მთლიანი თანხა   6.1 </t>
  </si>
  <si>
    <t xml:space="preserve"> სახელმწიფო ბიუჯეტი   6.1 </t>
  </si>
  <si>
    <t xml:space="preserve"> დონორი  6.1 </t>
  </si>
  <si>
    <t>სასჯელაღსრულების დეპარტამენტმა ეფექტური მართვა  განახორციელა სასჯელაღსრულების  17 დაწესებულებაში</t>
  </si>
  <si>
    <t>1. განისაზღვრულია საკვალიფიკაციო მოთხოვნები თანამშრომლებისათვის                 
2. შეიქმნილია საატესტაციო კომისია                                                  
3. ატესტაციაგავლილი სასჯელაღსრულების სისტემის თანამშრომლები 
4. განხორციელებულია სასჯელაღსრულების სისტემის თანამშრომელთა ტრენინგ-საჭიროებების შეფასება                
5.განხორციელებულია სისტემაში მომუშავე თანამშრომელთა ხელფასების(არსებული საშტატო განრიგითა და არსებული სახელფასო ბადით ), მივლინებების,დაზღვევის,  მობილური კავშირის, საწვავის, სისტემის კომუნალური ხარჯების, სხვა მცირეფასიანი საქონელისა , ექსტრადაცია-ბადრაგირებისა და სხვა ხარჯების ანაზღაურება</t>
  </si>
  <si>
    <t xml:space="preserve"> სულ მთლიანი თანხა   6.2 </t>
  </si>
  <si>
    <t xml:space="preserve">                                     65 186 331,96      </t>
  </si>
  <si>
    <t xml:space="preserve"> სახელმწიფო ბიუჯეტი   6.2 </t>
  </si>
  <si>
    <t xml:space="preserve"> დონორი  6.2 </t>
  </si>
  <si>
    <t xml:space="preserve">                                                            -        </t>
  </si>
  <si>
    <t>სულ მთლიანი თანხა  6.2.1</t>
  </si>
  <si>
    <t>სახელმწიფო ბიუჯეტი  6.2.1</t>
  </si>
  <si>
    <t>დონორი  6.2.1</t>
  </si>
  <si>
    <t>სასწავლო ცენტრი</t>
  </si>
  <si>
    <t xml:space="preserve">
ტრენინგების შედეგად სერთიფიცირებულ თანამშრომელთა რაოდენობა</t>
  </si>
  <si>
    <t xml:space="preserve"> 2012 წლის I ნახევარში 271 ოფიცერი გადამზადდა დისციპლინური წარმოების საკითხებთან დაკავშირებით, ხოლო 39 ოფიცერი საჩივრების პროცედურების შესახებ. ამ ეტაპზე მიმდინარეობს ახალი სასწავლო პროგრამის შემუშავება/დამტკიცება ამ კუთხით. </t>
  </si>
  <si>
    <t>1. განისაზღვრულია საკვალიფიკაციო მოთხოვნები თანამშრომლებისათვის;</t>
  </si>
  <si>
    <t xml:space="preserve"> 2. შეიქმნილია საატესტაციო კომისია;   </t>
  </si>
  <si>
    <t xml:space="preserve">3. სასჯელაღსრულების სისტემის თანამშრომლებმა გაიარეს ატესტაცია                    
4. განხორციელდება სასჯელაღსრულების სისტემის თანამშრომელთა ტრენინგ-საჭიროებების შეფასება.           </t>
  </si>
  <si>
    <t xml:space="preserve"> 5. ჩატარებულია სისტემის თანამშრომლებისათვის სპეციალიზებული ტრენინგები, მათ შორის წამებისა და არასათანადო მოპყრობის თემატიკაზე  </t>
  </si>
  <si>
    <t xml:space="preserve"> სულ მთლიანი თანხა  6.2.2 </t>
  </si>
  <si>
    <t xml:space="preserve"> სახელმწიფო ბიუჯეტი  6.2.2 </t>
  </si>
  <si>
    <t xml:space="preserve"> დონორი  6.2.2 </t>
  </si>
  <si>
    <t>პატიმრობის პირობების გაუმჯობესებით უზრუნველყოფილი ბრალდებულ/მსჯავრდებულთა %-ლი მაჩვენებელი</t>
  </si>
  <si>
    <t xml:space="preserve">გაუმჯობესებული კვებითი მომსახურებით უზრუნველყოფილია ბრალდებულ/მსჯავრდებულები </t>
  </si>
  <si>
    <t>სასჯელაღსრულბის  სისტემაში განთავსებული  ბრალდებულ/მსჯავრდებულები  უზრუნველყოფილნი არიან რბილი ინვენტარითა და აუცილებელი პირადი ჰიგიენისათვის საჭირო საშუალებებით</t>
  </si>
  <si>
    <t>რბილი ინვენტარითა და აუცილებელი პირადი ჰიგიენისათვის საჭირო საშუალებებით აღჭურვილია ბრალდებულ/მსჯავრდებულები</t>
  </si>
  <si>
    <t xml:space="preserve"> სულ მთლიანი თანხა   6.3 </t>
  </si>
  <si>
    <t xml:space="preserve"> სახელმწიფო ბიუჯეტი   6.3 </t>
  </si>
  <si>
    <t xml:space="preserve"> დონორი  6.3 </t>
  </si>
  <si>
    <r>
      <t>რისკებისა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საჭიროებების</t>
    </r>
    <r>
      <rPr>
        <sz val="8.5"/>
        <rFont val="Times New Roman"/>
        <family val="1"/>
        <charset val="204"/>
      </rPr>
      <t xml:space="preserve"> </t>
    </r>
    <r>
      <rPr>
        <sz val="8.5"/>
        <rFont val="Sylfaen"/>
        <family val="1"/>
        <charset val="204"/>
      </rPr>
      <t>შეფასების საფუძველზე ბრალდებულ/მსჯავრდებულთა შესაბამისი</t>
    </r>
    <r>
      <rPr>
        <sz val="8.5"/>
        <rFont val="Times New Roman"/>
        <family val="1"/>
        <charset val="204"/>
      </rPr>
      <t xml:space="preserve"> </t>
    </r>
    <r>
      <rPr>
        <sz val="8.5"/>
        <rFont val="Sylfaen"/>
        <family val="1"/>
        <charset val="204"/>
      </rPr>
      <t>ტიპის</t>
    </r>
    <r>
      <rPr>
        <sz val="8.5"/>
        <rFont val="Times New Roman"/>
        <family val="1"/>
        <charset val="204"/>
      </rPr>
      <t xml:space="preserve"> </t>
    </r>
    <r>
      <rPr>
        <sz val="8.5"/>
        <rFont val="Sylfaen"/>
        <family val="1"/>
        <charset val="204"/>
      </rPr>
      <t>დაწესებულებებში</t>
    </r>
    <r>
      <rPr>
        <sz val="8.5"/>
        <rFont val="Times New Roman"/>
        <family val="1"/>
        <charset val="204"/>
      </rPr>
      <t xml:space="preserve"> </t>
    </r>
    <r>
      <rPr>
        <sz val="8.5"/>
        <rFont val="Sylfaen"/>
        <family val="1"/>
        <charset val="204"/>
      </rPr>
      <t>განთავსების</t>
    </r>
    <r>
      <rPr>
        <sz val="8.5"/>
        <rFont val="Times New Roman"/>
        <family val="1"/>
        <charset val="204"/>
      </rPr>
      <t xml:space="preserve"> </t>
    </r>
    <r>
      <rPr>
        <sz val="8.5"/>
        <rFont val="Sylfaen"/>
        <family val="1"/>
        <charset val="204"/>
      </rPr>
      <t>პროცენტული</t>
    </r>
    <r>
      <rPr>
        <sz val="8.5"/>
        <rFont val="Times New Roman"/>
        <family val="1"/>
        <charset val="204"/>
      </rPr>
      <t xml:space="preserve"> </t>
    </r>
    <r>
      <rPr>
        <sz val="8.5"/>
        <rFont val="Sylfaen"/>
        <family val="1"/>
        <charset val="204"/>
      </rPr>
      <t xml:space="preserve">მაჩვენებელი
</t>
    </r>
  </si>
  <si>
    <r>
      <t>არსებობს</t>
    </r>
    <r>
      <rPr>
        <sz val="8.5"/>
        <rFont val="Times New Roman"/>
        <family val="1"/>
        <charset val="204"/>
      </rPr>
      <t xml:space="preserve"> </t>
    </r>
    <r>
      <rPr>
        <sz val="8.5"/>
        <rFont val="Sylfaen"/>
        <family val="1"/>
        <charset val="204"/>
      </rPr>
      <t>ნახევრად</t>
    </r>
    <r>
      <rPr>
        <sz val="8.5"/>
        <rFont val="Times New Roman"/>
        <family val="1"/>
        <charset val="204"/>
      </rPr>
      <t xml:space="preserve"> </t>
    </r>
    <r>
      <rPr>
        <sz val="8.5"/>
        <rFont val="Sylfaen"/>
        <family val="1"/>
        <charset val="204"/>
      </rPr>
      <t>ღია</t>
    </r>
    <r>
      <rPr>
        <sz val="8.5"/>
        <rFont val="Times New Roman"/>
        <family val="1"/>
        <charset val="204"/>
      </rPr>
      <t xml:space="preserve">, </t>
    </r>
    <r>
      <rPr>
        <sz val="8.5"/>
        <rFont val="Sylfaen"/>
        <family val="1"/>
        <charset val="204"/>
      </rPr>
      <t>დახურული</t>
    </r>
    <r>
      <rPr>
        <sz val="8.5"/>
        <rFont val="Times New Roman"/>
        <family val="1"/>
        <charset val="204"/>
      </rPr>
      <t xml:space="preserve">, </t>
    </r>
    <r>
      <rPr>
        <sz val="8.5"/>
        <rFont val="Sylfaen"/>
        <family val="1"/>
        <charset val="204"/>
      </rPr>
      <t>სამედიცინო</t>
    </r>
    <r>
      <rPr>
        <sz val="8.5"/>
        <rFont val="Times New Roman"/>
        <family val="1"/>
        <charset val="204"/>
      </rPr>
      <t xml:space="preserve">, </t>
    </r>
    <r>
      <rPr>
        <sz val="8.5"/>
        <rFont val="Sylfaen"/>
        <family val="1"/>
        <charset val="204"/>
      </rPr>
      <t>არასრულწლოვანთა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ქალთა</t>
    </r>
    <r>
      <rPr>
        <sz val="8.5"/>
        <rFont val="Times New Roman"/>
        <family val="1"/>
        <charset val="204"/>
      </rPr>
      <t xml:space="preserve"> </t>
    </r>
    <r>
      <rPr>
        <sz val="8.5"/>
        <rFont val="Sylfaen"/>
        <family val="1"/>
        <charset val="204"/>
      </rPr>
      <t xml:space="preserve">დაწესებულებები
1.დასრულდა #19 დაწესებულების ახალი კორპუსის მშენებლობა; 2.ივლისში დაიწყო დაბა ლაითურის დაწესებულების მშენებლობა </t>
    </r>
  </si>
  <si>
    <t xml:space="preserve">1.გაგრძელდა დაბა ლაითურის განსაკუთრებული მეთვალყურეობის ტიპის დაწესებულების მშენებლობა                                           </t>
  </si>
  <si>
    <t>სულ მთლიანი თანხა   6.3.1</t>
  </si>
  <si>
    <t>სახელმწიფო ბიუჯეტი   6.3.1</t>
  </si>
  <si>
    <t>დონორი  6.3.1</t>
  </si>
  <si>
    <t>სულ მთლიანი თანხა   6.3.2</t>
  </si>
  <si>
    <t>სახელმწიფო ბიუჯეტი   6.3.2</t>
  </si>
  <si>
    <t>სახელმწიფო ბიუჯეტი   6.3.3</t>
  </si>
  <si>
    <t>დონორი  6.3.3</t>
  </si>
  <si>
    <t>სულ მთლიანი თანხა   6.3.4</t>
  </si>
  <si>
    <t>სახელმწიფო ბიუჯეტი   6.3.4</t>
  </si>
  <si>
    <t>დონორი  6.3.4</t>
  </si>
  <si>
    <r>
      <t>გრძელვადიანი</t>
    </r>
    <r>
      <rPr>
        <sz val="8.5"/>
        <rFont val="Times New Roman"/>
        <family val="1"/>
        <charset val="204"/>
      </rPr>
      <t xml:space="preserve"> </t>
    </r>
    <r>
      <rPr>
        <sz val="8.5"/>
        <rFont val="Sylfaen"/>
        <family val="1"/>
        <charset val="204"/>
      </rPr>
      <t>ვიზიტებისათვის</t>
    </r>
    <r>
      <rPr>
        <sz val="8.5"/>
        <rFont val="Times New Roman"/>
        <family val="1"/>
        <charset val="204"/>
      </rPr>
      <t xml:space="preserve"> </t>
    </r>
    <r>
      <rPr>
        <sz val="8.5"/>
        <rFont val="Sylfaen"/>
        <family val="1"/>
        <charset val="204"/>
      </rPr>
      <t>განკუთვნილი</t>
    </r>
    <r>
      <rPr>
        <sz val="8.5"/>
        <rFont val="Times New Roman"/>
        <family val="1"/>
        <charset val="204"/>
      </rPr>
      <t xml:space="preserve"> </t>
    </r>
    <r>
      <rPr>
        <sz val="8.5"/>
        <rFont val="Sylfaen"/>
        <family val="1"/>
        <charset val="204"/>
      </rPr>
      <t>ადგილების</t>
    </r>
    <r>
      <rPr>
        <sz val="8.5"/>
        <rFont val="Times New Roman"/>
        <family val="1"/>
        <charset val="204"/>
      </rPr>
      <t xml:space="preserve"> </t>
    </r>
    <r>
      <rPr>
        <sz val="8.5"/>
        <rFont val="Sylfaen"/>
        <family val="1"/>
        <charset val="204"/>
      </rPr>
      <t>რაიდენობა</t>
    </r>
    <r>
      <rPr>
        <sz val="8.5"/>
        <rFont val="Times New Roman"/>
        <family val="1"/>
        <charset val="204"/>
      </rPr>
      <t>.</t>
    </r>
  </si>
  <si>
    <r>
      <t>კერძო</t>
    </r>
    <r>
      <rPr>
        <sz val="8.5"/>
        <rFont val="Times New Roman"/>
        <family val="1"/>
        <charset val="204"/>
      </rPr>
      <t xml:space="preserve"> </t>
    </r>
    <r>
      <rPr>
        <sz val="8.5"/>
        <rFont val="Sylfaen"/>
        <family val="1"/>
        <charset val="204"/>
      </rPr>
      <t>სექტორის</t>
    </r>
    <r>
      <rPr>
        <sz val="8.5"/>
        <rFont val="Times New Roman"/>
        <family val="1"/>
        <charset val="204"/>
      </rPr>
      <t xml:space="preserve"> </t>
    </r>
    <r>
      <rPr>
        <sz val="8.5"/>
        <rFont val="Sylfaen"/>
        <family val="1"/>
        <charset val="204"/>
      </rPr>
      <t>მიერ</t>
    </r>
    <r>
      <rPr>
        <sz val="8.5"/>
        <rFont val="Times New Roman"/>
        <family val="1"/>
        <charset val="204"/>
      </rPr>
      <t xml:space="preserve"> </t>
    </r>
    <r>
      <rPr>
        <sz val="8.5"/>
        <rFont val="Sylfaen"/>
        <family val="1"/>
        <charset val="204"/>
      </rPr>
      <t>გრძელვადიანი</t>
    </r>
    <r>
      <rPr>
        <sz val="8.5"/>
        <rFont val="Times New Roman"/>
        <family val="1"/>
        <charset val="204"/>
      </rPr>
      <t xml:space="preserve"> </t>
    </r>
    <r>
      <rPr>
        <sz val="8.5"/>
        <rFont val="Sylfaen"/>
        <family val="1"/>
        <charset val="204"/>
      </rPr>
      <t>ვიზიტებისათვის</t>
    </r>
    <r>
      <rPr>
        <sz val="8.5"/>
        <rFont val="Times New Roman"/>
        <family val="1"/>
        <charset val="204"/>
      </rPr>
      <t xml:space="preserve"> </t>
    </r>
    <r>
      <rPr>
        <sz val="8.5"/>
        <rFont val="Sylfaen"/>
        <family val="1"/>
        <charset val="204"/>
      </rPr>
      <t>განკუთვნილი</t>
    </r>
    <r>
      <rPr>
        <sz val="8.5"/>
        <rFont val="Times New Roman"/>
        <family val="1"/>
        <charset val="204"/>
      </rPr>
      <t xml:space="preserve"> </t>
    </r>
    <r>
      <rPr>
        <sz val="8.5"/>
        <rFont val="Sylfaen"/>
        <family val="1"/>
        <charset val="204"/>
      </rPr>
      <t>ადგილები</t>
    </r>
    <r>
      <rPr>
        <sz val="8.5"/>
        <rFont val="Times New Roman"/>
        <family val="1"/>
        <charset val="204"/>
      </rPr>
      <t xml:space="preserve"> </t>
    </r>
    <r>
      <rPr>
        <sz val="8.5"/>
        <rFont val="Sylfaen"/>
        <family val="1"/>
        <charset val="204"/>
      </rPr>
      <t>შექმნილია</t>
    </r>
    <r>
      <rPr>
        <sz val="8.5"/>
        <rFont val="Times New Roman"/>
        <family val="1"/>
        <charset val="204"/>
      </rPr>
      <t xml:space="preserve"> </t>
    </r>
    <r>
      <rPr>
        <sz val="8.5"/>
        <rFont val="Sylfaen"/>
        <family val="1"/>
        <charset val="204"/>
      </rPr>
      <t>სასჯელაღსრულების</t>
    </r>
    <r>
      <rPr>
        <sz val="8.5"/>
        <rFont val="Times New Roman"/>
        <family val="1"/>
        <charset val="204"/>
      </rPr>
      <t xml:space="preserve"> №6, №11, №15, №16, №17 </t>
    </r>
    <r>
      <rPr>
        <sz val="8.5"/>
        <rFont val="Sylfaen"/>
        <family val="1"/>
        <charset val="204"/>
      </rPr>
      <t>დაწესებულებების</t>
    </r>
    <r>
      <rPr>
        <sz val="8.5"/>
        <rFont val="Times New Roman"/>
        <family val="1"/>
        <charset val="204"/>
      </rPr>
      <t xml:space="preserve"> </t>
    </r>
    <r>
      <rPr>
        <sz val="8.5"/>
        <rFont val="Sylfaen"/>
        <family val="1"/>
        <charset val="204"/>
      </rPr>
      <t>მიმდებარე</t>
    </r>
    <r>
      <rPr>
        <sz val="8.5"/>
        <rFont val="Times New Roman"/>
        <family val="1"/>
        <charset val="204"/>
      </rPr>
      <t xml:space="preserve"> </t>
    </r>
    <r>
      <rPr>
        <sz val="8.5"/>
        <rFont val="Sylfaen"/>
        <family val="1"/>
        <charset val="204"/>
      </rPr>
      <t>ტერიტორიაზე</t>
    </r>
    <r>
      <rPr>
        <sz val="8.5"/>
        <rFont val="Times New Roman"/>
        <family val="1"/>
        <charset val="204"/>
      </rPr>
      <t>.</t>
    </r>
  </si>
  <si>
    <r>
      <t>გრძელვადიანი</t>
    </r>
    <r>
      <rPr>
        <sz val="8.5"/>
        <rFont val="Times New Roman"/>
        <family val="1"/>
        <charset val="204"/>
      </rPr>
      <t xml:space="preserve"> </t>
    </r>
    <r>
      <rPr>
        <sz val="8.5"/>
        <rFont val="Sylfaen"/>
        <family val="1"/>
        <charset val="204"/>
      </rPr>
      <t>ვიზიტებისათვის</t>
    </r>
    <r>
      <rPr>
        <sz val="8.5"/>
        <rFont val="Times New Roman"/>
        <family val="1"/>
        <charset val="204"/>
      </rPr>
      <t xml:space="preserve"> </t>
    </r>
    <r>
      <rPr>
        <sz val="8.5"/>
        <rFont val="Sylfaen"/>
        <family val="1"/>
        <charset val="204"/>
      </rPr>
      <t>განკუთვნილი</t>
    </r>
    <r>
      <rPr>
        <sz val="8.5"/>
        <rFont val="Times New Roman"/>
        <family val="1"/>
        <charset val="204"/>
      </rPr>
      <t xml:space="preserve"> </t>
    </r>
    <r>
      <rPr>
        <sz val="8.5"/>
        <rFont val="Sylfaen"/>
        <family val="1"/>
        <charset val="204"/>
      </rPr>
      <t>ადგილების</t>
    </r>
    <r>
      <rPr>
        <sz val="8.5"/>
        <rFont val="Times New Roman"/>
        <family val="1"/>
        <charset val="204"/>
      </rPr>
      <t xml:space="preserve"> </t>
    </r>
    <r>
      <rPr>
        <sz val="8.5"/>
        <rFont val="Sylfaen"/>
        <family val="1"/>
        <charset val="204"/>
      </rPr>
      <t>შექმნა</t>
    </r>
    <r>
      <rPr>
        <sz val="8.5"/>
        <rFont val="Times New Roman"/>
        <family val="1"/>
        <charset val="204"/>
      </rPr>
      <t xml:space="preserve"> </t>
    </r>
    <r>
      <rPr>
        <sz val="8.5"/>
        <rFont val="Sylfaen"/>
        <family val="1"/>
        <charset val="204"/>
      </rPr>
      <t>ქუთაისის</t>
    </r>
    <r>
      <rPr>
        <sz val="8.5"/>
        <rFont val="Times New Roman"/>
        <family val="1"/>
        <charset val="204"/>
      </rPr>
      <t xml:space="preserve"> N2 </t>
    </r>
    <r>
      <rPr>
        <sz val="8.5"/>
        <rFont val="Sylfaen"/>
        <family val="1"/>
        <charset val="204"/>
      </rPr>
      <t>სასჯელაღსრულების</t>
    </r>
    <r>
      <rPr>
        <sz val="8.5"/>
        <rFont val="Times New Roman"/>
        <family val="1"/>
        <charset val="204"/>
      </rPr>
      <t xml:space="preserve"> </t>
    </r>
    <r>
      <rPr>
        <sz val="8.5"/>
        <rFont val="Sylfaen"/>
        <family val="1"/>
        <charset val="204"/>
      </rPr>
      <t>დაწესებულებებში</t>
    </r>
  </si>
  <si>
    <r>
      <t>სასჯელაღსრულების დაწესებულებებში</t>
    </r>
    <r>
      <rPr>
        <sz val="8.5"/>
        <rFont val="Times New Roman"/>
        <family val="1"/>
        <charset val="204"/>
      </rPr>
      <t xml:space="preserve">          </t>
    </r>
    <r>
      <rPr>
        <sz val="8.5"/>
        <rFont val="Sylfaen"/>
        <family val="1"/>
        <charset val="204"/>
      </rPr>
      <t>ოჯახთან</t>
    </r>
    <r>
      <rPr>
        <sz val="8.5"/>
        <rFont val="Times New Roman"/>
        <family val="1"/>
        <charset val="204"/>
      </rPr>
      <t xml:space="preserve"> </t>
    </r>
    <r>
      <rPr>
        <sz val="8.5"/>
        <rFont val="Sylfaen"/>
        <family val="1"/>
        <charset val="204"/>
      </rPr>
      <t>ურთიერთობის</t>
    </r>
    <r>
      <rPr>
        <sz val="8.5"/>
        <rFont val="Times New Roman"/>
        <family val="1"/>
        <charset val="204"/>
      </rPr>
      <t xml:space="preserve"> </t>
    </r>
    <r>
      <rPr>
        <sz val="8.5"/>
        <rFont val="Sylfaen"/>
        <family val="1"/>
        <charset val="204"/>
      </rPr>
      <t>უფლებით</t>
    </r>
    <r>
      <rPr>
        <sz val="8.5"/>
        <rFont val="Times New Roman"/>
        <family val="1"/>
        <charset val="204"/>
      </rPr>
      <t xml:space="preserve"> </t>
    </r>
    <r>
      <rPr>
        <sz val="8.5"/>
        <rFont val="Sylfaen"/>
        <family val="1"/>
        <charset val="204"/>
      </rPr>
      <t>უზრუნველყოფილი</t>
    </r>
    <r>
      <rPr>
        <sz val="8.5"/>
        <rFont val="Times New Roman"/>
        <family val="1"/>
        <charset val="204"/>
      </rPr>
      <t xml:space="preserve"> </t>
    </r>
    <r>
      <rPr>
        <sz val="8.5"/>
        <rFont val="Sylfaen"/>
        <family val="1"/>
        <charset val="204"/>
      </rPr>
      <t>თავისუფლება</t>
    </r>
    <r>
      <rPr>
        <sz val="8.5"/>
        <rFont val="Times New Roman"/>
        <family val="1"/>
        <charset val="204"/>
      </rPr>
      <t xml:space="preserve">  </t>
    </r>
    <r>
      <rPr>
        <sz val="8.5"/>
        <rFont val="Sylfaen"/>
        <family val="1"/>
        <charset val="204"/>
      </rPr>
      <t>აღკვეთილთა</t>
    </r>
    <r>
      <rPr>
        <sz val="8.5"/>
        <rFont val="Times New Roman"/>
        <family val="1"/>
        <charset val="204"/>
      </rPr>
      <t xml:space="preserve"> %-</t>
    </r>
    <r>
      <rPr>
        <sz val="8.5"/>
        <rFont val="Sylfaen"/>
        <family val="1"/>
        <charset val="204"/>
      </rPr>
      <t>ლი</t>
    </r>
    <r>
      <rPr>
        <sz val="8.5"/>
        <rFont val="Times New Roman"/>
        <family val="1"/>
        <charset val="204"/>
      </rPr>
      <t xml:space="preserve"> </t>
    </r>
    <r>
      <rPr>
        <sz val="8.5"/>
        <rFont val="Sylfaen"/>
        <family val="1"/>
        <charset val="204"/>
      </rPr>
      <t>რაოდენობა</t>
    </r>
    <r>
      <rPr>
        <sz val="8.5"/>
        <rFont val="Times New Roman"/>
        <family val="1"/>
        <charset val="204"/>
      </rPr>
      <t>.</t>
    </r>
  </si>
  <si>
    <t xml:space="preserve"> სულ მთლიანი თანხა   6.3.5 </t>
  </si>
  <si>
    <t xml:space="preserve"> სახელმწიფო ბიუჯეტი   6.3.5 </t>
  </si>
  <si>
    <t xml:space="preserve"> დონორი  6.3.5 </t>
  </si>
  <si>
    <t>სულ მთლიანი თანხა  6.3.6</t>
  </si>
  <si>
    <t>სახელმწიფო ბიუჯეტი 6.3.6</t>
  </si>
  <si>
    <t>დონორი 6.3.6</t>
  </si>
  <si>
    <t>პროგრამა 6.3.7 პენიტენციური ჯანდაცვა</t>
  </si>
  <si>
    <t xml:space="preserve">1.   სიკვდილობის  შემცირების პროცენტული მაჩვენებელი ყოველ 10 000 მსჯავრდებულზე                                                                                     2. ინფექციურ დაავადებებზე (აივ/შიდსი, ტუბერკულოზი, C ჰეპატიტი) კონსულტირების, ტესტირების და მკურნალობის მაჩვენებლები; ასევე გავრცელების მაჩვენებლები;                      3. სამედიცინო პერსონალის თანაფარდობა პატიმართა რაოდენობასთან               4. პირველადი ჯანდაცვის და სპეციალიზებული სამედიცინო მომსახურებით (რეფერალი) მოცვის და უტილიზაციის მაჩვენებლები  </t>
  </si>
  <si>
    <t>პირველადი ჯანდაცვის მოდელის დანერგვა სასჯელაღსრულების 3 დაწესებულებაში       შედეგი: Ø პირველადი ჯანდაცვის პუნქტი გაიხსნა 3 სასჯელაღსრულების დაწესებულებაში, კერძოდ N#5,#9 და #12 დაწესებულებებში.    ინფექციური დაავადებების გავრცელების მაჩვენებელი 4.64%     56 გარდაცვალების შემთხვევა ყოველ 10 000 მსჯავრდებულზე წელიწადში</t>
  </si>
  <si>
    <t xml:space="preserve">1. პირველადი ჯანდაცვის მოდელის დანერგვა დამატებით სასჯელაღსრულების 3 დაწესებულებაში (რუსთავი #6, გლდანი #8 და ქალთა სასჯელაღსრულების დაწესებულება);                2. C ჰეპატიტის პრევენციის, დიაგნოსტიკის და მკურნალობის პროგრამის შემუშავება; 3.ტუბერკულოზის სამკურნალო და სარეაბილიტაციო ახალი ცენტრის გახსნა; 4.ჯანდაცვის ელექტრონული სისტემის შემუშავება;  5. ციხის რესპუბლიკური საავადმყოფოს რეორგანიზაცია და გადაიარაღება;                  6.სამედიცინო დეპარტამენტის რეორგანიზაცია;              7.სამედიცინო პერსონალის ანაზღაურების ზრდა 50%-ით;                                       8. სიკვდილობის მაჩვენებელი &lt;35 ყოველ 10 000 მსჯავრდებულზე წელიწადში                                                                         </t>
  </si>
  <si>
    <t>სულ მთლიანი თანხა  6.3.7</t>
  </si>
  <si>
    <t>სახელმწიფო ბიუჯეტი 6.3.7</t>
  </si>
  <si>
    <t>დონორი 6.3.7</t>
  </si>
  <si>
    <t>სულ მთლიანი თანხა   6.4</t>
  </si>
  <si>
    <t>სახელმწიფო ბიუჯეტი   6.4</t>
  </si>
  <si>
    <t>დონორი  6.4</t>
  </si>
  <si>
    <r>
      <t>ქვეროგრამა</t>
    </r>
    <r>
      <rPr>
        <sz val="8.5"/>
        <rFont val="Times New Roman"/>
        <family val="1"/>
        <charset val="204"/>
      </rPr>
      <t xml:space="preserve">  6.4.1 - </t>
    </r>
    <r>
      <rPr>
        <sz val="8.5"/>
        <rFont val="Sylfaen"/>
        <family val="1"/>
        <charset val="204"/>
      </rPr>
      <t>მსჯავრდებულთა</t>
    </r>
    <r>
      <rPr>
        <sz val="8.5"/>
        <rFont val="Times New Roman"/>
        <family val="1"/>
        <charset val="204"/>
      </rPr>
      <t xml:space="preserve"> </t>
    </r>
    <r>
      <rPr>
        <sz val="8.5"/>
        <rFont val="Sylfaen"/>
        <family val="1"/>
        <charset val="204"/>
      </rPr>
      <t>შრომის</t>
    </r>
    <r>
      <rPr>
        <sz val="8.5"/>
        <rFont val="Times New Roman"/>
        <family val="1"/>
        <charset val="204"/>
      </rPr>
      <t xml:space="preserve"> </t>
    </r>
    <r>
      <rPr>
        <sz val="8.5"/>
        <rFont val="Sylfaen"/>
        <family val="1"/>
        <charset val="204"/>
      </rPr>
      <t>შესაძლებლობის</t>
    </r>
    <r>
      <rPr>
        <sz val="8.5"/>
        <rFont val="Times New Roman"/>
        <family val="1"/>
        <charset val="204"/>
      </rPr>
      <t xml:space="preserve"> </t>
    </r>
    <r>
      <rPr>
        <sz val="8.5"/>
        <rFont val="Sylfaen"/>
        <family val="1"/>
        <charset val="204"/>
      </rPr>
      <t>გაზრდისათვის</t>
    </r>
    <r>
      <rPr>
        <sz val="8.5"/>
        <rFont val="Times New Roman"/>
        <family val="1"/>
        <charset val="204"/>
      </rPr>
      <t xml:space="preserve"> </t>
    </r>
    <r>
      <rPr>
        <sz val="8.5"/>
        <rFont val="Sylfaen"/>
        <family val="1"/>
        <charset val="204"/>
      </rPr>
      <t>საწარმოო</t>
    </r>
    <r>
      <rPr>
        <sz val="8.5"/>
        <rFont val="Times New Roman"/>
        <family val="1"/>
        <charset val="204"/>
      </rPr>
      <t xml:space="preserve"> </t>
    </r>
    <r>
      <rPr>
        <sz val="8.5"/>
        <rFont val="Sylfaen"/>
        <family val="1"/>
        <charset val="204"/>
      </rPr>
      <t>ზონების</t>
    </r>
    <r>
      <rPr>
        <sz val="8.5"/>
        <rFont val="Times New Roman"/>
        <family val="1"/>
        <charset val="204"/>
      </rPr>
      <t xml:space="preserve"> </t>
    </r>
    <r>
      <rPr>
        <sz val="8.5"/>
        <rFont val="Sylfaen"/>
        <family val="1"/>
        <charset val="204"/>
      </rPr>
      <t>და მინი დასაქმების კერების შექმნა</t>
    </r>
    <r>
      <rPr>
        <sz val="8.5"/>
        <rFont val="Times New Roman"/>
        <family val="1"/>
        <charset val="204"/>
      </rPr>
      <t xml:space="preserve"> </t>
    </r>
    <r>
      <rPr>
        <sz val="8.5"/>
        <rFont val="Sylfaen"/>
        <family val="1"/>
        <charset val="204"/>
      </rPr>
      <t>დაწესებულებების</t>
    </r>
    <r>
      <rPr>
        <sz val="8.5"/>
        <rFont val="Times New Roman"/>
        <family val="1"/>
        <charset val="204"/>
      </rPr>
      <t xml:space="preserve"> </t>
    </r>
    <r>
      <rPr>
        <sz val="8.5"/>
        <rFont val="Sylfaen"/>
        <family val="1"/>
        <charset val="204"/>
      </rPr>
      <t>ტერიტორიაზე</t>
    </r>
  </si>
  <si>
    <t>1.სასჯელაღსრულების დაწესებულებებში შექმნილი საწარმოო ზონების რაოდენობა.                                       
2. დასაქმებულ მსჯავრდებულთა რაოდენობა (ან % რაოდენობა).</t>
  </si>
  <si>
    <r>
      <t xml:space="preserve"> 1. 2012 </t>
    </r>
    <r>
      <rPr>
        <sz val="8.5"/>
        <rFont val="Sylfaen"/>
        <family val="1"/>
        <charset val="204"/>
      </rPr>
      <t>წლის</t>
    </r>
    <r>
      <rPr>
        <sz val="8.5"/>
        <rFont val="Times New Roman"/>
        <family val="1"/>
        <charset val="204"/>
      </rPr>
      <t xml:space="preserve"> </t>
    </r>
    <r>
      <rPr>
        <sz val="8.5"/>
        <rFont val="Sylfaen"/>
        <family val="1"/>
        <charset val="204"/>
      </rPr>
      <t>განმავლობაში</t>
    </r>
    <r>
      <rPr>
        <sz val="8.5"/>
        <rFont val="Times New Roman"/>
        <family val="1"/>
        <charset val="204"/>
      </rPr>
      <t xml:space="preserve"> </t>
    </r>
    <r>
      <rPr>
        <sz val="8.5"/>
        <rFont val="Sylfaen"/>
        <family val="1"/>
        <charset val="204"/>
      </rPr>
      <t>სულ</t>
    </r>
    <r>
      <rPr>
        <sz val="8.5"/>
        <rFont val="Times New Roman"/>
        <family val="1"/>
        <charset val="204"/>
      </rPr>
      <t xml:space="preserve"> </t>
    </r>
    <r>
      <rPr>
        <sz val="8.5"/>
        <rFont val="Sylfaen"/>
        <family val="1"/>
        <charset val="204"/>
      </rPr>
      <t>დასაქმებული</t>
    </r>
    <r>
      <rPr>
        <sz val="8.5"/>
        <rFont val="Times New Roman"/>
        <family val="1"/>
        <charset val="204"/>
      </rPr>
      <t xml:space="preserve"> </t>
    </r>
    <r>
      <rPr>
        <sz val="8.5"/>
        <rFont val="Sylfaen"/>
        <family val="1"/>
        <charset val="204"/>
      </rPr>
      <t>იყო</t>
    </r>
    <r>
      <rPr>
        <sz val="8.5"/>
        <rFont val="Times New Roman"/>
        <family val="1"/>
        <charset val="204"/>
      </rPr>
      <t xml:space="preserve"> 26 </t>
    </r>
    <r>
      <rPr>
        <sz val="8.5"/>
        <rFont val="Sylfaen"/>
        <family val="1"/>
        <charset val="204"/>
      </rPr>
      <t>ადამიანი</t>
    </r>
    <r>
      <rPr>
        <sz val="8.5"/>
        <rFont val="Times New Roman"/>
        <family val="1"/>
        <charset val="204"/>
      </rPr>
      <t>.                                               2.</t>
    </r>
    <r>
      <rPr>
        <sz val="8.5"/>
        <rFont val="Sylfaen"/>
        <family val="1"/>
        <charset val="204"/>
      </rPr>
      <t>საწარმოო</t>
    </r>
    <r>
      <rPr>
        <sz val="8.5"/>
        <rFont val="Times New Roman"/>
        <family val="1"/>
        <charset val="204"/>
      </rPr>
      <t xml:space="preserve"> </t>
    </r>
    <r>
      <rPr>
        <sz val="8.5"/>
        <rFont val="Sylfaen"/>
        <family val="1"/>
        <charset val="204"/>
      </rPr>
      <t>ზონა</t>
    </r>
    <r>
      <rPr>
        <sz val="8.5"/>
        <rFont val="Times New Roman"/>
        <family val="1"/>
        <charset val="204"/>
      </rPr>
      <t xml:space="preserve"> </t>
    </r>
    <r>
      <rPr>
        <sz val="8.5"/>
        <rFont val="Sylfaen"/>
        <family val="1"/>
        <charset val="204"/>
      </rPr>
      <t>არ</t>
    </r>
    <r>
      <rPr>
        <sz val="8.5"/>
        <rFont val="Times New Roman"/>
        <family val="1"/>
        <charset val="204"/>
      </rPr>
      <t xml:space="preserve"> </t>
    </r>
    <r>
      <rPr>
        <sz val="8.5"/>
        <rFont val="Sylfaen"/>
        <family val="1"/>
        <charset val="204"/>
      </rPr>
      <t>არსებობს</t>
    </r>
  </si>
  <si>
    <r>
      <t>1.</t>
    </r>
    <r>
      <rPr>
        <sz val="8.5"/>
        <rFont val="Sylfaen"/>
        <family val="1"/>
        <charset val="204"/>
      </rPr>
      <t>საწარმოო</t>
    </r>
    <r>
      <rPr>
        <sz val="8.5"/>
        <rFont val="Times New Roman"/>
        <family val="1"/>
        <charset val="204"/>
      </rPr>
      <t xml:space="preserve"> </t>
    </r>
    <r>
      <rPr>
        <sz val="8.5"/>
        <rFont val="Sylfaen"/>
        <family val="1"/>
        <charset val="204"/>
      </rPr>
      <t>ზონების</t>
    </r>
    <r>
      <rPr>
        <sz val="8.5"/>
        <rFont val="Times New Roman"/>
        <family val="1"/>
        <charset val="204"/>
      </rPr>
      <t xml:space="preserve"> </t>
    </r>
    <r>
      <rPr>
        <sz val="8.5"/>
        <rFont val="Sylfaen"/>
        <family val="1"/>
        <charset val="204"/>
      </rPr>
      <t>ჩამოყალიბებისათვის</t>
    </r>
    <r>
      <rPr>
        <sz val="8.5"/>
        <rFont val="Times New Roman"/>
        <family val="1"/>
        <charset val="204"/>
      </rPr>
      <t xml:space="preserve"> </t>
    </r>
    <r>
      <rPr>
        <sz val="8.5"/>
        <rFont val="Sylfaen"/>
        <family val="1"/>
        <charset val="204"/>
      </rPr>
      <t>საჭირო</t>
    </r>
    <r>
      <rPr>
        <sz val="8.5"/>
        <rFont val="Times New Roman"/>
        <family val="1"/>
        <charset val="204"/>
      </rPr>
      <t xml:space="preserve"> </t>
    </r>
    <r>
      <rPr>
        <sz val="8.5"/>
        <rFont val="Sylfaen"/>
        <family val="1"/>
        <charset val="204"/>
      </rPr>
      <t>საკანონმდებლო</t>
    </r>
    <r>
      <rPr>
        <sz val="8.5"/>
        <rFont val="Times New Roman"/>
        <family val="1"/>
        <charset val="204"/>
      </rPr>
      <t xml:space="preserve"> </t>
    </r>
    <r>
      <rPr>
        <sz val="8.5"/>
        <rFont val="Sylfaen"/>
        <family val="1"/>
        <charset val="204"/>
      </rPr>
      <t>ცვლილების</t>
    </r>
    <r>
      <rPr>
        <sz val="8.5"/>
        <rFont val="Times New Roman"/>
        <family val="1"/>
        <charset val="204"/>
      </rPr>
      <t xml:space="preserve"> </t>
    </r>
    <r>
      <rPr>
        <sz val="8.5"/>
        <rFont val="Sylfaen"/>
        <family val="1"/>
        <charset val="204"/>
      </rPr>
      <t>მომზადება</t>
    </r>
    <r>
      <rPr>
        <u/>
        <sz val="8.5"/>
        <rFont val="Times New Roman"/>
        <family val="1"/>
        <charset val="204"/>
      </rPr>
      <t xml:space="preserve"> </t>
    </r>
    <r>
      <rPr>
        <sz val="8.5"/>
        <rFont val="Sylfaen"/>
        <family val="1"/>
        <charset val="204"/>
      </rPr>
      <t>და</t>
    </r>
    <r>
      <rPr>
        <sz val="8.5"/>
        <rFont val="Times New Roman"/>
        <family val="1"/>
        <charset val="204"/>
      </rPr>
      <t xml:space="preserve"> N16 </t>
    </r>
    <r>
      <rPr>
        <sz val="8.5"/>
        <rFont val="Sylfaen"/>
        <family val="1"/>
        <charset val="204"/>
      </rPr>
      <t>დაწესებულების</t>
    </r>
    <r>
      <rPr>
        <sz val="8.5"/>
        <rFont val="Times New Roman"/>
        <family val="1"/>
        <charset val="204"/>
      </rPr>
      <t xml:space="preserve"> </t>
    </r>
    <r>
      <rPr>
        <sz val="8.5"/>
        <rFont val="Sylfaen"/>
        <family val="1"/>
        <charset val="204"/>
      </rPr>
      <t>ტერიტორიაზე</t>
    </r>
    <r>
      <rPr>
        <sz val="8.5"/>
        <rFont val="Times New Roman"/>
        <family val="1"/>
        <charset val="204"/>
      </rPr>
      <t xml:space="preserve"> </t>
    </r>
    <r>
      <rPr>
        <sz val="8.5"/>
        <rFont val="Sylfaen"/>
        <family val="1"/>
        <charset val="204"/>
      </rPr>
      <t>საწარმოო</t>
    </r>
    <r>
      <rPr>
        <sz val="8.5"/>
        <rFont val="Times New Roman"/>
        <family val="1"/>
        <charset val="204"/>
      </rPr>
      <t xml:space="preserve"> </t>
    </r>
    <r>
      <rPr>
        <sz val="8.5"/>
        <rFont val="Sylfaen"/>
        <family val="1"/>
        <charset val="204"/>
      </rPr>
      <t>ზონის</t>
    </r>
    <r>
      <rPr>
        <sz val="8.5"/>
        <rFont val="Times New Roman"/>
        <family val="1"/>
        <charset val="204"/>
      </rPr>
      <t xml:space="preserve"> </t>
    </r>
    <r>
      <rPr>
        <sz val="8.5"/>
        <rFont val="Sylfaen"/>
        <family val="1"/>
        <charset val="204"/>
      </rPr>
      <t>მშენებლობის</t>
    </r>
    <r>
      <rPr>
        <sz val="8.5"/>
        <rFont val="Times New Roman"/>
        <family val="1"/>
        <charset val="204"/>
      </rPr>
      <t xml:space="preserve"> </t>
    </r>
    <r>
      <rPr>
        <sz val="8.5"/>
        <rFont val="Sylfaen"/>
        <family val="1"/>
        <charset val="204"/>
      </rPr>
      <t>დაწყება</t>
    </r>
    <r>
      <rPr>
        <sz val="8.5"/>
        <rFont val="Times New Roman"/>
        <family val="1"/>
        <charset val="204"/>
      </rPr>
      <t xml:space="preserve">                                                 2.</t>
    </r>
    <r>
      <rPr>
        <sz val="8.5"/>
        <rFont val="Sylfaen"/>
        <family val="1"/>
        <charset val="204"/>
      </rPr>
      <t>დასაქმებულ</t>
    </r>
    <r>
      <rPr>
        <sz val="8.5"/>
        <rFont val="Times New Roman"/>
        <family val="1"/>
        <charset val="204"/>
      </rPr>
      <t xml:space="preserve"> </t>
    </r>
    <r>
      <rPr>
        <sz val="8.5"/>
        <rFont val="Sylfaen"/>
        <family val="1"/>
        <charset val="204"/>
      </rPr>
      <t>პირთა</t>
    </r>
    <r>
      <rPr>
        <sz val="8.5"/>
        <rFont val="Times New Roman"/>
        <family val="1"/>
        <charset val="204"/>
      </rPr>
      <t xml:space="preserve"> </t>
    </r>
    <r>
      <rPr>
        <sz val="8.5"/>
        <rFont val="Sylfaen"/>
        <family val="1"/>
        <charset val="204"/>
      </rPr>
      <t>რაოდენობა</t>
    </r>
    <r>
      <rPr>
        <sz val="8.5"/>
        <rFont val="Times New Roman"/>
        <family val="1"/>
        <charset val="204"/>
      </rPr>
      <t xml:space="preserve"> </t>
    </r>
    <r>
      <rPr>
        <sz val="8.5"/>
        <rFont val="Sylfaen"/>
        <family val="1"/>
        <charset val="204"/>
      </rPr>
      <t>გაიზრდება</t>
    </r>
    <r>
      <rPr>
        <sz val="8.5"/>
        <rFont val="Times New Roman"/>
        <family val="1"/>
        <charset val="204"/>
      </rPr>
      <t xml:space="preserve"> </t>
    </r>
    <r>
      <rPr>
        <sz val="8.5"/>
        <rFont val="Sylfaen"/>
        <family val="1"/>
        <charset val="204"/>
      </rPr>
      <t>წინა</t>
    </r>
    <r>
      <rPr>
        <sz val="8.5"/>
        <rFont val="Times New Roman"/>
        <family val="1"/>
        <charset val="204"/>
      </rPr>
      <t xml:space="preserve"> </t>
    </r>
    <r>
      <rPr>
        <sz val="8.5"/>
        <rFont val="Sylfaen"/>
        <family val="1"/>
        <charset val="204"/>
      </rPr>
      <t>წელს</t>
    </r>
    <r>
      <rPr>
        <sz val="8.5"/>
        <rFont val="Times New Roman"/>
        <family val="1"/>
        <charset val="204"/>
      </rPr>
      <t xml:space="preserve"> </t>
    </r>
    <r>
      <rPr>
        <sz val="8.5"/>
        <rFont val="Sylfaen"/>
        <family val="1"/>
        <charset val="204"/>
      </rPr>
      <t>დასაქმებულ</t>
    </r>
    <r>
      <rPr>
        <sz val="8.5"/>
        <rFont val="Times New Roman"/>
        <family val="1"/>
        <charset val="204"/>
      </rPr>
      <t xml:space="preserve"> </t>
    </r>
    <r>
      <rPr>
        <sz val="8.5"/>
        <rFont val="Sylfaen"/>
        <family val="1"/>
        <charset val="204"/>
      </rPr>
      <t>პირთა</t>
    </r>
    <r>
      <rPr>
        <sz val="8.5"/>
        <rFont val="Times New Roman"/>
        <family val="1"/>
        <charset val="204"/>
      </rPr>
      <t xml:space="preserve"> </t>
    </r>
    <r>
      <rPr>
        <sz val="8.5"/>
        <rFont val="Sylfaen"/>
        <family val="1"/>
        <charset val="204"/>
      </rPr>
      <t>ოდენობის</t>
    </r>
    <r>
      <rPr>
        <sz val="8.5"/>
        <rFont val="Times New Roman"/>
        <family val="1"/>
        <charset val="204"/>
      </rPr>
      <t xml:space="preserve"> 30%-</t>
    </r>
    <r>
      <rPr>
        <sz val="8.5"/>
        <rFont val="Sylfaen"/>
        <family val="1"/>
        <charset val="204"/>
      </rPr>
      <t>ით</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საერთო</t>
    </r>
    <r>
      <rPr>
        <sz val="8.5"/>
        <rFont val="Times New Roman"/>
        <family val="1"/>
        <charset val="204"/>
      </rPr>
      <t xml:space="preserve"> </t>
    </r>
    <r>
      <rPr>
        <sz val="8.5"/>
        <rFont val="Sylfaen"/>
        <family val="1"/>
        <charset val="204"/>
      </rPr>
      <t>რაოდენობის</t>
    </r>
    <r>
      <rPr>
        <sz val="8.5"/>
        <rFont val="Times New Roman"/>
        <family val="1"/>
        <charset val="204"/>
      </rPr>
      <t xml:space="preserve"> </t>
    </r>
    <r>
      <rPr>
        <sz val="8.5"/>
        <rFont val="Sylfaen"/>
        <family val="1"/>
        <charset val="204"/>
      </rPr>
      <t>ხვედრითი</t>
    </r>
    <r>
      <rPr>
        <sz val="8.5"/>
        <rFont val="Times New Roman"/>
        <family val="1"/>
        <charset val="204"/>
      </rPr>
      <t xml:space="preserve"> </t>
    </r>
    <r>
      <rPr>
        <sz val="8.5"/>
        <rFont val="Sylfaen"/>
        <family val="1"/>
        <charset val="204"/>
      </rPr>
      <t>წილიდან</t>
    </r>
    <r>
      <rPr>
        <sz val="8.5"/>
        <rFont val="Times New Roman"/>
        <family val="1"/>
        <charset val="204"/>
      </rPr>
      <t xml:space="preserve"> </t>
    </r>
    <r>
      <rPr>
        <sz val="8.5"/>
        <rFont val="Sylfaen"/>
        <family val="1"/>
        <charset val="204"/>
      </rPr>
      <t>გამომდინარე</t>
    </r>
    <r>
      <rPr>
        <sz val="8.5"/>
        <rFont val="Times New Roman"/>
        <family val="1"/>
        <charset val="204"/>
      </rPr>
      <t>.</t>
    </r>
  </si>
  <si>
    <t>სულ მთლიანი თანხა   6.4.1</t>
  </si>
  <si>
    <t>სახელმწიფო ბიუჯეტი   6.4.1.</t>
  </si>
  <si>
    <t>დონორი  6.4.1.</t>
  </si>
  <si>
    <t>სულ მთლიანი თანხა   6.4.2</t>
  </si>
  <si>
    <t>სახელმწიფო ბიუჯეტი   6.4.2</t>
  </si>
  <si>
    <t>დონორი 6.4.2.</t>
  </si>
  <si>
    <t>მსჯავრდებულებისათვის ინდივიდუალური მიდგომების შემუშავების მიზნით ჩამოყალიბებული სპეციალური ინსტრუმენტები.     ინდივიდუალური მიდგომით უზრუნველყოფილი თავისუფლება აღკვეთილთა % რაოდენობა.</t>
  </si>
  <si>
    <r>
      <t xml:space="preserve"> </t>
    </r>
    <r>
      <rPr>
        <sz val="8.5"/>
        <rFont val="Sylfaen"/>
        <family val="1"/>
        <charset val="204"/>
      </rPr>
      <t>მიმდინარეობს</t>
    </r>
    <r>
      <rPr>
        <sz val="8.5"/>
        <rFont val="Times New Roman"/>
        <family val="1"/>
        <charset val="204"/>
      </rPr>
      <t xml:space="preserve"> </t>
    </r>
    <r>
      <rPr>
        <sz val="8.5"/>
        <rFont val="Sylfaen"/>
        <family val="1"/>
        <charset val="204"/>
      </rPr>
      <t>აღნიშნულ</t>
    </r>
    <r>
      <rPr>
        <sz val="8.5"/>
        <rFont val="Times New Roman"/>
        <family val="1"/>
        <charset val="204"/>
      </rPr>
      <t xml:space="preserve"> </t>
    </r>
    <r>
      <rPr>
        <sz val="8.5"/>
        <rFont val="Sylfaen"/>
        <family val="1"/>
        <charset val="204"/>
      </rPr>
      <t>საკითხთან</t>
    </r>
    <r>
      <rPr>
        <sz val="8.5"/>
        <rFont val="Times New Roman"/>
        <family val="1"/>
        <charset val="204"/>
      </rPr>
      <t xml:space="preserve"> </t>
    </r>
    <r>
      <rPr>
        <sz val="8.5"/>
        <rFont val="Sylfaen"/>
        <family val="1"/>
        <charset val="204"/>
      </rPr>
      <t>დაკავშირებით</t>
    </r>
    <r>
      <rPr>
        <sz val="8.5"/>
        <rFont val="Times New Roman"/>
        <family val="1"/>
        <charset val="204"/>
      </rPr>
      <t xml:space="preserve"> </t>
    </r>
    <r>
      <rPr>
        <sz val="8.5"/>
        <rFont val="Sylfaen"/>
        <family val="1"/>
        <charset val="204"/>
      </rPr>
      <t>მუშაობა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უახლოეს</t>
    </r>
    <r>
      <rPr>
        <sz val="8.5"/>
        <rFont val="Times New Roman"/>
        <family val="1"/>
        <charset val="204"/>
      </rPr>
      <t xml:space="preserve"> </t>
    </r>
    <r>
      <rPr>
        <sz val="8.5"/>
        <rFont val="Sylfaen"/>
        <family val="1"/>
        <charset val="204"/>
      </rPr>
      <t>მომავალში</t>
    </r>
    <r>
      <rPr>
        <sz val="8.5"/>
        <rFont val="Times New Roman"/>
        <family val="1"/>
        <charset val="204"/>
      </rPr>
      <t xml:space="preserve"> </t>
    </r>
    <r>
      <rPr>
        <sz val="8.5"/>
        <rFont val="Sylfaen"/>
        <family val="1"/>
        <charset val="204"/>
      </rPr>
      <t>მომზადდება</t>
    </r>
    <r>
      <rPr>
        <sz val="8.5"/>
        <rFont val="Times New Roman"/>
        <family val="1"/>
        <charset val="204"/>
      </rPr>
      <t xml:space="preserve"> </t>
    </r>
    <r>
      <rPr>
        <sz val="8.5"/>
        <rFont val="Sylfaen"/>
        <family val="1"/>
        <charset val="204"/>
      </rPr>
      <t>ინსტრუმენტები</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დამტკიცდება</t>
    </r>
    <r>
      <rPr>
        <sz val="8.5"/>
        <rFont val="Times New Roman"/>
        <family val="1"/>
        <charset val="204"/>
      </rPr>
      <t xml:space="preserve"> </t>
    </r>
    <r>
      <rPr>
        <sz val="8.5"/>
        <rFont val="Sylfaen"/>
        <family val="1"/>
        <charset val="204"/>
      </rPr>
      <t>დებულება</t>
    </r>
    <r>
      <rPr>
        <sz val="8.5"/>
        <rFont val="Times New Roman"/>
        <family val="1"/>
        <charset val="204"/>
      </rPr>
      <t xml:space="preserve"> </t>
    </r>
    <r>
      <rPr>
        <sz val="8.5"/>
        <rFont val="Sylfaen"/>
        <family val="1"/>
        <charset val="204"/>
      </rPr>
      <t>ქალ</t>
    </r>
    <r>
      <rPr>
        <sz val="8.5"/>
        <rFont val="Times New Roman"/>
        <family val="1"/>
        <charset val="204"/>
      </rPr>
      <t xml:space="preserve"> </t>
    </r>
    <r>
      <rPr>
        <sz val="8.5"/>
        <rFont val="Sylfaen"/>
        <family val="1"/>
        <charset val="204"/>
      </rPr>
      <t>მსჯავრდებულებთან</t>
    </r>
    <r>
      <rPr>
        <sz val="8.5"/>
        <rFont val="Times New Roman"/>
        <family val="1"/>
        <charset val="204"/>
      </rPr>
      <t xml:space="preserve"> </t>
    </r>
    <r>
      <rPr>
        <sz val="8.5"/>
        <rFont val="Sylfaen"/>
        <family val="1"/>
        <charset val="204"/>
      </rPr>
      <t>მომუშავე</t>
    </r>
    <r>
      <rPr>
        <sz val="8.5"/>
        <rFont val="Times New Roman"/>
        <family val="1"/>
        <charset val="204"/>
      </rPr>
      <t xml:space="preserve"> </t>
    </r>
    <r>
      <rPr>
        <sz val="8.5"/>
        <rFont val="Sylfaen"/>
        <family val="1"/>
        <charset val="204"/>
      </rPr>
      <t>პერსონალისათვის</t>
    </r>
    <r>
      <rPr>
        <sz val="8.5"/>
        <rFont val="Times New Roman"/>
        <family val="1"/>
        <charset val="204"/>
      </rPr>
      <t xml:space="preserve"> </t>
    </r>
    <r>
      <rPr>
        <sz val="8.5"/>
        <rFont val="Sylfaen"/>
        <family val="1"/>
        <charset val="204"/>
      </rPr>
      <t>ინდივიდუალურ</t>
    </r>
    <r>
      <rPr>
        <sz val="8.5"/>
        <rFont val="Times New Roman"/>
        <family val="1"/>
        <charset val="204"/>
      </rPr>
      <t xml:space="preserve"> </t>
    </r>
    <r>
      <rPr>
        <sz val="8.5"/>
        <rFont val="Sylfaen"/>
        <family val="1"/>
        <charset val="204"/>
      </rPr>
      <t>მიდგომებთან</t>
    </r>
    <r>
      <rPr>
        <sz val="8.5"/>
        <rFont val="Times New Roman"/>
        <family val="1"/>
        <charset val="204"/>
      </rPr>
      <t xml:space="preserve"> </t>
    </r>
    <r>
      <rPr>
        <sz val="8.5"/>
        <rFont val="Sylfaen"/>
        <family val="1"/>
        <charset val="204"/>
      </rPr>
      <t>დაკავშირებით</t>
    </r>
    <r>
      <rPr>
        <sz val="8.5"/>
        <rFont val="Times New Roman"/>
        <family val="1"/>
        <charset val="204"/>
      </rPr>
      <t xml:space="preserve">             </t>
    </r>
  </si>
  <si>
    <r>
      <t>სპეციალური</t>
    </r>
    <r>
      <rPr>
        <sz val="8.5"/>
        <rFont val="Times New Roman"/>
        <family val="1"/>
        <charset val="204"/>
      </rPr>
      <t xml:space="preserve"> </t>
    </r>
    <r>
      <rPr>
        <sz val="8.5"/>
        <rFont val="Sylfaen"/>
        <family val="1"/>
        <charset val="204"/>
      </rPr>
      <t>ინსტრუმენტების</t>
    </r>
    <r>
      <rPr>
        <sz val="8.5"/>
        <rFont val="Times New Roman"/>
        <family val="1"/>
        <charset val="204"/>
      </rPr>
      <t xml:space="preserve"> </t>
    </r>
    <r>
      <rPr>
        <sz val="8.5"/>
        <rFont val="Sylfaen"/>
        <family val="1"/>
        <charset val="204"/>
      </rPr>
      <t>მომზადება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დებულების</t>
    </r>
    <r>
      <rPr>
        <sz val="8.5"/>
        <rFont val="Times New Roman"/>
        <family val="1"/>
        <charset val="204"/>
      </rPr>
      <t xml:space="preserve"> </t>
    </r>
    <r>
      <rPr>
        <sz val="8.5"/>
        <rFont val="Sylfaen"/>
        <family val="1"/>
        <charset val="204"/>
      </rPr>
      <t>შემუშავება</t>
    </r>
    <r>
      <rPr>
        <sz val="8.5"/>
        <rFont val="Times New Roman"/>
        <family val="1"/>
        <charset val="204"/>
      </rPr>
      <t xml:space="preserve"> </t>
    </r>
    <r>
      <rPr>
        <sz val="8.5"/>
        <rFont val="Sylfaen"/>
        <family val="1"/>
        <charset val="204"/>
      </rPr>
      <t>ინდივიდუალურ</t>
    </r>
    <r>
      <rPr>
        <sz val="8.5"/>
        <rFont val="Times New Roman"/>
        <family val="1"/>
        <charset val="204"/>
      </rPr>
      <t xml:space="preserve"> </t>
    </r>
    <r>
      <rPr>
        <sz val="8.5"/>
        <rFont val="Sylfaen"/>
        <family val="1"/>
        <charset val="204"/>
      </rPr>
      <t>მიდგომებთან</t>
    </r>
    <r>
      <rPr>
        <sz val="8.5"/>
        <rFont val="Times New Roman"/>
        <family val="1"/>
        <charset val="204"/>
      </rPr>
      <t xml:space="preserve"> </t>
    </r>
    <r>
      <rPr>
        <sz val="8.5"/>
        <rFont val="Sylfaen"/>
        <family val="1"/>
        <charset val="204"/>
      </rPr>
      <t>დაკავშირებით</t>
    </r>
    <r>
      <rPr>
        <sz val="8.5"/>
        <rFont val="Times New Roman"/>
        <family val="1"/>
        <charset val="204"/>
      </rPr>
      <t xml:space="preserve">. </t>
    </r>
  </si>
  <si>
    <t xml:space="preserve"> სულ მთლიანი თანხა   6.4.3. </t>
  </si>
  <si>
    <t xml:space="preserve"> სახელმწიფო ბიუჯეტი   6.4.3. </t>
  </si>
  <si>
    <t xml:space="preserve"> დონორი  6.4.3 </t>
  </si>
  <si>
    <t>პროგრამებში ჩართულია 1182 ბენეფიციარი</t>
  </si>
  <si>
    <t>წლის განმავლობაში გამართულია 32 სპორტული, 223 კულტურული ღონისძიება</t>
  </si>
  <si>
    <t xml:space="preserve"> სულ მთლიანი თანხა   6.4.5. </t>
  </si>
  <si>
    <t xml:space="preserve"> სახელმწიფო ბიუჯეტი   6.4.5. </t>
  </si>
  <si>
    <t xml:space="preserve"> დონორი  6.4.5</t>
  </si>
  <si>
    <t>ადგილობრივი საბჭო, რეგულარულად, თვეში ერთხელ მართავდა სხდომებს მსჯავრდებულთა პირობით ვადამდე გათავისუფლების საკითხის განხილვასთან დაკავშირებით.</t>
  </si>
  <si>
    <t>ადგილობრივი საბჭო, რეგულარულად, თვეში ერთხელ მართავდა სხდომებს</t>
  </si>
  <si>
    <t>2012 წლის I ნახევარში სულ  პირობით ვადამდე გათავისუფლებულდა  126 მსჯავრდებული, ხოლო 2012 წლის II ნხევარში 1172 მსჯავრდებული. 2012 წლის განმავლობაში ადგილობრივი საბჭოებისა და მუდმივმოქმედი კომისიის მიერ პირობით ვადამდე გათავისუფლებულდა  1298  მსჯავრდებული</t>
  </si>
  <si>
    <t>პირობით ვადამდე გათავისუფლების საკანონმდებლო რეგულირების გადახედვა და მექანიზმების ეფექტურად გამოყენება.</t>
  </si>
  <si>
    <t xml:space="preserve"> სულ მთლიანი თანხა   6.5 </t>
  </si>
  <si>
    <t xml:space="preserve"> სახელმწიფო ბიუჯეტი   6.5 </t>
  </si>
  <si>
    <t xml:space="preserve"> დონორი  6.5. </t>
  </si>
  <si>
    <t xml:space="preserve"> MOC</t>
  </si>
  <si>
    <t>სამინისტროს ადგილობრივი საბჭოების/კომისიის მიერ დანიშნული სასჯელის უფრო მსუბუქი სასჯელით შეცვლის რაოდენობა</t>
  </si>
  <si>
    <r>
      <t xml:space="preserve">2012 </t>
    </r>
    <r>
      <rPr>
        <sz val="8.5"/>
        <rFont val="Sylfaen"/>
        <family val="1"/>
        <charset val="204"/>
      </rPr>
      <t>წლის</t>
    </r>
    <r>
      <rPr>
        <sz val="8.5"/>
        <rFont val="Times New Roman"/>
        <family val="1"/>
        <charset val="204"/>
      </rPr>
      <t xml:space="preserve"> I </t>
    </r>
    <r>
      <rPr>
        <sz val="8.5"/>
        <rFont val="Sylfaen"/>
        <family val="1"/>
        <charset val="204"/>
      </rPr>
      <t>ნახევარში</t>
    </r>
    <r>
      <rPr>
        <sz val="8.5"/>
        <rFont val="Times New Roman"/>
        <family val="1"/>
        <charset val="204"/>
      </rPr>
      <t xml:space="preserve"> </t>
    </r>
    <r>
      <rPr>
        <sz val="8.5"/>
        <rFont val="Sylfaen"/>
        <family val="1"/>
        <charset val="204"/>
      </rPr>
      <t>სულ</t>
    </r>
    <r>
      <rPr>
        <sz val="8.5"/>
        <rFont val="Times New Roman"/>
        <family val="1"/>
        <charset val="204"/>
      </rPr>
      <t xml:space="preserve">  </t>
    </r>
    <r>
      <rPr>
        <sz val="8.5"/>
        <rFont val="Sylfaen"/>
        <family val="1"/>
        <charset val="204"/>
      </rPr>
      <t>პირობით</t>
    </r>
    <r>
      <rPr>
        <sz val="8.5"/>
        <rFont val="Times New Roman"/>
        <family val="1"/>
        <charset val="204"/>
      </rPr>
      <t xml:space="preserve"> </t>
    </r>
    <r>
      <rPr>
        <sz val="8.5"/>
        <rFont val="Sylfaen"/>
        <family val="1"/>
        <charset val="204"/>
      </rPr>
      <t>ვადაზე</t>
    </r>
    <r>
      <rPr>
        <sz val="8.5"/>
        <rFont val="Times New Roman"/>
        <family val="1"/>
        <charset val="204"/>
      </rPr>
      <t xml:space="preserve"> </t>
    </r>
    <r>
      <rPr>
        <sz val="8.5"/>
        <rFont val="Sylfaen"/>
        <family val="1"/>
        <charset val="204"/>
      </rPr>
      <t>ადრე</t>
    </r>
    <r>
      <rPr>
        <sz val="8.5"/>
        <rFont val="Times New Roman"/>
        <family val="1"/>
        <charset val="204"/>
      </rPr>
      <t xml:space="preserve"> </t>
    </r>
    <r>
      <rPr>
        <sz val="8.5"/>
        <rFont val="Sylfaen"/>
        <family val="1"/>
        <charset val="204"/>
      </rPr>
      <t>გათავისუფლებულდა</t>
    </r>
    <r>
      <rPr>
        <sz val="8.5"/>
        <rFont val="Times New Roman"/>
        <family val="1"/>
        <charset val="204"/>
      </rPr>
      <t xml:space="preserve">  126 </t>
    </r>
    <r>
      <rPr>
        <sz val="8.5"/>
        <rFont val="Sylfaen"/>
        <family val="1"/>
        <charset val="204"/>
      </rPr>
      <t>მსჯავრდებული</t>
    </r>
    <r>
      <rPr>
        <sz val="8.5"/>
        <rFont val="Times New Roman"/>
        <family val="1"/>
        <charset val="204"/>
      </rPr>
      <t xml:space="preserve">, </t>
    </r>
    <r>
      <rPr>
        <sz val="8.5"/>
        <rFont val="Sylfaen"/>
        <family val="1"/>
        <charset val="204"/>
      </rPr>
      <t>ხოლო</t>
    </r>
    <r>
      <rPr>
        <sz val="8.5"/>
        <rFont val="Times New Roman"/>
        <family val="1"/>
        <charset val="204"/>
      </rPr>
      <t xml:space="preserve"> 2012 </t>
    </r>
    <r>
      <rPr>
        <sz val="8.5"/>
        <rFont val="Sylfaen"/>
        <family val="1"/>
        <charset val="204"/>
      </rPr>
      <t>წლის</t>
    </r>
    <r>
      <rPr>
        <sz val="8.5"/>
        <rFont val="Times New Roman"/>
        <family val="1"/>
        <charset val="204"/>
      </rPr>
      <t xml:space="preserve"> II </t>
    </r>
    <r>
      <rPr>
        <sz val="8.5"/>
        <rFont val="Sylfaen"/>
        <family val="1"/>
        <charset val="204"/>
      </rPr>
      <t>ნხევარში</t>
    </r>
    <r>
      <rPr>
        <sz val="8.5"/>
        <rFont val="Times New Roman"/>
        <family val="1"/>
        <charset val="204"/>
      </rPr>
      <t xml:space="preserve"> 1172 </t>
    </r>
    <r>
      <rPr>
        <sz val="8.5"/>
        <rFont val="Sylfaen"/>
        <family val="1"/>
        <charset val="204"/>
      </rPr>
      <t>მსჯავრდებული</t>
    </r>
    <r>
      <rPr>
        <sz val="8.5"/>
        <rFont val="Times New Roman"/>
        <family val="1"/>
        <charset val="204"/>
      </rPr>
      <t xml:space="preserve">. 2012 </t>
    </r>
    <r>
      <rPr>
        <sz val="8.5"/>
        <rFont val="Sylfaen"/>
        <family val="1"/>
        <charset val="204"/>
      </rPr>
      <t>წლის</t>
    </r>
    <r>
      <rPr>
        <sz val="8.5"/>
        <rFont val="Times New Roman"/>
        <family val="1"/>
        <charset val="204"/>
      </rPr>
      <t xml:space="preserve"> </t>
    </r>
    <r>
      <rPr>
        <sz val="8.5"/>
        <rFont val="Sylfaen"/>
        <family val="1"/>
        <charset val="204"/>
      </rPr>
      <t>განმავლობაში</t>
    </r>
    <r>
      <rPr>
        <sz val="8.5"/>
        <rFont val="Times New Roman"/>
        <family val="1"/>
        <charset val="204"/>
      </rPr>
      <t xml:space="preserve"> </t>
    </r>
    <r>
      <rPr>
        <sz val="8.5"/>
        <rFont val="Sylfaen"/>
        <family val="1"/>
        <charset val="204"/>
      </rPr>
      <t>ადგილობრივი</t>
    </r>
    <r>
      <rPr>
        <sz val="8.5"/>
        <rFont val="Times New Roman"/>
        <family val="1"/>
        <charset val="204"/>
      </rPr>
      <t xml:space="preserve"> </t>
    </r>
    <r>
      <rPr>
        <sz val="8.5"/>
        <rFont val="Sylfaen"/>
        <family val="1"/>
        <charset val="204"/>
      </rPr>
      <t>საბჭოებისა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მუდმივმოქმედი</t>
    </r>
    <r>
      <rPr>
        <sz val="8.5"/>
        <rFont val="Times New Roman"/>
        <family val="1"/>
        <charset val="204"/>
      </rPr>
      <t xml:space="preserve"> </t>
    </r>
    <r>
      <rPr>
        <sz val="8.5"/>
        <rFont val="Sylfaen"/>
        <family val="1"/>
        <charset val="204"/>
      </rPr>
      <t>კომისიის</t>
    </r>
    <r>
      <rPr>
        <sz val="8.5"/>
        <rFont val="Times New Roman"/>
        <family val="1"/>
        <charset val="204"/>
      </rPr>
      <t xml:space="preserve"> </t>
    </r>
    <r>
      <rPr>
        <sz val="8.5"/>
        <rFont val="Sylfaen"/>
        <family val="1"/>
        <charset val="204"/>
      </rPr>
      <t>მიერ</t>
    </r>
    <r>
      <rPr>
        <sz val="8.5"/>
        <rFont val="Times New Roman"/>
        <family val="1"/>
        <charset val="204"/>
      </rPr>
      <t xml:space="preserve"> </t>
    </r>
    <r>
      <rPr>
        <sz val="8.5"/>
        <rFont val="Sylfaen"/>
        <family val="1"/>
        <charset val="204"/>
      </rPr>
      <t>პირობით</t>
    </r>
    <r>
      <rPr>
        <sz val="8.5"/>
        <rFont val="Times New Roman"/>
        <family val="1"/>
        <charset val="204"/>
      </rPr>
      <t xml:space="preserve"> </t>
    </r>
    <r>
      <rPr>
        <sz val="8.5"/>
        <rFont val="Sylfaen"/>
        <family val="1"/>
        <charset val="204"/>
      </rPr>
      <t>ვადაზე</t>
    </r>
    <r>
      <rPr>
        <sz val="8.5"/>
        <rFont val="Times New Roman"/>
        <family val="1"/>
        <charset val="204"/>
      </rPr>
      <t xml:space="preserve"> </t>
    </r>
    <r>
      <rPr>
        <sz val="8.5"/>
        <rFont val="Sylfaen"/>
        <family val="1"/>
        <charset val="204"/>
      </rPr>
      <t>ადრე</t>
    </r>
    <r>
      <rPr>
        <sz val="8.5"/>
        <rFont val="Times New Roman"/>
        <family val="1"/>
        <charset val="204"/>
      </rPr>
      <t xml:space="preserve"> </t>
    </r>
    <r>
      <rPr>
        <sz val="8.5"/>
        <rFont val="Sylfaen"/>
        <family val="1"/>
        <charset val="204"/>
      </rPr>
      <t>გათავისუფლებულდა</t>
    </r>
    <r>
      <rPr>
        <sz val="8.5"/>
        <rFont val="Times New Roman"/>
        <family val="1"/>
        <charset val="204"/>
      </rPr>
      <t xml:space="preserve">  1298  </t>
    </r>
    <r>
      <rPr>
        <sz val="8.5"/>
        <rFont val="Sylfaen"/>
        <family val="1"/>
        <charset val="204"/>
      </rPr>
      <t>მსჯავრდებული</t>
    </r>
  </si>
  <si>
    <r>
      <t>პირობით</t>
    </r>
    <r>
      <rPr>
        <sz val="8.5"/>
        <rFont val="Times New Roman"/>
        <family val="1"/>
        <charset val="204"/>
      </rPr>
      <t xml:space="preserve"> </t>
    </r>
    <r>
      <rPr>
        <sz val="8.5"/>
        <rFont val="Sylfaen"/>
        <family val="1"/>
        <charset val="204"/>
      </rPr>
      <t>ვადაზე</t>
    </r>
    <r>
      <rPr>
        <sz val="8.5"/>
        <rFont val="Times New Roman"/>
        <family val="1"/>
        <charset val="204"/>
      </rPr>
      <t xml:space="preserve"> </t>
    </r>
    <r>
      <rPr>
        <sz val="8.5"/>
        <rFont val="Sylfaen"/>
        <family val="1"/>
        <charset val="204"/>
      </rPr>
      <t>ადრე</t>
    </r>
    <r>
      <rPr>
        <sz val="8.5"/>
        <rFont val="Times New Roman"/>
        <family val="1"/>
        <charset val="204"/>
      </rPr>
      <t xml:space="preserve"> </t>
    </r>
    <r>
      <rPr>
        <sz val="8.5"/>
        <rFont val="Sylfaen"/>
        <family val="1"/>
        <charset val="204"/>
      </rPr>
      <t>გათავისუფლების</t>
    </r>
    <r>
      <rPr>
        <sz val="8.5"/>
        <rFont val="Times New Roman"/>
        <family val="1"/>
        <charset val="204"/>
      </rPr>
      <t xml:space="preserve"> </t>
    </r>
    <r>
      <rPr>
        <sz val="8.5"/>
        <rFont val="Sylfaen"/>
        <family val="1"/>
        <charset val="204"/>
      </rPr>
      <t>საკანონმდებლო</t>
    </r>
    <r>
      <rPr>
        <sz val="8.5"/>
        <rFont val="Times New Roman"/>
        <family val="1"/>
        <charset val="204"/>
      </rPr>
      <t xml:space="preserve"> </t>
    </r>
    <r>
      <rPr>
        <sz val="8.5"/>
        <rFont val="Sylfaen"/>
        <family val="1"/>
        <charset val="204"/>
      </rPr>
      <t>რეგულირების</t>
    </r>
    <r>
      <rPr>
        <sz val="8.5"/>
        <rFont val="Times New Roman"/>
        <family val="1"/>
        <charset val="204"/>
      </rPr>
      <t xml:space="preserve"> </t>
    </r>
    <r>
      <rPr>
        <sz val="8.5"/>
        <rFont val="Sylfaen"/>
        <family val="1"/>
        <charset val="204"/>
      </rPr>
      <t>გადახედვა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მექანიზმების</t>
    </r>
    <r>
      <rPr>
        <sz val="8.5"/>
        <rFont val="Times New Roman"/>
        <family val="1"/>
        <charset val="204"/>
      </rPr>
      <t xml:space="preserve"> </t>
    </r>
    <r>
      <rPr>
        <sz val="8.5"/>
        <rFont val="Sylfaen"/>
        <family val="1"/>
        <charset val="204"/>
      </rPr>
      <t>ეფექტურად</t>
    </r>
    <r>
      <rPr>
        <sz val="8.5"/>
        <rFont val="Times New Roman"/>
        <family val="1"/>
        <charset val="204"/>
      </rPr>
      <t xml:space="preserve"> </t>
    </r>
    <r>
      <rPr>
        <sz val="8.5"/>
        <rFont val="Sylfaen"/>
        <family val="1"/>
        <charset val="204"/>
      </rPr>
      <t>გამოყენება</t>
    </r>
    <r>
      <rPr>
        <sz val="8.5"/>
        <rFont val="Times New Roman"/>
        <family val="1"/>
        <charset val="204"/>
      </rPr>
      <t xml:space="preserve">. </t>
    </r>
  </si>
  <si>
    <t xml:space="preserve">პირობით ვადაზე ადრე გათავისუფლების საკანონმდებლო რეგულირების გადახედვა და მექანიზმების ეფექტურად გამოყენება. </t>
  </si>
  <si>
    <t xml:space="preserve"> სულ მთლიანი თანხა   6.5.1</t>
  </si>
  <si>
    <t>სახელმწიფო ბიუჯეტი   6.5.1</t>
  </si>
  <si>
    <t>დონორი  6.5.1</t>
  </si>
  <si>
    <t>კონფიდენციალურ საჩივართა რაოდენობრივი სტატისტიკა</t>
  </si>
  <si>
    <r>
      <t>ეფექტური</t>
    </r>
    <r>
      <rPr>
        <sz val="8.5"/>
        <rFont val="Times New Roman"/>
        <family val="1"/>
        <charset val="204"/>
      </rPr>
      <t xml:space="preserve"> </t>
    </r>
    <r>
      <rPr>
        <sz val="8.5"/>
        <rFont val="Sylfaen"/>
        <family val="1"/>
        <charset val="204"/>
      </rPr>
      <t>გასაჩივრების</t>
    </r>
    <r>
      <rPr>
        <sz val="8.5"/>
        <rFont val="Times New Roman"/>
        <family val="1"/>
        <charset val="204"/>
      </rPr>
      <t xml:space="preserve"> </t>
    </r>
    <r>
      <rPr>
        <sz val="8.5"/>
        <rFont val="Sylfaen"/>
        <family val="1"/>
        <charset val="204"/>
      </rPr>
      <t>მექანიზმის</t>
    </r>
    <r>
      <rPr>
        <sz val="8.5"/>
        <rFont val="Times New Roman"/>
        <family val="1"/>
        <charset val="204"/>
      </rPr>
      <t xml:space="preserve"> </t>
    </r>
    <r>
      <rPr>
        <sz val="8.5"/>
        <rFont val="Sylfaen"/>
        <family val="1"/>
        <charset val="204"/>
      </rPr>
      <t>არსებობა</t>
    </r>
  </si>
  <si>
    <t xml:space="preserve"> სულ მთლიანი თანხა   6.6. </t>
  </si>
  <si>
    <t xml:space="preserve"> სახელმწიფო ბიუჯეტი    6.6. </t>
  </si>
  <si>
    <t xml:space="preserve"> დონორი   6.6. </t>
  </si>
  <si>
    <t xml:space="preserve"> ტექნიკური დახმარება </t>
  </si>
  <si>
    <t xml:space="preserve">პატიმართა უფლებების შესახებ დაიბეჭდილია  15000 ბროშურა 7 სხვადასხვა ენაზე. </t>
  </si>
  <si>
    <t>პატიმართა უფლებების შესახებ  მომზადებულია და დაბეჭდილია ბროშურები  დაწესებულებების მოთხოვნის შესაბამისად</t>
  </si>
  <si>
    <t>სულ მთლიანი თანხა   6.6.1</t>
  </si>
  <si>
    <t>სახელმწიფო ბიუჯეტი   6.6.1</t>
  </si>
  <si>
    <t xml:space="preserve">დონორი 6.6.1.    </t>
  </si>
  <si>
    <t xml:space="preserve"> 2012 წლის განმავლობაში სულ დაიბეჭდა 5000 ცალი საჩივრის კონვერტი, რადგან დაწესებულებების მხრიდან მეტი მოთხოვნა არ ყოფილა საჩივრის კონვერტების უფრო მეტი რაოდენობის დაბეჭდვასთან დაკავშირებით.</t>
  </si>
  <si>
    <t>საჩივრის კონვერტები მომზადებულია და დაბეჭდილია დამატებით დაწესებულებების მოთხოვნის შესაბამისად</t>
  </si>
  <si>
    <t xml:space="preserve"> სულ მთლიანი თანხა  6.6.2.     </t>
  </si>
  <si>
    <t xml:space="preserve"> სახელმწიფო ბიუჯეტი  6.6.2.     </t>
  </si>
  <si>
    <t xml:space="preserve"> დონორი 6.6.2.  </t>
  </si>
  <si>
    <t>1. განხორციელებული ვიზიტების და ანგარიშის/ოქმების რაოდენობა;
2. გეგმიური ვიზიტების ამსახველი გამოქვეყნებული ანგარიშების რაოდენობა</t>
  </si>
  <si>
    <t>სამინისტროს ადამიანის უფლებების სამმართველო რეგულარულად აწარმოებდა მონიტორინგს სასჯელაღსრულების დაწესებულებებში გეგმიური და არაგეგმიური ვიზიტების საშუალებით. სასჯელაღსრულების დეპარტამენტში შეიქმნა მონიტორინგის სამართველო რომელიც რეგულარულად განახორციელებს ვიზიტებს სასჯელაღსრულების დაწესებულებებში</t>
  </si>
  <si>
    <t xml:space="preserve">სასჯელაღსრულების დეპარტამენტში არსებული მონიტორინგის სამმართველოს მიერ   რეგულარულად ნაწარმოებია მონიტორინგი პატიმრების მდგომარეობისა და მათი საჩივრების განხილვასთან დაკავშირებით: მინიმუმ ერთი გეგმიური ვიზიტი თითოეულ დაწესებულებაში და რამდენიმე არაგეგმიური ვიზიტი </t>
  </si>
  <si>
    <t>სულ მთლიანი თანხა  6.7</t>
  </si>
  <si>
    <t>სახელმწიფო ბიუჯეტი 6.7</t>
  </si>
  <si>
    <t>დონორი 6.7</t>
  </si>
  <si>
    <t>ინდიკატორები/მოქმედებები</t>
  </si>
  <si>
    <t>ეროვნული პრობაციის სააგენტის ძირითადი პრიორიტეტია რესოციალიზაციისა და რეაბლიტაციის  უზრუნველყოფა. მნიშვნელოვანია,  გაიზარდოს სარეაბილიტაციო, საგანმანათლებლო და პროფესიული პროგრამების რიცხვი და მათი მოქმედების არეალი გავრცელდეს მთელი ქვეყნის  მასშტაბით. ამასთან, დანაშაულის ჩადენის მაპროვოცირებელი რისკ-ფაქტორების შემცირების  და ეფექტიანი  რეაბილიტაციის უზრუნველყოფის მიზნით, მნიშვნელოვანია სასჯელთა ინდივიდუალური დაგეგმვის მექანიზმის შემდგომი დახვეწა.</t>
  </si>
  <si>
    <t>პროგრამა 7 - სრულყოფილი პრობაციის სისტემა</t>
  </si>
  <si>
    <t xml:space="preserve">პრობაციის პერიდში განმეორებითი დანაშაულის პროცენტული მაჩვენებელი; </t>
  </si>
  <si>
    <t>საქმეთა წარმატებით (დროულად) დასრულების მაჩვენებელი (შესულია პირობით ვადამდე მოხსნის მაჩვენებელი);</t>
  </si>
  <si>
    <t>საქმეთა დროულად დასრულება  97%;</t>
  </si>
  <si>
    <t>საქმეთა დროულად დასრულება  97,3%;</t>
  </si>
  <si>
    <t>საქმეთა დროულად დასრულება   97,5%;</t>
  </si>
  <si>
    <t>შესაბამისი ქცევიდან გამომდინარე სასამართლოს მიერ დაკისრებული მოვალეობების შემსუბუქების ან გაუქმების მაჩვენებელი</t>
  </si>
  <si>
    <t xml:space="preserve"> რეჟიმის შემსუბუქება – 2,5%; პირობითი სასჯელის გაუქმება – 0,9%</t>
  </si>
  <si>
    <t xml:space="preserve"> რეჟიმის შემსუბუქება – 3%; პირობითი სასჯელის გაუქმება – 1,1%</t>
  </si>
  <si>
    <t xml:space="preserve"> რეჟიმის შემსუბუქება – 5%; პირობითი სასჯელის გაუქმება – 1,5%</t>
  </si>
  <si>
    <t xml:space="preserve"> რეჟიმის შემსუბუქება – 5%; პირობითი სასჯელის გაუქმება – 2%</t>
  </si>
  <si>
    <t>სულ ღირებულება:</t>
  </si>
  <si>
    <t>დონორი:</t>
  </si>
  <si>
    <t>მოსაძიებელი:</t>
  </si>
  <si>
    <t>ქვეპროგრამა 7.1 – პრობაციის სააგენტოს ადმინისტრაციული შესაძლებლობების განვითარება</t>
  </si>
  <si>
    <t xml:space="preserve">პრობაციის ოფიცერთა დატვირთვა – პრობაციონერთა რაოდენობა თითოეულ ოფიცერზე; </t>
  </si>
  <si>
    <t xml:space="preserve">თბილისში თითოეული ოფიცრის საშუალო დატვირთვა არის 558 პრობაციონერი; ქვეყნის მასშტაბით 267 პრობაციონერი; 
</t>
  </si>
  <si>
    <r>
      <t xml:space="preserve">თბილისში თითოეული ოფიცრის საშუალო დატვირთვა არის 250 პრობაციონერი; ქვეყნის მასშტაბით 200 პრობაციონერი; </t>
    </r>
    <r>
      <rPr>
        <b/>
        <sz val="8"/>
        <color indexed="8"/>
        <rFont val="Sylfaen"/>
        <family val="1"/>
        <charset val="204"/>
      </rPr>
      <t/>
    </r>
  </si>
  <si>
    <t xml:space="preserve">თბილისში თითოეული ოფიცრის საშუალო დატვირთვა არის 200 პრობაციონერი; ქვეყნის მასშტაბით 150 პრობაციონერი; </t>
  </si>
  <si>
    <t>ოფიცრის დატვირთვა – 150 პრობაციონერი თითო ოფიცერზე</t>
  </si>
  <si>
    <t>გარემონტებული და აღჭურვილი ბიუროების რაოდენობა და დაფარვა;</t>
  </si>
  <si>
    <t xml:space="preserve">გარემონტებულია და აღჭურვილია ცენტრალური ოფისი, 11 რეგიონალური ბიურო და 16 რაიონული ოფისი; 
</t>
  </si>
  <si>
    <t>გარემონტებულია და აღჭურვილია 59 რაიონული ოფისი;</t>
  </si>
  <si>
    <t>ყველა ბიურო გარემონტებული და აღჭურვილია; 
უზრუნველყოფილია სრული დაფარვა;</t>
  </si>
  <si>
    <t xml:space="preserve">ელექტრონული ბაზების გამართულად ფუნქციონირება
</t>
  </si>
  <si>
    <t>ელექტრონული ბაზის  გამართული და სრულფასოვანი ოპერირება;</t>
  </si>
  <si>
    <t>თავისუფლების შეზღუდვის დაწესებულების გამართულად ფუნქციონირება</t>
  </si>
  <si>
    <t>თავისუფლების შეზღუდვის დაწესებულების ამოქმედება</t>
  </si>
  <si>
    <t>თავისუფლების შეზღუდვის დაწესებულება ფუნქციონირებს 70% დატვირთვით</t>
  </si>
  <si>
    <t>თავისუფლების შეზღუდვის დაწესებულება ფუნქციონირებს 97% დატვირთვით;</t>
  </si>
  <si>
    <t>ვიდეოპაემნის მომსახურების გაფართოება</t>
  </si>
  <si>
    <t xml:space="preserve">ვიდეოპაემნის 2 წერტილის მომსახურების ამოქმედება </t>
  </si>
  <si>
    <t xml:space="preserve">ვიდეოპაემნის 1 წერტილის მომსახურების ამოქმედება </t>
  </si>
  <si>
    <t>ვიდეოპაემნის მომსახურების  გამართული და სრულფასოვანი ოპერირება;</t>
  </si>
  <si>
    <t>სარეაბილიტაციო პროგრამების სამმართველო</t>
  </si>
  <si>
    <t>სარეაბილიტაციო პროგრამების სამმართველოს შექმნა და გამართულად ფუნქციონირება</t>
  </si>
  <si>
    <t>სარეაბილიტაციო პროგრამების სამმართველოს გამართულად ფუნქციონირება</t>
  </si>
  <si>
    <t>ღონისძიება 7.1.1 - პრობაციის სააგენტოს ადმინისტრაციული ხარჯები</t>
  </si>
  <si>
    <t>პრობაციის სააგენტოს ადმინისტრირაციული ხარჯები</t>
  </si>
  <si>
    <t xml:space="preserve">ღონისძიება 7.1.3 – ყველა რეგიონული პრობაციის ბიუროსა და ოფისის გახსნა, გარემონტება და აღჭურვა; ინტერნეტითა და კომუნიკაციის სხვა საშუალებებით უზრუნველყოფა; </t>
  </si>
  <si>
    <t>გარემონტებულ და აღჭურვილ ბიუროთა რაოდენობა</t>
  </si>
  <si>
    <t>ოფისის, ტენიკისა და ავტოტრანსპორტის  მიმდინარე რემონტის ხარჯები</t>
  </si>
  <si>
    <t>ოფისის, ტენიკისა და ავტოტრანსპორტის  მიმდინარე რემონტის ხარჯები (მიმდინარე პროცესი)</t>
  </si>
  <si>
    <t>ოფისის, ტექნიკისა და ავტოტრანსპორტის  მიმდინარე რემონტის ხარჯები (მიმდინარე პროცესი)
თბილისის ბიუროს ახალი ოფისის გარემონტება და აღჭურვა</t>
  </si>
  <si>
    <t>ღონისძიება 7.1.4 – პრობაციის ოფიცერთა დატვირთვის შემცირება ისე, რომ ქვეყნის მასშტაბით, ერთ პრობაციის ოფიცერი საშუალოდ 150-მდე პრობაციონერის საქმეს აწარმოებდეს</t>
  </si>
  <si>
    <t xml:space="preserve">პრობაციონერთა საშუალო რაოდენობა ერთ ოფიცერზე;
</t>
  </si>
  <si>
    <r>
      <t xml:space="preserve">150 პრობაციონერი თითოეულ ოფიცერზე
</t>
    </r>
    <r>
      <rPr>
        <b/>
        <sz val="8"/>
        <color indexed="8"/>
        <rFont val="Sylfaen"/>
        <family val="1"/>
      </rPr>
      <t/>
    </r>
  </si>
  <si>
    <t xml:space="preserve">ღონისძიება 7.1.5 - პრობაციის სამსახურის ფინანსური ადმინისტრირების სისტემის შეფასება და საჭიროებისამებრ გაუმჯობესება </t>
  </si>
  <si>
    <t>შეფასების ანგარიში; შეფასების ანგარიშის საფუძველზე შესაბამისი ღონისძიებების გატარება</t>
  </si>
  <si>
    <t>აუდოტირული შემოწმება,  პერსონალის გადამზადება და ტრენინგი</t>
  </si>
  <si>
    <t xml:space="preserve">ღონისძიება 7.1.6 - პრობაციის სამსახურის სტრუქტურისა და პერსონალის როლის ანალიზი და საჭიროების შემთხვევაში ცვლილებების შეტანა; სამუშაოზე აყვანისა და თანამშრომელთა შეფასების პროცედურის განსაზღვრა. სააგენტოს თანამშრომელთათვის ხელფასის ზრდა. </t>
  </si>
  <si>
    <t>განახლებული ორგანიზაციული სტრუქტურა, სამუშაოს აღწერილობები თითოეული პოზიციისთვის, სამუშაოზე აყვანისა და თანამშრომელთა შეფასების განახლებული პროცედურა</t>
  </si>
  <si>
    <t xml:space="preserve">ღონისძიება 7.1.7 ცენტრალურ დონეზე ადამიანური რესურსების საკითხების კოორდინატორების დანიშვნა </t>
  </si>
  <si>
    <t xml:space="preserve">ადამიანური რესურსების მართვაზე პასუხისმგებელი პირ(ებ)ის განსაზღვრა და შესაბამისი მომზადება </t>
  </si>
  <si>
    <t>პერმანენტულად ადამიანური რესურსების მართვის ხაზით გადამზადება და კვალიფიკაცვიის ამაღლება</t>
  </si>
  <si>
    <t xml:space="preserve">შესაბამისი სასწავლო პროგრამები და მეთოდოლოგია; </t>
  </si>
  <si>
    <t xml:space="preserve">პრობაციის თანამშრომელთა კვალიფიკაციის ასამაღლებელი სწავლებები. </t>
  </si>
  <si>
    <t xml:space="preserve">პრობაციის სააგენტოს ტრეინინგ-სტრატეგია და ყოველწლიური სასწავლო გეგმები; </t>
  </si>
  <si>
    <t xml:space="preserve">
სასწავლო პროგრამების შეფასების პერიოდული ანგარიშები და შესაბამისი ცვლილებები პროგრამებში
</t>
  </si>
  <si>
    <t>მომზადებულ თანამშრომელთა სტატისტიკური მონაცემები</t>
  </si>
  <si>
    <t xml:space="preserve">ღონისძიება 7.1.9 - არასრულწლოვნებთან კოორდინირებულ მუშაობაზე პასუხისმგებელი პრობაციის ოფიცრების დანიშვნა  </t>
  </si>
  <si>
    <t>შესაბამისი უნარებისა და კვალიფიკაციის მქონე ოფიცრების არსებობა</t>
  </si>
  <si>
    <t>სპეციალური კვალიფიკაციის მქონე 15 თანამშრომელი (არსებული სახელფასო განაკვეთით)</t>
  </si>
  <si>
    <t>სპეციალური კვალიფიკაციის მქონე 16 თანამშრომელი (არსებული სახელფასო განაკვეთით)</t>
  </si>
  <si>
    <t>ღონისძიება: 7.1.10 - მომსახურების ხარისხის გაუმჯობესება თანასაწორთა ინსექტირების სისტემის დანერგვით</t>
  </si>
  <si>
    <t>დანერგილია თანასწორთა ინსპექტირების სისტემა</t>
  </si>
  <si>
    <t>შემუშავებულია თანასწორთა ინსპექტირების კონცეფცია და შეფასების ინსტრუმენტი</t>
  </si>
  <si>
    <t>განხორციელებულია თანასწორთა ინსპექტირება საპილოტე რეგიონებში</t>
  </si>
  <si>
    <t>განხორციელებულია თანასწორთა ინსპექტირება იმ რეგიონებში სადაც სარეაბილიტაციო კომპონენტი ფუნქციონირებს</t>
  </si>
  <si>
    <t>ქვეპროგრამა 7.2 - საკანონმდებლო ბაზის განვითარება</t>
  </si>
  <si>
    <t xml:space="preserve">2011 წლისთვის ევროსაბჭოს რეკომენდაციების საფუძველზე კანონმდებლობაში შეტანილი ცვლილებები (კანონიდან პრობაციის ოფიცერთა ფორმების გაუქმება, იარაღის ტარების შეზღუდვა, ოფიცერთა სავალდებულო გადამზადება დანიშვნისთანავე პრობაციის სასწავლო ცენტრში და პრობაციის ბიუროებისათვის ტიპიური დებულებების შექმნა); </t>
  </si>
  <si>
    <t>პრობაციის შესახებ კანონმდებლობის სრულყოფა</t>
  </si>
  <si>
    <t>პრობაციის შესახებ კანონმდებლობის სრულყოფა (მუშა პროცესი)</t>
  </si>
  <si>
    <t>პრობაციის სააგენტოს ჩართულობა სასჯელის მისჯამდე   და პირობით ვადამდე გათავისუფლების სტადიაზე;</t>
  </si>
  <si>
    <t>პრობაციის სააგენტოს ჩართვა სასჯელის მისჯამდე  და პირობით ვადამდე გათავისუფლების სტადიაზე;</t>
  </si>
  <si>
    <t>ახალი ალტერნატიული სანქციები რეაბილიტაციის ელემენტებით (საზოგადოებისთვის სასარგებლო შრომა სსკ 73-ე მუხლი, პატიმრობის კანონის 681 მუხლი, და სასჯელაღსრულების დაწესებულებებიდან ხანმოკლე გასვლა, პატიმრობის კანონის 491 მუხლი);</t>
  </si>
  <si>
    <t xml:space="preserve">ახალი ალტერნატიული სანქციების გამოყენების მონიტორინგი; </t>
  </si>
  <si>
    <t xml:space="preserve">ახალი ალტერნატიული სანქციების საჭიროებისამებრ გაუმჯობესება და ინსტიტუციონალიზაცია;                            </t>
  </si>
  <si>
    <t xml:space="preserve">ახალი ალტერნატიული სანქციების საჭიროებისამებრ გაუმჯობესება და ინსტიტუციონალიზაცია;                           </t>
  </si>
  <si>
    <t xml:space="preserve">ალტერნატიული სანქციების საჭიროებისამებრ გაუმჯობესება და ინსტიტუციონალიზაცია;                           </t>
  </si>
  <si>
    <t>ღონისძიება 7.2.1 - პრობაციის საკანონმდებლო ბაზის შეფასება ადგილობრივი და საერთაშორისო ექსპერტების მონაწილეობით და რეკომენდაციების მომზადება</t>
  </si>
  <si>
    <t>მოქმედი კანონმდებლობის შეფასების ანგარიში და შესაბამისი რეკომენდაციები</t>
  </si>
  <si>
    <t xml:space="preserve">პრობაციის კანონის შესახებ ევროპის საბჭოს ექსპერტების დასკვნა და რეკომენდაციები; მუშა პროცესი
</t>
  </si>
  <si>
    <t xml:space="preserve">პრობაციის კანონის შესახებ ევროპის საბჭოს ექსპერტების დასკვნისა  და შემუშავებული  რეკომენდაციების შესაბამისად პრობაციის კანონის ყოველწლიური განახლება
</t>
  </si>
  <si>
    <t>რეკომენდაციების შესაბამისი ცვლილებები კანონმდებლობაში</t>
  </si>
  <si>
    <t>შემუშავებული რეკომენდაციების შესაბამისად პრობაციის შესახებ კანონში ცვლილებების შეტანა</t>
  </si>
  <si>
    <t xml:space="preserve">საზოგადოებისათვის სასარგებლო შრომის, როგორც პატიმრობის ალტერნატივის გამოყენების სტატისტიკა და ანგარიში; </t>
  </si>
  <si>
    <t>საზოგადოებისათვის სასარგებლო შრომის აღსრულება და შეფასება. შეფასების საფუძველზე რეკომენდაციების მომზადება ამ ალტერნატიულ ღონისძიებებზე (მუშა პროცესი)</t>
  </si>
  <si>
    <t xml:space="preserve">საზოგადოებისათვის სასარგებლო შრომის აღსრულება </t>
  </si>
  <si>
    <t>თავისულფების შეზღუდვის, როგორც პატიმრობის ალტერნატივის გამოყენების სტატისტიკა</t>
  </si>
  <si>
    <t>თავისუფლებაშეზღუდულ პირთა სარეაბილიტაციო და პროფესიული გადამზადების  პროგრამებში ჩართულობის სტატისტიკა</t>
  </si>
  <si>
    <t>თავისუფლებაშეზღუდულ პირთა სარეაბილიტაციო, მავნე დამოკიდებულებების მქონე პირთათვის განკუთვნილ პროგრამა "ატლანტისსა" და პროფესიული გადამზადების  პროგრამებში ჩართულობის სტატისტიკა</t>
  </si>
  <si>
    <t>თავისუფლებაშეზღუდულ პირთა სარეაბილიტაციო და პროფესიული გადამზადების  პროგრამებში ჩართულობა</t>
  </si>
  <si>
    <t>შესაბამისი კონცეფციები (კომისიების შემადგენლობისა და მუშაობის წესის განმსაზღვრელი); შესაბამისი საკანონმდებლო ცვლილებები და პრაქტიკა</t>
  </si>
  <si>
    <t>ქვეპროგრამა 7.3 - ზედამხედველობის სისტემის გაუმჯობესება</t>
  </si>
  <si>
    <t xml:space="preserve">მონაცემთა ბაზაში რეგისტრირებულ პრობაციონერთა პროცენტული მაჩვენებელი; </t>
  </si>
  <si>
    <t xml:space="preserve">პრობაციონერთა 100% რეგისტრირებულია ბაზაში და მუდმივად ხორციელდება განახლება
</t>
  </si>
  <si>
    <t>ღონისძიება 7.3.4 პრობაციის ოფიცრები რისკისა და საჭიროებების შეფასებისა და  სასჯელის მოხდის ინდივიდუალური გეგმის მიხედვით მუშაობენ მსჯავრდებულებთან</t>
  </si>
  <si>
    <t xml:space="preserve">სასჯელის მოხდის ინდივიდუალური გეგმით მუშაობის სისტემის ფუნქციონირება  ბიუროების მიხედვით; </t>
  </si>
  <si>
    <t xml:space="preserve">ღონისძიება 7.3.5 საქმის  წარმოების სისტემის დანერგვა; სახელმძღვანელოს შემუშავება, სადაც გაწერილი იქნება სტანდარტული სამუშაო პროცესი (პროცედურები) და შესაბამისი ტრეინინგების ჩატარება </t>
  </si>
  <si>
    <t>საქმის წარმოების წესის დამდგენი ინსტრუქცია და მეთოდოლოგიური სახელმძღვანელო;
მომზადებულ ოფიცერთა რაოდენობა</t>
  </si>
  <si>
    <t>ყველა ოფიცერმა გაიარა სასწავლო პროგრამა საქმისწარმოების ახალი სისტემის ფუნქციონირების თაობაზე</t>
  </si>
  <si>
    <t>ყველა ოფიცერმა გაიარა სასწავლო პროგრამა საქმისწარმოების ახალი სისტემის ფუნქციონირების თაობაზე (მუშა პროცესი)</t>
  </si>
  <si>
    <t>საქმის წარმოების წესის დამდგენი ინსტრუქციის და მეთოდოლოგიური სახელმძღვანელოს შემუშავება ოფიცერთათვის</t>
  </si>
  <si>
    <t>შემუშავებული ინსტრუქციითა და მეთოდოლოგიური სახელმძღვანელოთი მუშაობა; საჭიროებისამებრ განახლების პროცესი</t>
  </si>
  <si>
    <t>ღონისძიება 7.3.6. საზოგადოებრივი  სანქციების (საზოგადოებისათვის სასარგებლო შრომის) დაკისრების იმპლემენტაციის გაუმჯობესება</t>
  </si>
  <si>
    <t>საზოგადოებისათვის სასარგებლო შრომის გამოყენების სტატისტიკა და წარმატებით დასრულების მაჩვენებელი</t>
  </si>
  <si>
    <t xml:space="preserve">საზოგადოებისათვის სასარგებლო შრომის მაჩვენებლის გაზრდა </t>
  </si>
  <si>
    <t xml:space="preserve">საზოგადოებისათვის სასარგებლო შრომის მაჩვენებლის გაზრდა და სამუშო ადგილების ბაზის განახლება </t>
  </si>
  <si>
    <t xml:space="preserve">საზოგადოებისათვის სასარგებლო შრომის აღსრულება და სამუშაო ადგილების ბაზის განახლება </t>
  </si>
  <si>
    <t xml:space="preserve">ღონისძიება 7.3.7. საზოგადოებრივი სანქციების იმპლემენტირებისა და ეფექტურობის (ასევე  საზოგადოებრივი სანქციების ღონისძიებების გატარების) თაობაზე რეგულარული ინფორმაციის არსებობა და ხელმისაწვდომობა </t>
  </si>
  <si>
    <t>საზოგადოებრივი სანქციების გამოყენების შესახებ პერიოდული ანგარიშების მომზადება და ვებ-გვერდზე გამოქვეყნება</t>
  </si>
  <si>
    <t>პერიოდული ანგარიშების მომზადება და განთავსება ვებ-გვერდზე</t>
  </si>
  <si>
    <t xml:space="preserve">ღონისძიება 7.3.8. სასჯელაღსრულების დეპარტამენტსა და პრობაციას შორის კავშირის გაუმჯობესება რეგულარული შეხვედრებით, გაუმჯობესებული ინფორმაციის გაცვლითა და თანამშრომლობით </t>
  </si>
  <si>
    <t>ერთობლივი ღონისძიებების ჩატარება, ინფორმაციის გაცვლა, სამუშაო ჯგუფებში ერთობლივი მონაწილეობა</t>
  </si>
  <si>
    <t>დაგეგმილი პილოტირების შესახებ სასჯელაღსრულების წარმომადგენელთათვის ინფორმაციის მიწოდება და მათი ჩართვა სამუშაო პროცესში</t>
  </si>
  <si>
    <t>ქვეპროგრამა 7.4 - სარეაბილიტაციო პროგრამების და საზოგადოების ჩართულობის განვითარება</t>
  </si>
  <si>
    <t xml:space="preserve">სარეაბილიტაციო პროგრამების რაოდენობა;
 ამ პროგრამებში ჩართულ პრობაციონერთა პროცენტული მაჩვენებელი პრობაციონერთა იმ რაოდენობიდან, რომლებიც საჭიროებენ რეაბილიტაციას </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</si>
  <si>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1% ჩართულია პროგრამაში</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</si>
  <si>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1.5% ჩართულია პროგრამაში</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</si>
  <si>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2% ჩართულია პროგრამაში</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</si>
  <si>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2.5% ჩართულია პროგრამაში</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</si>
  <si>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3% ჩართულია პროგრამაში</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</si>
  <si>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3.5% ჩართულია პროგრამაში</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</si>
  <si>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4% ჩართულია პროგრამაში</t>
  </si>
  <si>
    <t xml:space="preserve">დაფინანსებულია პირობით მსჯავრდებული სტუდენტის ერთი წლის სწავლის საფასური </t>
  </si>
  <si>
    <t xml:space="preserve">პირობით მსჯავრდებულ სტუდენტთა სწავლაში ხელშეწყობა </t>
  </si>
  <si>
    <t xml:space="preserve">დაფინანსებულია პირობით მსჯავრდებულთა ბიზნესპროექტი </t>
  </si>
  <si>
    <t>დანერგილი სარეაბილიტაციო პროგრამების მაჩვენებელი</t>
  </si>
  <si>
    <t>დანერგილია სავალდებულო და ნებაყოფლობითი სარეაბილიტაციო პროგრამები 6 მიმართულებით</t>
  </si>
  <si>
    <t>ფუნქციონირებს სავალდებულო და ნებაყოფლობითი სარეაბილიტაციო პროგრამები 6 მიმართულებით</t>
  </si>
  <si>
    <t>თითოეული მიმართულების ფარგლებში საჭიროებისამებრ ინერგება ახალი სარეაბილიტაციო პროგრამა</t>
  </si>
  <si>
    <t xml:space="preserve">ღონისძიება 7.4.1. სარეაბილიტაციო პროგრამების სამმართველოს გამართული ფუნქციონირება                          ღონისძიება                      </t>
  </si>
  <si>
    <t xml:space="preserve"> სოციალური მუშაკისა და ფსიქოლოგის პირობით მსჯავრდებულთათვის ხელმისაწვდომობა</t>
  </si>
  <si>
    <t>სისხლის სამართლის მართლმსაჯულების სისტემაში რეაბილიტაცია-რესოციალიზაციის სტრატეგიის სამოქმედო გეგმის დამტკიცება და სამუშაო პროცესი</t>
  </si>
  <si>
    <t>რეაბილიტაცია-რესოციალიზაციის სტრატეგიის სამოქმედო გეგმით მუშაობა და საჭიროებისამებრ განახლება</t>
  </si>
  <si>
    <t xml:space="preserve">7.4.2. შერჩეული პრობაციონერთა ჯგუფისათვის არასამთავრობო ორგანიზაციის სექტორთან თანამშრომლობით სულ მცირე ერთი სარეაბილიტაციო პროგრამის შემუშავება და პილოტირება </t>
  </si>
  <si>
    <t>ერთი სარეაბილიტაციო პროგრამის არასამთავრობო ორგანიზაციასთან თანამშრომლობით წარმატებით დასრულება</t>
  </si>
  <si>
    <t>რეგიონებში პარტნიორი არასამთავრობო ორგანიზაციასთან თანამშრომლობით სარეაბილიტაციო პროგრამის იდენტიფიცირება და განხორციელება</t>
  </si>
  <si>
    <t xml:space="preserve">რეგიონებში პარტნიორი არასამთავრობო ორგანიზაციასთან თანამშრომლობით სარეაბილიტაციო პროგრამის იდენტიფიცირება და განხორციელება </t>
  </si>
  <si>
    <t xml:space="preserve">ღონისძიება 7.4.3. საზოგადოების მონაწილეობის გაზრდა რეგიონებში მოხალისეების ჩართულობით </t>
  </si>
  <si>
    <t>რეგიონალურ დონეზე არასამთავრობო ორგანიზაციებთან თანამშრომლობა</t>
  </si>
  <si>
    <t xml:space="preserve">მუდმივი თანამშრომლობა არასამთავრობო ორგანიზაციებთან </t>
  </si>
  <si>
    <t>ღონისძიება 7.4.4 პრობაციის ოფიცრებისათვის რეაბილიტაციის საქმიანობასთან დაკავშირებული ტრეინინგების დაწყება</t>
  </si>
  <si>
    <t>სარეაბილიტაციო პროგრამების განხორციელებისთვის მომზადებულ ოფიცერთა პროცენტული მაჩვენებელი</t>
  </si>
  <si>
    <t>სარეაბილიტაციო პროგრამის განხორციელებასთან დაკავშირებულ სასწავლო პროგრამაში მონაწილეობას მიიღებს ოფიცერთა 50%</t>
  </si>
  <si>
    <t>სარეაბილიტაციო პროგრამის განხორციელებასთან დაკავშირებულ სასწავლო პროგრამაში მონაწილეობას მიიღებს ოფიცერთა 70%</t>
  </si>
  <si>
    <t>სარეაბილიტაციო პროგრამის განხორციელებასთან დაკავშირებულ სასწავლო პროგრამაში მონაწილეობას მიიღებს ოფიცერთა 90%</t>
  </si>
  <si>
    <t>სარეაბილიტაციო პროგრამის განხორციელებასთან დაკავშირებულ სასწავლო პროგრამაში მონაწილეობა</t>
  </si>
  <si>
    <t>ღონისძიება 7.4.5 - სავალდებულო და ნებაყოფლობითი სარეაბილიტაციო პროგრამების ამოქმედება</t>
  </si>
  <si>
    <t>სარეაბილიტაციო პროგრამებში ჩართულ პირობით მსჯავრდებულთა რაოდენობა</t>
  </si>
  <si>
    <t>სავალდებულო და ნებაყოფლობითი სარეაბილიტაციო პროგრამების სისტემი ამოქმედება საპილოტე რეგიონებში</t>
  </si>
  <si>
    <t>სავალდებულო და ნებაყოფლობითი სარეაბილიტაციო პროგრამების სისტემი ამოქმედება 24 რაიონში</t>
  </si>
  <si>
    <t>ღონისძიება 7.4.6 - კვლევების დაგეგმვა სარეაბილიტაციო პროგრამების ეფექტიანობის გასაზომად (საბოლოო შედეგების გაზომვა)</t>
  </si>
  <si>
    <t>საბაზისო მონაცემების შექმნა; საკვლევი ობიექტის პრობლემის იდენტიფიცირება; დაგეგმილი და განხორციელებულიკვლევები.</t>
  </si>
  <si>
    <t>სამუშაო ჯგუფის შექმნა, კვლევის ინსტრუმენტები შემუშავება და ბაზისური კვლევის განხორციელება</t>
  </si>
  <si>
    <t>კვლევების განხორციელება სხვადასხვა მომსახურების ეფექტურობის შესწავლის მიზნით.</t>
  </si>
  <si>
    <t xml:space="preserve">ქვეპროგრამა 7.5 - უწყებათა შორის კოორდინაციის უზრუნველყოფა და პრობაციის შესახებ საზოგადოების ინფორმირებულობის  გაუმჯობესება </t>
  </si>
  <si>
    <t>საზოგადოების მიერ  პრობაციის როლის შესახებ ადეკვატური ინფორმაციის ქონა</t>
  </si>
  <si>
    <t>საზოგადოებაში პრობაციის შესახებ ადეკვატური ინფორმაციის არსებობის დონის ამაღლება</t>
  </si>
  <si>
    <t>ღონისძიება 7.5.1 უწყებათაშორის კოორდინაციის გაუმჯობესებისთვის რეფორმის სტრატეგიის იმპლემენტაციისთვის შექმნილ შესაბამის სამუშაო ჯგუფებთან თანამშრომლობა და შეხვედრებში მონაწილეობა</t>
  </si>
  <si>
    <t>უწყებათაშორისი საკოორდინაციო საბჭოს მუშაობაში ჩართულობა</t>
  </si>
  <si>
    <t xml:space="preserve">მუდმივი მონაწილეობა სამუშაო ჯგუფებში
</t>
  </si>
  <si>
    <t>მუდმივი მონაწილეობა სამუშაო ჯგუფებში</t>
  </si>
  <si>
    <t>ღონისძიება 7.5.2 ყოველწლიურად რეგულარული მრგვალი მაგიდების მოწყობა რეგიონულ და  სახელმწიფო დონეებზე პარტნიორების მონაწილეობით</t>
  </si>
  <si>
    <t>შესაბამისი შეხვედრების რაოდენობა და მედიის მიერ მათი გაშუქება</t>
  </si>
  <si>
    <t>ღონისძიება 7.5.3. საზოგადოებრივი ცნობიერების ამაღლების კამპანიის ინიცირება – მუდმივად განახლებული ინფორმაციის მედიისთვის ხელმისაწვდომობის უზრუნველყოფა</t>
  </si>
  <si>
    <t>პრობაციის სააგენტოს საქმიანობის შესახებ მომზადებული საინფორმაციო მასალები: საგაზეთო ჩანართები, სატელევიზიო სიუჟეტები, გავრცელებული ბროშურების რაოდენობა</t>
  </si>
  <si>
    <t xml:space="preserve">საზოგადოებრივი აზრის კვლევის შედეგების შესაბამისად მოქმედებების დაგეგმვა; PR აქციების სისტემატიური განხორციელება  
</t>
  </si>
  <si>
    <t>საზოგადოებრივი აზრის კვლევის შედეგების შესაბამისად მოქმედებების დაგეგმვა; PR აქციების სისტემატიური განხორციელება</t>
  </si>
  <si>
    <t>PR აქციების სისტემატიური განხორციელება</t>
  </si>
  <si>
    <t>ინდიკატორი</t>
  </si>
  <si>
    <t>პასუხისმგებელი უწყება</t>
  </si>
  <si>
    <t xml:space="preserve"> საბაზისო მონაცემი 2014</t>
  </si>
  <si>
    <r>
      <rPr>
        <b/>
        <sz val="8"/>
        <rFont val="Sylfaen"/>
        <family val="1"/>
      </rPr>
      <t>მიზანი 8.</t>
    </r>
    <r>
      <rPr>
        <sz val="8"/>
        <rFont val="Sylfaen"/>
        <family val="1"/>
      </rPr>
      <t xml:space="preserve"> არასრულწლოვანთა მართლმსაჯულების ისეთი სისტემის შექმნა, რომელიც უზრუნველყოფს არასრულწლოვანთა დანაშაულის თავიდან აცილებას, ბავშვთა უფლებების სათანადო დაცვას, მათ კეთილდღეობასა და განვითარებას, კანონთან კონფლიქტში მყოფ არასრულწლოვანთა რეაბილიტაციასა და რესოციალიზაციას</t>
    </r>
  </si>
  <si>
    <t>არასრულწლოვანთა მართლმსაჯულების რეფორმის ფარგლებში საქართველოს მთავრობის ძირითადი  პრიორიტეტია  არასრულწლოვანთა  მართლმსაჯულების  სისტემის საერთაშორისო სტანდარტებთან შესაბამისობაში მოყვანა, არასრულწლოვანთა დანაშაულის პრევენცია და ინდივიდუალური სარეაბილიტაციო პროგრამების საშუალებით რეციდივის დონის  შემცირება.  რეფორმის ფარგლებში შემუშავდება არასრულწლოვანთა მართლმსაჯულების კოდექსი,     დაინერგება სისხლისსამართლებრივი დევნისა და საპატიმრო სასჯელთა  ალტერნატიული მექანიზმები, განსაკუთრებული ყურადღება დაეთმობა დანაშაულის პრევენციასა და სარეაბილიტაციო პროგრამების განვითარებას. ამ მხრივ უმნიშვნელოვანესია სერვისის  მიმწოდებელ  ორგანიზაციებთან   მჭიდრო თანამშრომლობა.</t>
  </si>
  <si>
    <t>მთლიანი ხარჯი</t>
  </si>
  <si>
    <t>ა) სახელმწიფო ბიუჯეტი</t>
  </si>
  <si>
    <t>ბ) დონორების მხარდაჭერა</t>
  </si>
  <si>
    <t xml:space="preserve">   </t>
  </si>
  <si>
    <t>შედეგი 8.1. კანონმდებლობის დახვეწა</t>
  </si>
  <si>
    <t>მთლიანი ხარჯი 8.1</t>
  </si>
  <si>
    <t>არასრულწლოვანთა მართლმსაჯულების კოდექსი წარდგენილია საქართველოს პარლამენტში</t>
  </si>
  <si>
    <t>იუსტიციის სამინისტრო, UNICEF, EU</t>
  </si>
  <si>
    <t>არასრულწლოვანთა მართლმსაჯულების კოდექსი არ არსებობს</t>
  </si>
  <si>
    <t>არასრულწლოვანთა მართლმსაჯულების კოდექსის სამუშაო ვერსია შემუშავებულია</t>
  </si>
  <si>
    <t>მთლიანი ხარჯი 8.1.1</t>
  </si>
  <si>
    <t>8.1.2.  არასრულწლოვანთა მართლმსაჯულების კოდექსის იმპლემენტაცია</t>
  </si>
  <si>
    <t>არასრულწლოვანთა მართლმსაჯულების კოდექსით გათვალისწინებული დებულებები იმპლემენტაციის მიზნით ღონისძიებები დაგეგმილია</t>
  </si>
  <si>
    <t>იუსტიციის სამინისტრო;  მთავარი პროკურატურა;
 შსს, 
სასჯელაღსრულების და პრობაციის სამინისტრო; იურიდიული დახმარების სამსახური; განათლებისა და მეცნიერების სამინისტრო, შრომის, ჯანმრთელობის და სოციალური დაცვის სამინისტრო, დანაშაულის პრევენციის ცენტრი; სასამართლო</t>
  </si>
  <si>
    <t>მთლიანი ხარჯი 8.1.2</t>
  </si>
  <si>
    <t>დაფინანსება: ა) სახელმწიფო ბიუჯეტი</t>
  </si>
  <si>
    <t>8.1.3.  არასრულწლოვანთა საუკეთესო ინტერესების გათვალისწინებით სამოქალაქო კანონმდებლობის რეფორმის კონცეფციის შემუშავება</t>
  </si>
  <si>
    <t>კონცეფცია შემუშავებულია; საკანონმდებლო ცვლილებები ინიცირებულია საჭიროებისამებრ</t>
  </si>
  <si>
    <t>იუსტიციის სამინისტრო, დანაშაულის პრევენციის ცენტრი; სასამართლო; შრომის, ჯანმრთელობის და სოციალური დაცვის სამინისტრო</t>
  </si>
  <si>
    <t xml:space="preserve"> სამოქალაქო კანონმდებლობის  ანალიზი არასრულწლოვანთა საუკეთესო ინტერესებისა და საერთაშორისო სტანდარტების გათვალისწინებით არ არის განხორციელებული </t>
  </si>
  <si>
    <t>სამოქალაქო კანონმდებლობის  ანალიზი საერთაშორისო სტანდარტების გათვალისწინებით; სამოქალაქო კანონმდებლობის კონცეფციის დაწყებაზე მუშაობის დაწყება საჭიროებისამებრ</t>
  </si>
  <si>
    <t xml:space="preserve">სამოქალაქო კანონმდებლობის კონცეფციის დასრულება და საკანონმდებლო ცვლილებების შემუშავება </t>
  </si>
  <si>
    <t>საკანონდმებლო ცვლილებების ინიცირება საჭიროებისამებრ</t>
  </si>
  <si>
    <t>მთლიანი ხარჯი 8.1.3</t>
  </si>
  <si>
    <r>
      <t xml:space="preserve">8.1.4. </t>
    </r>
    <r>
      <rPr>
        <sz val="8.5"/>
        <rFont val="Calibri"/>
        <family val="2"/>
        <charset val="204"/>
      </rPr>
      <t xml:space="preserve"> კანონთან კონფლიქტში მყოფი არასრულწლოვანთათვის მომსახურების მიწოდების სტანდარტების დამტკიცება </t>
    </r>
  </si>
  <si>
    <t xml:space="preserve">სტანდარტები  დამტკიცებულია   </t>
  </si>
  <si>
    <t>სისხლის სამართლის სისტემის რეფორმის უწყებათაშორისი საბჭო</t>
  </si>
  <si>
    <t>სტანდარტები მომზადებულია</t>
  </si>
  <si>
    <t>სტანდარტები დამტკიცებულია</t>
  </si>
  <si>
    <t>შიდა პროცედურები გაწერილია</t>
  </si>
  <si>
    <t>მთლიანი ხარჯი 8.1.4</t>
  </si>
  <si>
    <t>8.1.5. პატიმრობის კოდექსში საკანონმდებლო ცვლილებების შედეგად არასრულწლოვანთა სარეაბილიტაციო დაწესებულების მარეგულირებელი საკანონმდებლო აქტებში ცვლილებების შეტანა</t>
  </si>
  <si>
    <t>პატიმრობის კოდექსის საკანონმდებლო ცვლილებები წარდგენილია პარლამენტში; კანონქვემდებარე აქტები ცვლილებები მიღებულია</t>
  </si>
  <si>
    <t>საქართველოს სასჯელაღსრულებისა და პრობაციის სამინისტრო</t>
  </si>
  <si>
    <t>არასრულწლოვანთა სარეაბილიტაციო დაწესებულებასთან დაკავშირებით პატიმორბის კოდექსში  ცვლილილებები ძალაშია შესული</t>
  </si>
  <si>
    <t xml:space="preserve">არასრულწლოვანთა სარეაბილიტაციო დაწესებულების მარეგულირებელ საკანონმდებლო აქტებში ცვლილებების პროექტი მომზადებულია </t>
  </si>
  <si>
    <t>არასრულწლოვანთა სარეაბილიტაციო დაწესებულების მარეგულირებელი საკანონმდებლო აქტების ცვლილებები  დამტკიცებულია</t>
  </si>
  <si>
    <t>?</t>
  </si>
  <si>
    <t>მთლიანი ხარჯი 8.1.5.</t>
  </si>
  <si>
    <t xml:space="preserve"> ა) სახელმწიფო ბიუჯეტი</t>
  </si>
  <si>
    <t>8.1.6. ბავშვთა მიმართ ძალადობის ყველა ფორმის აკრძალვასთან დაკავშირებული კანონმდებლობის დახვეწა საჭიროებისამებრ</t>
  </si>
  <si>
    <t>ბავშვთა მიმართ ძალადობის ყველა ფორმის აკრძალვის შესახებ საკანონმდებლო ცვლილებები წარდგენილია საქართველოს პარლამენტში</t>
  </si>
  <si>
    <t xml:space="preserve">იუსტიციის სამინისტრო; მთავარი პროკურატურა;
 შსს, UNICEF
</t>
  </si>
  <si>
    <t>ბავშვთა მიმართ ძალადობის ყველა ფორმის აკრძალვასთან დაკავშრებით კანონმდებლობის ანალიზი მომზადდა</t>
  </si>
  <si>
    <t>საკანონმდებლო ცვლილებები წარდგენილია პარლამენტში</t>
  </si>
  <si>
    <t xml:space="preserve">განახლებული ნორმატიული ბაზის შესაბამისად, საიმპლემენტაციო ღონისძიებების დანერგვა </t>
  </si>
  <si>
    <t>მთლიანი ხარჯი 8.1.6.</t>
  </si>
  <si>
    <t>8.1.7. მართლმსაჯაულების სისტემაში მოხვედრილ არასრულწლოვნებთან მომუშავე პროფესიონალების ქცევის მარეგულირებელი ნორმების, ეთიკის ნორმებისა და სახელმძღვანელო პრინციპების გადასინჯვა</t>
  </si>
  <si>
    <t>ცვლილებები არასრულწლოვნებთან მომუშავე პროფესიონალების ქცევის მარეგულირებელ ნორმებში, ეთიკის ნორმებსა და სახელმძღვანელო პრინციპებში დამტკიცებულია</t>
  </si>
  <si>
    <r>
      <t xml:space="preserve"> მთავარი პროკურატურა;
 შსს, 
სასჯელაღსრულების და პრობაციის სამინისტრო; </t>
    </r>
    <r>
      <rPr>
        <sz val="8.5"/>
        <rFont val="Calibri"/>
        <family val="2"/>
      </rPr>
      <t>პრობაციის ეროვნული სააგენტო იურიდიული დახმარების სამსახური; განათლებისა და მეცნიერების სამინისტრო, შრომის, ჯანმრთელობის და სოციალური დაცვის სამინისტრო, დანაშაულის პრევენციის ცენტრი; სასამართლო</t>
    </r>
  </si>
  <si>
    <t>პროფესიონალთა ქცევის მარეგულირებელი ნორმები, ეთიკის ნორმები და სახელმძღვანელო პრინციპები საჭიროებს გადასინჯვას</t>
  </si>
  <si>
    <r>
      <t xml:space="preserve">არასრულწლოვნებთან მომუშავე პროფესიონალების ქცევის მარეგულირებელი ნორმები, ეთიკის ნორმები და სახელმძღვანელო პრინციპები, რომელიც საჭიროებს ცვლილებებს იდენტიფიცირებულია; </t>
    </r>
    <r>
      <rPr>
        <sz val="8.5"/>
        <rFont val="Calibri"/>
        <family val="2"/>
      </rPr>
      <t>პრობაციის ეროვნული სააგენტოს  სპეციალისტებისათვის (პრობაციის ოფიცერი, სოციალური მუშაკი და ფსიქოლოგი) შემუშავებულია პროცესიული ეთიკის სტანდარტები</t>
    </r>
  </si>
  <si>
    <t>ცვლილებები დამტკიცებულია პრობაციის ეროვნული სააგენტოს სპეციალისტებისათვის (პრობაციის ოფიცერი, სოციალური მუშაკი და ფსიქოლოგი) შემუშავებული პროცესიული ეთიკის სტანდარტები დამტკიცებულია</t>
  </si>
  <si>
    <t>მთლიანი ხარჯი 8.1.8</t>
  </si>
  <si>
    <t>მთლიანი ხარჯი 8.1.9.</t>
  </si>
  <si>
    <r>
      <t xml:space="preserve">8.1.9. </t>
    </r>
    <r>
      <rPr>
        <sz val="8.5"/>
        <rFont val="Sylfaen"/>
        <family val="1"/>
      </rPr>
      <t xml:space="preserve">  ბავშვზე ორიენტირებული გარემოს შექმნის კონცეფციის შემუშავება</t>
    </r>
  </si>
  <si>
    <t xml:space="preserve"> ბავშვზე ორიენტირებული გარემოს შექმნის შესახებ კონცეფცია შემუშავებულია</t>
  </si>
  <si>
    <t xml:space="preserve">საქართველოს მთავარი პროკურატურა;
შსს; სასამართლო 
</t>
  </si>
  <si>
    <t xml:space="preserve"> ბავშვზე ორიენტირებული გარემოს შექმნის კონცეფცია არ არის შემუშავებული</t>
  </si>
  <si>
    <t xml:space="preserve"> ბავშვზე ორიენტირებული გარემოს შექმნის შესახებ;                კონცეფციაზე მუშაობა დაწყებულია </t>
  </si>
  <si>
    <t xml:space="preserve"> ბავშვზე ორიენტირებული გარემოს შექმნის შესახებ კონცეფციის იმპლემენტაციის მიზნით ღონისძიებების დაგეგმვა</t>
  </si>
  <si>
    <t>მთლიანი ხარჯი 8.1.10</t>
  </si>
  <si>
    <t>შედეგი 8.2. დანაშაულის/სამართალდარღვევის და ძალადობის პრევენცია</t>
  </si>
  <si>
    <t>მთლიანი ხარჯი 8.2.</t>
  </si>
  <si>
    <t xml:space="preserve"> 8.2.1. არასრულწლოვანთა დანაშაულის პრევენციის სამოქმედო გეგმის დამტკიცება </t>
  </si>
  <si>
    <t xml:space="preserve">
არასრულწლოვანთა დანაშაულის  პრევენციის სამოქმედო გეგმა დამტკიცებულია </t>
  </si>
  <si>
    <t xml:space="preserve">დანაშაულის პრევენციის ცენტრი, საბჭო </t>
  </si>
  <si>
    <t>არასრულწლოვანთა დანაშაულის პრევენციის სამოქმედო გეგმა არ არის შემუშავებული</t>
  </si>
  <si>
    <t>მთლიანი ხარჯი 8.2.1.</t>
  </si>
  <si>
    <t>6.000.00</t>
  </si>
  <si>
    <t xml:space="preserve">8.2.2. არასრულწლოვანთა დანაშაულის პრევენციის  საკოორდინაციო მექანიზმის (რეფერალური მექანიზმის) განვითარება </t>
  </si>
  <si>
    <r>
      <t xml:space="preserve"> </t>
    </r>
    <r>
      <rPr>
        <sz val="8.5"/>
        <rFont val="Calibri"/>
        <family val="2"/>
      </rPr>
      <t>დანაშაულის პრევენციის ცენტრი</t>
    </r>
  </si>
  <si>
    <t>არასრულწლოვანთა დანაშაულის პრევენციის კუთხით უწყებათაშორისი კოორდინაცია არ არის უზრუნველყოფილი; რისკ-ჯგუფს მიკუთვებულ არასრულწოვანსა და პასუხისმგებლობის ასაკს მიუღწეველ ბავშვებთან დაკავშირებით გადამისამართების კრიტერიუმები და პროცედურები არ არის შემუშავებული</t>
  </si>
  <si>
    <t>მთლიანი ხარჯი 8.2.2.</t>
  </si>
  <si>
    <t xml:space="preserve">8.2.3. პრევენციული პროგრამების ეფექტიანობის  შეფასების მეთოდოლოგიის შემუშავება </t>
  </si>
  <si>
    <t>შემუშავებულია მეთოდოლოგია;
შეფასების საფუძველზე მომზადებულია ყოველწლიური შეფასების ანგარიში</t>
  </si>
  <si>
    <t>დანაშაულის პრევენციის ცენტრი</t>
  </si>
  <si>
    <t>პრევენციული პროგრამების ეფექტიანობა არ არის შეფასებული; არ არის შემუშავებული სათანადო მეთოდოლოგია</t>
  </si>
  <si>
    <t>მთლიანი ხარჯი 8.2.3.</t>
  </si>
  <si>
    <t>8.2.4. დანაშაულის/სამართალდარღვევის პრევენციისა და სკოლებში უსაფრთხოების უზრუნველყოფის მიზნით მანდატურის სამსახურის როლის გაძლიერება; უსაფრთხო სკოლის პროგრამის განვითარება</t>
  </si>
  <si>
    <t xml:space="preserve">დანაშაულის პრევენცია,  ადგილზე პირველადი იდენტიფიკაცია    და შემდგომი რეაგირებისათვის შიდა უწყებრივი და უწყებათაშორისი რეფერირების  მექანიზმების დახვეწა </t>
  </si>
  <si>
    <t>განათლებისა და მეცნიერების სამინისტრო</t>
  </si>
  <si>
    <t>1117 მანდატური</t>
  </si>
  <si>
    <t>1117 მანდატური; არასრულწლოვანთა გადამისამართების პროცედურების შემუშავება და დამტკიცება</t>
  </si>
  <si>
    <t>მთლიანი ხარჯი 8.2.4.</t>
  </si>
  <si>
    <t>8.2.5. ძალადობის მსხვერპლ ბავშვთა დაცვის მიმართვიანობის (რეფერირების) პროცედურების და საკოორდინაციო მექანიზმის დახვეწა</t>
  </si>
  <si>
    <t xml:space="preserve"> ძალადობის ფაქტებზე  რეაგირების პროცენტული მაჩვენებელი</t>
  </si>
  <si>
    <t xml:space="preserve">
 განათლებისა და მეცნიერების სამინისტრო; შრომის, ჯანმრთელობის და სოციალური დაცვის სამინისტრო; სასამართლო;  შსს, </t>
  </si>
  <si>
    <t xml:space="preserve">მიმდინარეობს ბავშვთა დაცვის მიმართვიანობის (რეფერირების) პროცედურების დოკუმენტზე მუშაობა, მისი მთავრობის განკარგულებით დამტკიცების მიზნით </t>
  </si>
  <si>
    <t>ძალადობის მსხვერპლ ბავშვთა დაცვის მიმართვიანობის (რეფერირების) პროცედურების დამტკიცება</t>
  </si>
  <si>
    <t xml:space="preserve">განახლებული ძალადობის მსხვერპლ ბავშვთა დაცვის მიმართვიანობის (რეფერირების) პროცედურების შესახებ შესაბამისი სუბიექტების ინფორმირება </t>
  </si>
  <si>
    <t>ძალადობის მსხვერპლ ბავშვთა დაცვის მიმართვიანობის (რეფერირების) პროცედურების ფარგლებში უფლებამოსილ ორგანოებთან ურთიერთობა.</t>
  </si>
  <si>
    <t>მთლიანი ხარჯი 8.2.5.</t>
  </si>
  <si>
    <t xml:space="preserve">8.2.6.  არასრულწლოვნებში  სამართლებრივი განათლების გაღრმავება  პროექტების და ერთჯერადი აქციებით </t>
  </si>
  <si>
    <t>პროექტში ჩართული სკოლებისა და მოსწავლეების რაოდენობა/პროცენტული მაჩვენებელი</t>
  </si>
  <si>
    <t>შსს</t>
  </si>
  <si>
    <t>პროგრამა დანერგილია  32 საჯარო სკოლაში</t>
  </si>
  <si>
    <t>სკოლის მოსწავლეებთან იტნერაქტიული შეხვედრების ორგანიზება სამართალდამცავთა მონაწილეობით</t>
  </si>
  <si>
    <t>მთლიანი ხარჯი 8.2.6.</t>
  </si>
  <si>
    <r>
      <t>8.2.7.</t>
    </r>
    <r>
      <rPr>
        <sz val="8.5"/>
        <rFont val="Sylfaen"/>
        <family val="1"/>
      </rPr>
      <t xml:space="preserve"> საგრანტო პროგრამის განვითარების მიზნით წინადადებების შემუშავება</t>
    </r>
  </si>
  <si>
    <t xml:space="preserve">წინადადებები შემუშავებულია </t>
  </si>
  <si>
    <t>იუსტიციის სამინისტრო; დანაშაულის პრევენციის ცენტრი</t>
  </si>
  <si>
    <t>საგრანტო პროგრამის განვითარების მიზნით წინადადებების შემუშავება</t>
  </si>
  <si>
    <t>მთლიანი ხარჯი 8.2.7.</t>
  </si>
  <si>
    <t>შედეგი 8.3. სისხლისსამართლებრივი დევნის ალტერნატიული მექანიზმებისა და აღდგენითი მართლმსაჯულების განვითარება</t>
  </si>
  <si>
    <t>მთლიანი ხარჯი 8.3.</t>
  </si>
  <si>
    <t>8.3.1. განრიდებისა და მედიაციის პროგრამის განვითარება</t>
  </si>
  <si>
    <t xml:space="preserve">განრიდებულ არასრულწლოვანთა რაოდენობა/პროცენტული მაჩვენებელი
</t>
  </si>
  <si>
    <t>მთლიანი ხარჯი 8.3.1.</t>
  </si>
  <si>
    <t>100.000.00</t>
  </si>
  <si>
    <t>30.000.00</t>
  </si>
  <si>
    <r>
      <rPr>
        <b/>
        <sz val="8.5"/>
        <rFont val="Calibri"/>
        <family val="2"/>
      </rPr>
      <t xml:space="preserve">70.000.00 </t>
    </r>
    <r>
      <rPr>
        <sz val="8.5"/>
        <rFont val="Calibri"/>
        <family val="2"/>
      </rPr>
      <t>(40.000.00- უნისეფი, 30.000.00 -ევროკავშირის პროექტი)</t>
    </r>
  </si>
  <si>
    <t>70.000.00 (40.000.00- უნისეფი, 30.000.00 -ევროკავშირის პროექტი)</t>
  </si>
  <si>
    <t xml:space="preserve">8.3.2. მედიაციის მექანიზმის განვითარება და მისი გამოყენების გაფართოება სამართალწარმოების სხვა ეტაპებზე </t>
  </si>
  <si>
    <t>იუსტიციის სამინისტრო, დანაშაულის პრევენციის ცენტრი</t>
  </si>
  <si>
    <t>მედიაცია, როგორც აღდგენითი მართლმსაჯულების განხორციელების მექანიზმია ხელმისაწვდომია მხოლოდ განრიდებული არასრუწლოვნებისათვის</t>
  </si>
  <si>
    <t>სისხლის სამართლის მედიაციის სფეროში პრაქტიკაში გამოვლენილი ხარვეზების აღმოფხვრა. სისხლის სამართლის მედიაციის გაფართოება. მედიატორების კვალიფიკაციის ამაღლებაზე ზრუნვა.</t>
  </si>
  <si>
    <t>მთლიანი ხარჯი 8.3.2.</t>
  </si>
  <si>
    <t>შედეგი. 8.4. პატიმრობის/თავისუფლების აღკვეთის გამოყენება მხოლოდ უკიდურეს შემთხვევაში</t>
  </si>
  <si>
    <t>მთლიანი ხარჯი 8.4.</t>
  </si>
  <si>
    <r>
      <t xml:space="preserve">8.4.1.  არასრულწლოვან </t>
    </r>
    <r>
      <rPr>
        <b/>
        <sz val="8.5"/>
        <rFont val="Calibri"/>
        <family val="2"/>
        <charset val="204"/>
      </rPr>
      <t>ბრალდებულთათვის/</t>
    </r>
    <r>
      <rPr>
        <b/>
        <sz val="8.5"/>
        <rFont val="Calibri"/>
        <family val="2"/>
      </rPr>
      <t>მსჯავრდებულთათვის  საერთაშორისო სტანდარტების  შესაბამისი პირობების უზრუნველყოფა</t>
    </r>
  </si>
  <si>
    <t>ადგილობრივი და საერთაშორისო მონიტორინგის შეფასება</t>
  </si>
  <si>
    <r>
      <t xml:space="preserve">სასჯელაღსრულების და პრობაციის სამინისტრო;
</t>
    </r>
    <r>
      <rPr>
        <sz val="8.5"/>
        <rFont val="Calibri"/>
        <family val="2"/>
        <charset val="204"/>
      </rPr>
      <t>სასჯელაღსრულების დეპარტამენტი</t>
    </r>
  </si>
  <si>
    <t>ყველა ბრალდებულისათვის არ არის უზრუნველყოფილი საერთაშორისი სტანდარტს შესაბამისი პირობები</t>
  </si>
  <si>
    <t>ბრალდებულ არასრულწლოვანთა პირობების გაუმჯობესება</t>
  </si>
  <si>
    <t>საჭიროების შემთხვევაში ბრალდებულ/მსჯავრდებულ არასრულწლოვანთა პირობების გაუმჯობესება</t>
  </si>
  <si>
    <t>მთლიანი ხარჯი 8.4.1</t>
  </si>
  <si>
    <t>600.000.00</t>
  </si>
  <si>
    <t>300.000.00</t>
  </si>
  <si>
    <t>250.000.00</t>
  </si>
  <si>
    <t>200.000.00</t>
  </si>
  <si>
    <r>
      <rPr>
        <b/>
        <sz val="8.5"/>
        <rFont val="Calibri"/>
        <family val="2"/>
      </rPr>
      <t>6 000.00</t>
    </r>
    <r>
      <rPr>
        <sz val="8.5"/>
        <rFont val="Calibri"/>
        <family val="2"/>
      </rPr>
      <t xml:space="preserve"> აშშ დოლარი - იუნისეფი</t>
    </r>
  </si>
  <si>
    <t>8.4.2. ვადამდე გათავისუფლების სისტემის დახვეწა და გაუმჯობესება</t>
  </si>
  <si>
    <t xml:space="preserve"> საბჭოს დებულების დამტკიცებულია</t>
  </si>
  <si>
    <t>სასჯელაღსრულებისა და პრობაციის სამინისტრო</t>
  </si>
  <si>
    <t>არასრულწლოვანთა ვადაზე ადრე გათავისუფლების საბჭოს დებულების დამტკიცება</t>
  </si>
  <si>
    <t>მთლიანი ხარჯი 8.4.2</t>
  </si>
  <si>
    <t>8.4.3.  წინასასამართლო მოკვლევის ანგარიშის დანერგვის მიზნით კონცეფციის შემუშავება</t>
  </si>
  <si>
    <t>კონცეფცია და ინსტრუმენტები შემუშავებულია</t>
  </si>
  <si>
    <t>UNICEF; იუსტიციის სამინისტრო</t>
  </si>
  <si>
    <t>კონცეფცია არ არსებობს</t>
  </si>
  <si>
    <t>კონცეფციის და ინსტრუმენტების შემუშავებაზე მუშაობის დაწყება</t>
  </si>
  <si>
    <t xml:space="preserve">კონცეფციის  და ინსტრუმენტების შემუშავება; სამუშაო ჯგუფში წარდგენა; კონცეფციის იმეპლემენტაცია პასუხისმგებელ უწყებებში </t>
  </si>
  <si>
    <t>შედეგი 8.5. რეაბილიტაცია და რესოციალიზაცია</t>
  </si>
  <si>
    <t>მთლიანი ხარჯი 8.5.</t>
  </si>
  <si>
    <t>8.5.1. სასჯელის მოხდის ინდივიდუალური გეგმის გამოყენების  მექანიზმების დახვეწა (პენიტენციური სისტემა)</t>
  </si>
  <si>
    <t xml:space="preserve"> სასჯელის მოხდის  ინდივიდუალური გეგმების მქონე არასრულწლოვანთა  რაოდენობა/პროცენტული მაჩვენებელი                     </t>
  </si>
  <si>
    <t>გეგმის და შეფასების ფორმები შემუშავებულია და დანერგილია</t>
  </si>
  <si>
    <t xml:space="preserve"> ყველა არასრულწლოვანი  მსჯავრდებულისათვის  შემუშავებულია  გეგმა</t>
  </si>
  <si>
    <t xml:space="preserve"> ყველა არასრულწლოვანი  მსჯავრდებულისათვის  შემუშავებულია გეგმა</t>
  </si>
  <si>
    <t xml:space="preserve">საჭიროების შემთხვევაში გეგმისა და შეფასების ფორმები განახლებულია. </t>
  </si>
  <si>
    <t>მთლიანი ხარჯი 8.5.1.</t>
  </si>
  <si>
    <t>8.5.2.  რეაბილიტაციის ინდივიდუალური გეგმების შემუშავების მექანიზმების დახვეწა (პრობაციის სისტემა)</t>
  </si>
  <si>
    <t xml:space="preserve">რეაბილიტაციის ინდივიდუალური გეგმების მქონე არასრულწლოვანთა რაოდენობა/პროცენტული მაჩვენებელი;             რეაბილიტაციის </t>
  </si>
  <si>
    <r>
      <t xml:space="preserve">სასჯელაღსრულების და პრობაციის სამინისტრო, </t>
    </r>
    <r>
      <rPr>
        <sz val="8.5"/>
        <rFont val="Calibri"/>
        <family val="2"/>
      </rPr>
      <t>პრობაციის ეროვნული სააგენტო</t>
    </r>
  </si>
  <si>
    <t xml:space="preserve">სასჯელის მოხდის ინდივიდუალური გეგმა დანერგილია პრობაციის სისტემაში </t>
  </si>
  <si>
    <t xml:space="preserve"> შეფასების მექანიზმი შემუშავებულია; შეფასების მექანიზმი მოიცავს ზიანის რისკისა და დანაშაულის განმეორების კომპონენტს. შემუშავებულია  მულტიდისციპლინური გუნდის მუშაობის კოცეფცია და ფორმა; ყველა არასრულწლოვანი  მსჯავრდებულდებულისათვის შემუშავებულია რეაბილიტაციის ინდივიდუალური გეგმა სასჯელის მოხდის ინდივიდუალური გეგმის გათვალისწინებით, რომელიც განიხილება მულტიდიცსციპლინური გუნდის მიერ.  </t>
  </si>
  <si>
    <t>ყველა არასრულწლოვანი  მსჯავრდებულდებულისათვის შემუშავებულია რეაბილიტაციის ინდივიდუალური გეგმა სასჯელის მოხდის ინდივიდუალური გეგმის გათვალისწინებით</t>
  </si>
  <si>
    <t>მთლიანი ხარჯი 8.5.2.</t>
  </si>
  <si>
    <r>
      <rPr>
        <b/>
        <sz val="8.5"/>
        <rFont val="Calibri"/>
        <family val="2"/>
      </rPr>
      <t>10.000.00</t>
    </r>
    <r>
      <rPr>
        <sz val="8.5"/>
        <rFont val="Calibri"/>
        <family val="2"/>
      </rPr>
      <t xml:space="preserve"> </t>
    </r>
  </si>
  <si>
    <t xml:space="preserve">55.000.00 </t>
  </si>
  <si>
    <r>
      <t xml:space="preserve">სასჯელაღსრულების და პრობაციის სამინისტრო;
</t>
    </r>
    <r>
      <rPr>
        <sz val="8.5"/>
        <rFont val="Calibri"/>
        <family val="2"/>
        <charset val="204"/>
      </rPr>
      <t>სად, განთლებისა და მეცნიერების სამინისტრო</t>
    </r>
  </si>
  <si>
    <t>მთლიანი ხარჯი 8.5.3.</t>
  </si>
  <si>
    <t>165.000.00</t>
  </si>
  <si>
    <r>
      <t xml:space="preserve">სასჯელაღსრულების და პრობაციის სამინისტრო;
</t>
    </r>
    <r>
      <rPr>
        <sz val="8.5"/>
        <rFont val="Calibri"/>
        <family val="2"/>
        <charset val="204"/>
      </rPr>
      <t>სად; განთლებისა და მეცნიერების სამინისტრო</t>
    </r>
  </si>
  <si>
    <t>მთლიანი ხარჯი 8.5.4.</t>
  </si>
  <si>
    <t>105.000.00</t>
  </si>
  <si>
    <t>106.500.00</t>
  </si>
  <si>
    <t>108.500.00</t>
  </si>
  <si>
    <t>109.000.00</t>
  </si>
  <si>
    <t>110.000.00</t>
  </si>
  <si>
    <r>
      <t xml:space="preserve">რეაბილიტაციის პროცესის წახალისების მექანიზმი შემუშავებულია; სპორტული და საგანმანათლებლო აქტივობების, პროფესიული სწავლებისა და </t>
    </r>
    <r>
      <rPr>
        <sz val="8.5"/>
        <rFont val="Calibri"/>
        <family val="2"/>
      </rPr>
      <t>ფსიქო-</t>
    </r>
    <r>
      <rPr>
        <sz val="8.5"/>
        <rFont val="Sylfaen"/>
        <family val="2"/>
        <charset val="204"/>
      </rPr>
      <t xml:space="preserve">სოციალური პროგრამების რაოდენობა; საგანმანათლებლო/პროფესიულ პროგრამებში ჩართულ არასრულწლოვანთა რაოდენობა/პროცენტული მაჩვენებელი </t>
    </r>
  </si>
  <si>
    <t>მთლიანი ხარჯი 8.5.5.</t>
  </si>
  <si>
    <t>სპორტისა და ახალგაზრდობის საქმეთა სამინისტრო - 75 000 ლარი</t>
  </si>
  <si>
    <t>სპორტისა და ახალგაზრდობის საქმეთა სამინისტრო - 72 000 ლარი</t>
  </si>
  <si>
    <t>8.5.7. პატიმრობაში მყოფ არასრულწლოვანთა ზოგადი განათლების უზრუნველყოფა</t>
  </si>
  <si>
    <t xml:space="preserve"> საგანმანათლებლო პროგრამები ხელმისაწვდომია წინასწარ პატიმრობაში მყოფი ყველა არასრულწლოვანთა </t>
  </si>
  <si>
    <r>
      <t xml:space="preserve">განათლებისა და მეცნიერების სამინისტრო;
</t>
    </r>
    <r>
      <rPr>
        <sz val="8.5"/>
        <rFont val="Calibri"/>
        <family val="2"/>
      </rPr>
      <t>სასჯელაღსრულებისა და პრობაციის სამინისტრო</t>
    </r>
  </si>
  <si>
    <t>მთლიანი ხარჯი 8.5.8.</t>
  </si>
  <si>
    <t>45.000.00</t>
  </si>
  <si>
    <t>მთლიანი ხარჯი 8.5.9.</t>
  </si>
  <si>
    <t>2.000.000.00</t>
  </si>
  <si>
    <t>3.000.000.00</t>
  </si>
  <si>
    <t>8.5.9.  რეაბილიტაციისა და რესოციალიზაციის სამოქმედო გეგმის დამტკიცება</t>
  </si>
  <si>
    <t>სამოქმედო გეგმა დამტკიცებულია</t>
  </si>
  <si>
    <t>სამოქმედო გეგმის სამუშაო ვერსია მომზადებულია</t>
  </si>
  <si>
    <t xml:space="preserve">სამოქმედო გეგმა დამტკიცებულია </t>
  </si>
  <si>
    <t>სამოქმედო გეგმა განახლებულია, საჭიროებისამებრ</t>
  </si>
  <si>
    <t>მთლიანი ხარჯი 8.5.10.</t>
  </si>
  <si>
    <t>სასჯელაღსრულებისა და პრობაციის სამინისტრო, სპორტისა და ახალგაზრდობის სამინისტრო</t>
  </si>
  <si>
    <t>არასრულწლოვნებისათვის განვითარებულია საზოგადოებასთან ურთიერთობის შესაძლებლობები</t>
  </si>
  <si>
    <t>8.5.11. შიდა და უწყებათაშორისი გარდამავალი მენეჯმენტის გამართვა</t>
  </si>
  <si>
    <t>რეაბილიტაციის პროცესის უწყვეტობის უზრუნველსაყოფად არასრულწლოვანთა დაწესებულებებსა და მათთან მომუშავე უწყებებს შორის ინფორმაციის გაზიარების მექანიზმი შემუშავებულია</t>
  </si>
  <si>
    <t>სასჯელაღსრულების დეპარტამენტი,
 პრობაციის ეროვნული სააგენტო; დანაშაულის პრევენციის ცენტრი</t>
  </si>
  <si>
    <t>უზრუნველყოფილია დაწესებულებებსა და უწყებებს შორის ინფორმაციის გაზიარება</t>
  </si>
  <si>
    <t>შედეგი 8.6. პროფესიონალების სპეციალიზაცია არასრულწლოვანთა საკითხებში</t>
  </si>
  <si>
    <t>მთლიანი ხარჯი 8.6.</t>
  </si>
  <si>
    <t xml:space="preserve">8.6.1. არასრულწლოვანთა მართლმსაჯულების კოდექსის საკითხებში არასრულწლოვანებთან სპეციალიზაციის უზრუნველყოფა </t>
  </si>
  <si>
    <t xml:space="preserve"> პროფესიონალთა რაოდენობა/პროცენტული  მაჩვენებელი;    ტრენინგების რაოდენობა; </t>
  </si>
  <si>
    <t>სპეციალიზირებულ პროკურორების, მოსამართლეების, გამომძიებლების და იურიდიული დახმარების ადვოკატების გადამზადების მიზნით კურიკულუმის შემუშავებაზე მუშაობის დაწყება</t>
  </si>
  <si>
    <t>რეკომენდაციების შესრულების მდგომარეობის ანალიზი; ახალი  პროფესიონალების გადამზადება, საჭიროებისამებრ</t>
  </si>
  <si>
    <t xml:space="preserve">ახალი  პროფესიონალების გადამზადება, საჭიროებისამებრ; </t>
  </si>
  <si>
    <t>ახალი  პროფესიონალების გადამზადება, საჭიროებისამებრ</t>
  </si>
  <si>
    <t xml:space="preserve">8.6.2  დაზარალებულ და მოწმე ბავშვებთან მუშაობაში ჩართულ პროფესიონალებისათვის  ტრენინგების ორგანიზება </t>
  </si>
  <si>
    <t>გადამზადებულ პროფესიონალთა რაოდენობა/პროცენტული  მაჩვენებელი;                            ტრენინგების რაოდენობა</t>
  </si>
  <si>
    <r>
      <t xml:space="preserve">მთავარი პროკურატურა;
იუსტიციის სასწავლო ცენტრი, შსს, </t>
    </r>
    <r>
      <rPr>
        <sz val="8.5"/>
        <rFont val="Calibri"/>
        <family val="2"/>
        <charset val="204"/>
      </rPr>
      <t>სასჯელაღსრულების და პრობაციის სასწავლო ცენტრი, UNICEF, EU პროექტი</t>
    </r>
  </si>
  <si>
    <t xml:space="preserve">სპეციალიზირებულ პროკურორთა, მოსამართლეთა და იურიდიული დახმარების ადვოკატთა გადამზადება მოწმე და დაზარალებულ არასრულწლოვანთა საკითხებზე  </t>
  </si>
  <si>
    <t>მთლიანი ხარჯი 8.6.2.</t>
  </si>
  <si>
    <t>b) დონორების მხარდაჭერა</t>
  </si>
  <si>
    <t xml:space="preserve">იუნისეფი, ევროკავშირის პროექტი </t>
  </si>
  <si>
    <t>იუნისეფი</t>
  </si>
  <si>
    <t>შედეგი 8.7. საინფორმაციო სისტემის განვითარება</t>
  </si>
  <si>
    <t>8.7.1. სისხლის სამართლის პროცესის არასრულწლოვან მონაწილეებთან დაკავშირებული  საინფორმაციო სისტემის დახვეწა</t>
  </si>
  <si>
    <t>განრიდებისა და მედიაციის  ელექტრონული საქმისწარმოების პროგრამა დანერგილია</t>
  </si>
  <si>
    <t>განრიდებისა და მედიაციის  არსებული ელექტრონული საქმისწარმოების პროგრამის ხარვეზების აღმოფხვრა და მისი პრაქტიკაში დანერგვა</t>
  </si>
  <si>
    <t>მთლიანი ხარჯი 8.7.1</t>
  </si>
  <si>
    <t>8.7.2.  მართლმსაჯულების სისტემაში მოხვედრილ არასრულწლოვნებთან დაკავშირებით ერთიანი სტატისტიკური  ანგარიშის მომზადება</t>
  </si>
  <si>
    <t>მთლიანი ხარჯი 8.7.2.</t>
  </si>
  <si>
    <t>მთლიანი ხარჯი 8.7.3.</t>
  </si>
  <si>
    <t>8.8.1.  არასრულწლოვანთა მართლმსაჯულების საკითხებთან დაკავშირებით განხორციელებული და დაგეგმილი რეფორმების შესახებ ცნობიერების ამაღლების მიზნით საინფორმაციო კამპანიის დაგეგმვა</t>
  </si>
  <si>
    <t>არასრულწლოვანთა კოდექსის ცნობიერების ამაღლების კამპანიის დაგეგმვა და განხორციელება</t>
  </si>
  <si>
    <t>არასრულწლოვანთა მართლმსაჯულების საკითხებზე კამპანიის დაგეგმვა და განხორციელება</t>
  </si>
  <si>
    <t>8.8.2.   არასრულწლოვანთა მართლმსაჯულების შესახებ საუნივერსიტეტო მოდულის შემუშავება და დანერგვა</t>
  </si>
  <si>
    <t>საუნივერსიტეტო  მოდული შემუშავებულია</t>
  </si>
  <si>
    <t>საუნივერსიტეტო მოდულის დანერგილია შესაბამის უმაღლეს საგანმანათლებლო დაწესებულებებში</t>
  </si>
  <si>
    <t xml:space="preserve">საუნივერსიტეტო მოდულის შესაბამისად უმაღლეს საგანმანათლებლო დაწესებულებებში სწავლების დაგეგმვა  </t>
  </si>
  <si>
    <t>მთლიანი ხარჯი 8.8.2.</t>
  </si>
  <si>
    <t>ინდიკატორები/ მოქმედებები</t>
  </si>
  <si>
    <t>საწყისი ეტაპი                                 (2009)</t>
  </si>
  <si>
    <t>პრიორიტეტულია მაღალი ხარისხის იურიდიული განათლების სისტემის ჩამოყალიბება და იურიდიული პროფესიის წარმომადგენელთათვის სიღრმისეული და განგრძობადი განათლების უზრუნველყოფა. იურიდიულ განათლებაზე ხელმისაწვდომობის გაზრდა.</t>
  </si>
  <si>
    <t xml:space="preserve">შედეგი 9.1 იურიდიული განათლების სახელმწიფო რეგულირება შეთანხმებულია და ძალაშია </t>
  </si>
  <si>
    <t>იურიდიულ პროფესიაში შესვლის მარეგულირებელი  ობიექტური, ნათელი და არადისკრიმინაციული წესების არსებობა.</t>
  </si>
  <si>
    <t xml:space="preserve">განსაზღვრულია დაინტერესებული მხარეები;
კითხვარები შევსებულია შესაბამისი სამიზნე ჯგუფების მიერ
</t>
  </si>
  <si>
    <t xml:space="preserve">კითხვარების შედეგების ანალიზი განხორციელებულია; დარგობრივი დოკუმენტი მომზადებული და დამტკიცებული </t>
  </si>
  <si>
    <t xml:space="preserve">ერთიანი საკვალიფიკაციო გამოცდის მარეგულირებელი ნორმატიული ბაზა შემუშავებულია </t>
  </si>
  <si>
    <t>საგამოცდო სისტემა ჩამოყალიბებულია (სამართლებრივი ბაზა, ტესტები, პრაქტიკული მაგალითები და ა.შ.)</t>
  </si>
  <si>
    <t>ერთიანი საკვალიფიკაციო გამოცდები დამკვიდრებულია;
მინიმუმ ერთი გამოცდა ორგანიზებულია</t>
  </si>
  <si>
    <t>ერთიანი საკვალიფიკაციო გამოცდები დამკვიდრებულია;</t>
  </si>
  <si>
    <t>ბიუჯეტი 9.1</t>
  </si>
  <si>
    <t>შედეგი 9.2 აკრედიტაციის სისტემა შექმნილია</t>
  </si>
  <si>
    <t>აკრედიტებული იურიდიული პროგრამების პროცენტული შეფარდება არსებულ იურიდიულ პროგრამებთან</t>
  </si>
  <si>
    <t xml:space="preserve">არსებობს აკრედიტაციის ზოგადი სამართლებრივი ბაზა </t>
  </si>
  <si>
    <r>
      <t xml:space="preserve">ავტორიზაციისა და აკრედიტაციის სისტემა ძალაშია; სამართალმცოდნეობის საგანმანათლებლო პროგრამების აკრედიტაცია კანონის თანახმად სავალდებულოა </t>
    </r>
    <r>
      <rPr>
        <b/>
        <sz val="11"/>
        <rFont val="Sylfaen"/>
        <family val="1"/>
      </rPr>
      <t/>
    </r>
  </si>
  <si>
    <t xml:space="preserve">შემუშავებულია ის  მინიმალური მოთხოვნები (აკრედიტაციის სტანდარტები), რომლებიც უნდა დააკმაყოფილონ იურიდიული პროფესიების წარმომადგენლებმა </t>
  </si>
  <si>
    <t>სამართალმცოდნეობის საგანმანათლებლო პროგრამების 40 % აკრედიტებულია</t>
  </si>
  <si>
    <t>სამართალმცოდნეობის საგანმანათლებლო პროგრამების 80 % აკრედიტებულია</t>
  </si>
  <si>
    <t xml:space="preserve">სამართალმცოდნეობის საგანმანათლებლო პროგრამების 100% აკრედიტებულია </t>
  </si>
  <si>
    <t>1. აკრედიტაციის პროცედურის ცვლილება;
2. აკრედიტაციის სტანდარტებისა და სამართლის საგანმანათლებლო პროგრამის დარგობრივი მახასიათებლის  ცვლილება.</t>
  </si>
  <si>
    <t>1. არსებული სამართლის პროგრამების განმეორებითი აკრედიტაცია;
2. საჭიროების შემთხვევაში სამართლის საგანმანათლებლო პროგრამის დარგობრივი მახასიათებლის ცვლილება.</t>
  </si>
  <si>
    <t>ბიუჯეტი 9.2</t>
  </si>
  <si>
    <t>შედეგი 9.3 განგრძობადი განათლება;  სასწავლო პროგრამების განხორციელება დაიწყო</t>
  </si>
  <si>
    <t xml:space="preserve">იმ იურისტების პროცენტული რაოდენობა, რომლებმაც გაიარეს განგრძობადი განათლების სასწავლო პროგრამები. </t>
  </si>
  <si>
    <t>განგრძობადი განათლების სასწავლო პროგრამები არ არსებობს</t>
  </si>
  <si>
    <r>
      <t xml:space="preserve">განგრძობადი განათლების  სასწავლო პროგრამებთან დაკავშირებით  საუკეთესო გამოცდილების შესწავლა და შედარებითი ანალიზი    </t>
    </r>
    <r>
      <rPr>
        <b/>
        <sz val="11"/>
        <rFont val="Sylfaen"/>
        <family val="1"/>
      </rPr>
      <t/>
    </r>
  </si>
  <si>
    <t>განხილვები იურიდიული პროფესიების წარმომადგენლებთან ერთად ნორმატიული ბაზის შექმნასთან დაკავშირებით</t>
  </si>
  <si>
    <t>შექმნილია განგრძობადი განათლების სასწავლო პროგრამების აკრედიტაციის სისტემა</t>
  </si>
  <si>
    <t xml:space="preserve">განგრძობადი განათლების სასწავლო პროგრამების განმახორციელებელი დაწესებულებები/ორგანიზაციები აკრედიტებულია </t>
  </si>
  <si>
    <t>არსებობს მხოლოდ აკრედიტებული განგრძობადი განათლების სასწავლო პროგრამები</t>
  </si>
  <si>
    <t>ბიუჯეტი 9.3</t>
  </si>
  <si>
    <t>პროგრამის მიზანი 10 – სახალხო დამცველი: ხელმისაწვდომი, ქმედითი და ეფექტიანი აპარატი, ადამინის უფლებათა დაცვის მდგომარეობის გაუმჯობესება.</t>
  </si>
  <si>
    <t xml:space="preserve">პრევენციის ეროვნული მექანიზმის ფარგლებში განხორციელებული ვიზიტების რაოდენობა წლის განმავლობაში;
ყველა ტიპის დახურული დაწესებულებების მოცვა გეგმიური და არაგეგმიური მონიტორინგის ფარგლებში;
მომზადებული სპეცილური და საპარლამენტო ანგარიშები;
სამოქალაქო განათლების მხრივ განხორციელებული აქტივობების აღწერა და რაოდენობა;
სახალხო დამცველის აპარატის მიერ განხილული განცხადებების რაოდენობა;
დარღვეული უფლებების ფაქტებზე სახალხო დამცველის მიერ გაცემული რეკომენდაციების რაოდენობა;
აღდგენილი უფლებების ფაქტების და მათი რაოდენობის მონიტორინგი
</t>
  </si>
  <si>
    <t>მთლიანად 10</t>
  </si>
  <si>
    <t>სახელმწიფო დაფინანსება</t>
  </si>
  <si>
    <t>მოსაძიელებლი სახსრები</t>
  </si>
  <si>
    <t xml:space="preserve">შედეგი 10.1. შესაბამისი საკანონმდებლო ცვლილებების განხორციელება სახალხო დამცველის როლის, დამოუკიდებლობის და მანდატის გაძლიერებისთვის </t>
  </si>
  <si>
    <t xml:space="preserve">განხორციელებული ცვლილებების პრაქტიკაში იმპლემენტაციის შეფასება;
</t>
  </si>
  <si>
    <t>საქართველოს პარლამენტის მიერ საკანონმდებლო ცვლილებების მიღება</t>
  </si>
  <si>
    <t xml:space="preserve">ცვლილებების იმპლემენტაცია და შეფასება </t>
  </si>
  <si>
    <t xml:space="preserve">ცვლილებების შედეგების ანალიზი </t>
  </si>
  <si>
    <t>ჯამი 10.1</t>
  </si>
  <si>
    <t>მოსაძებელი სახსრები</t>
  </si>
  <si>
    <t>შედეგი 10.2. სახალხო დამცველის აპარატის საქმიანობის ეფექტურობის გაზრდა და მოქალაქეთა ხელმისაწვდომობის გაუმჯობესება</t>
  </si>
  <si>
    <t>სისტემა ოპერაციულია საქართველოს სახალხო დამცველის ყველა რეგიონულ ოფისში</t>
  </si>
  <si>
    <t>ჯამი  10.2.</t>
  </si>
  <si>
    <t>მოსაძიებელი სახსრები</t>
  </si>
  <si>
    <t xml:space="preserve">სისტემა მოქმედებს საქართველოს სახალხო დამცველის ყველა  ოფისში. </t>
  </si>
  <si>
    <t>ბიუჯეტი 10.2.1</t>
  </si>
  <si>
    <t>რეგიონული ოფისების, ადგილობრივი წარმომადგენლების რაოდენობის გაზრდა. სიახლის შესახებ მოსახლეობის ინფორმირება</t>
  </si>
  <si>
    <t>ბიუჯეტი 10.2.2</t>
  </si>
  <si>
    <t xml:space="preserve">შედეგი 10.3. ადამიანის უფლებათა დაცვის შესახებ საზოგადოების ინფორმირებულობის ზრდა </t>
  </si>
  <si>
    <t>სამოქალაქო განათლების და საინფორმაციო კამპანიების განხორციელება</t>
  </si>
  <si>
    <t>ჯამი 10.3.</t>
  </si>
  <si>
    <t>საერთაშორისო სტანდარტებისა და საქართველოს კანონმდებლობის შესაბამისად ადამიანის უფლებათა დაცვის შესახებ საგანმანათლებლო აქტივობების ორგანიზება საქართველოს სახალხო დამცველის აპარატის რეგიონულ ოფისებში. საერთაშორისო სტანდარტებისა და საქართველოს კანონმდებლობის შესაბამისად ადამიანის უფლებათა დაცვის შესახებ სამუშაო შეხვედრების ორგანიზება მოზარდებისთვის</t>
  </si>
  <si>
    <t>ბიუჯეტი 10.3.1</t>
  </si>
  <si>
    <t>საქმიანობა 10.3.2. ადამიანის უფლებების შესახებ სოციალური რეკლამების დამზადება და ეთერით გაშვება</t>
  </si>
  <si>
    <t>საქართველოს სახალხო დამცველისადმი მომართვიანობის გაზრდა</t>
  </si>
  <si>
    <t>სოციალური რეკლამების ეთერით გაშვების გაგრძელების აუცილებლობა ადამიანის უფლებათა შესახებ ინფორმაციის გაზრდის მიზნით.</t>
  </si>
  <si>
    <t xml:space="preserve">შერჩევითობის პრინციპის საფუძველზე სოციალური რეკლამის ეთერით გაშვება ადამიანის უფლებებისა და მათი დაცვის მექანიზმების შესახებ. </t>
  </si>
  <si>
    <t xml:space="preserve">შერჩევითობის პრინციპის საფუძველზე სოციალური რეკლამის ეთერით გაშვება ადამიანის უფლებებისა და მათი დაცვის მექანიზმების შესახებ.  </t>
  </si>
  <si>
    <t>ბიუჯეტი 10.3.2</t>
  </si>
  <si>
    <t>საქმიანობა 10.3.3. ახალგაზრდებისთვის ინტერნეტ კონკურსის – "მე ომბუდსმენი" – ორგანიზება</t>
  </si>
  <si>
    <t>კონკურსში მონაწილეთა რაოდენობა, მონაწილეთა განაწილება რეგიონების მიხედვით;</t>
  </si>
  <si>
    <t>საქართველოს სახალხო დამცველის აპარატი წლიურად ატარებს სხვადასხვა შეჯიბრებებს და მათში მონაწილეობა დამაკმაყოფილებელია. "მე ომბუდსმენი"-ს ჩატარებისთვის შეიქმნა და ფუნქციონირებს ელექტრონული მოდული.</t>
  </si>
  <si>
    <t>"მე – ომბუდსმენი 2013"–ის ჩატარება</t>
  </si>
  <si>
    <t>"მე – ომბუდსმენი 2014"–ის ჩატარება</t>
  </si>
  <si>
    <t>"მე – ომბუდსმენი 2015"–ის ჩატარება</t>
  </si>
  <si>
    <t>"მე – ომბუდსმენი 2016"–ის ჩატარება</t>
  </si>
  <si>
    <t>"მე – ომბუდსმენი 2017"–ის ჩატარება</t>
  </si>
  <si>
    <t>"მე – ომბუდსმენი 2018"–ის ჩატარება</t>
  </si>
  <si>
    <t>"მე – ომბუდსმენი 2019"–ის ჩატარება</t>
  </si>
  <si>
    <t>ბიუჯეტი  10.3.3.</t>
  </si>
  <si>
    <t>ყოველწლიური ტრენინგ პროგრამების შემუშავება და განხორციელება. 1. მინიმუმ 4 ტრენინგი წელიწადში; 2. თანამშრომელთა 85%-ის ცოდნისა და უნარების გაუმჯობესება; 3. 3 სპეციალიზებული ცენტრის  ფუნქციონირება საქართველოს სახალხო დამცველის აპარატში. ცენტრების და მართლმსაჯულების დეპარტამენტის მდგრადობის შენარჩუნება და შემდგომი განვითარება. თანამშრომელთა საქმიანობის შეფასება</t>
  </si>
  <si>
    <t>ჯამი 10.4.</t>
  </si>
  <si>
    <t>საქმიანობა 10.4.1. ტოლერანტობის ცენტრის და მასთან არსებული  რელიგიური და ეთნიკური უმცირესობების საბჭოების შემდგომი განვითარება</t>
  </si>
  <si>
    <t xml:space="preserve">
ეთნიკური და რელიგიური უმცირესობების უფლებების კუთხით არსებული სიტუაციის ანალიზის, რეკომენდაციების, წინადადებების და ანგარიშის მომზადება
რელიგიური და ეთნიკური უმცირესობების საბჭოების მიერ განხორციელებული აქტივობების კოორდინირება და მხარდაჭერა,  რელიგიური და ეთნიკური უმცირესობების საბჭოების შესახებ საინფორმაციო ბიულეტინის წარმოება.
ტოლერანტობის და სამოქალაქო ინტეგრაციის ეროვნული სამოქმედო გეგმის განხორციელების მონიტორინგი, შესაბამისი ანგარიშის შემუშავება და შედეგების განხილვის მიზნით შეხვედრის ორგანიზება 
</t>
  </si>
  <si>
    <t>ბიუჯეტი  10.4.1.</t>
  </si>
  <si>
    <t xml:space="preserve">საქმიანობა  10.4.2. ბავშვის უფლებების დაცვის ცენტრის შემდგომი განვითარება </t>
  </si>
  <si>
    <t xml:space="preserve">1. ბავშვის უფლებების შესახებ საგანმამანთლებლო კამპანიის ჩატარება ბავშვთა მრჩეველთა საბჭოს ფარგლებში თბილისსა და რეგიონებში – 1 კონფერენცია და 4 სამუშაო შეხვედრა 
2. 10 სამუშაო შეხვედრის ორგანიზება ბავშვის და ქალის უფლებების თემატიკაზე სხვადასხვა აუდიტორიისთვის 
3. საქართველოს სახალხო დამცველის ანაგარიშის შესაბამისი თავის მომზადება;                                       4. ბავშვთა უფლებების შესახებ ეფექტური კომუნიკაციისა და ინფორმაციის გაზრდის მიზნით NGO forum-ის წარმოება;                      5. გენდერული თანასწორობის ეროვნული გეგმის შექმნაში მონაწილეობა - 5 შეხვედრა;                         6. მედიის წარმომადგენლებისა და სხვადასხვა სამიზნე აუდიტორიისთვის 6 საგანმანათლებლო სემინარის ორგანიზება; </t>
  </si>
  <si>
    <t xml:space="preserve">1. ბავშვის უფლებების შესახებ საგანმამანთლებლო კამპანიის ჩატარება ბავშვთა მრჩეველთა საბჭოს ფარგლებში თბილისსა და რეგიონებში.  2. საქართველოს სახალხო დამცველის ანაგარიშის შესაბამისი თავის მომზადება; 3. ადამიანის უფლებათა ეროვნულ სამოქმედო გეგმაში ბავშვის უფლებების განხორციელების სისიტემური  მონიტორინგი;
4. ბავშვთა მიმართ ძალადობის აღმოსაფხვრელად საკანონმდებლო ცვლილებების ლობირება; 5. ბავშვის უფლებების შესახებ ზოგად კანონზე მუშაობის დაწყების ლობირება; 6. სახელმწიფო ინსტიტუციების მონიტორინგი არასრულწლოვანთა უფლებრივი მდგომარეობის შესამოწმებლად; 7. ბავშვზე ზრუნვის განმახორციელებელი სახელმწიფო ინსტიტუციების/პენიტენციალური სისტემის  მონიტორინგი, მათ შორის შესაბამისი პერსონალის კვალიფიკაციის ამაღლების ხელშეწყობა.
</t>
  </si>
  <si>
    <t>ბიუჯეტი 10.4.2.</t>
  </si>
  <si>
    <t>საქმიანობა 10.4.3. შეზღუდული შესაძლებლობების მქონე პირთა უფლებების დაცვის დეპარტამენტის შემდგომი განვითარება</t>
  </si>
  <si>
    <t>საქართველომ მოახდინა  შეზღუდული შესაძლებლობის მქონე პირთა უფლებათა შესახებ გაეროს 2006 წლის კონვენციის რატიფიკაცია; შშმ პირთა ჩართულობის ნაკლებობა, მათი უფლებების დაცვის დაბალი ხარისხი, ხელმისაწვდომობის ნაკლებობა სხვადასხვა სერვისებსა და ინფრასტრუქტურაზე; საქართველოს სახალხო დამცველი, როგორც  შეზღუდული შესაძლებლობის მქონე პირთა უფლებათა შესახებ გაეროს 2006 წლის კონვენციის შესრულების მონიტორინგის განმახორციელებელი ორგანო</t>
  </si>
  <si>
    <t xml:space="preserve">1. 3 თემატური შეხვედრის ორგანიზება შშმპ უფლებების შესახებ 
2. ტრენინგების, სასწავლო ვიზიტებისა და შესაძლებლობების ამაღლების აქტივობების მეშვეობით საქართველოს სახალხო დამცველის აპარატის განვითარება შეზღუდული შესაძლებლობის მქონე პირთა უფლებების დაცვის მიზნით.                3. შეზღუდული შესაძლებლობის მქონე პირთა უფლებათა მდგომარეობისა და მათი დაცვის შესახებ ანგარიშების მომზადებასა და გამოცემაში მონაწილეობა.  </t>
  </si>
  <si>
    <t>ბიუჯეტი 10.4.3.</t>
  </si>
  <si>
    <t>საქმიანობა 10.4.4. სისხლის სამართლის მართლმსაჯულების დეპარტამენტის  განვითარება</t>
  </si>
  <si>
    <t xml:space="preserve">ჩამოყალიბდა სისხლის სამართლის მართლმსაჯულების დეპარტამენტი. აუცილებელია სახალხო დამცველის აპარატის მიერ სისხლის სამართლის მიმართულებით საქმიანობის გაძლიერება. </t>
  </si>
  <si>
    <t>ადამიანის უფლებების დარღვევევის გამოვლენა და რეკომენდაციების შემუშავება. საკონსტიტუციო სარჩელების მომზადება, საკანონმდებლო ინიციატივების გადახედვა და შესაბამისი რეკომენდაციების/წინადადებების მომზადება. კვლევების ჩატარება სხვადასხვა თემატიკაზე; სოციალური და შრომის უფლებების დაცვის კუთხით საქმიანობის გაძლიერება; საერთაშორისო სტანდარტებთან ეროვნული კანონმდებლობის შესაბამისობის შესწავლა.</t>
  </si>
  <si>
    <t xml:space="preserve">ადამიანის უფლებების დარღვევევის გამოვლენა და რეკომენდაციების შემუშავება.  კვლევების ჩატარება სხვადასხვა თემატიკაზე და სპეციალური ანგარიშების მომზადება; საერთო სასამართლოების მონიტორინგი. </t>
  </si>
  <si>
    <t xml:space="preserve">1.დახურული ინსტიტუციებიდან ან/და სისხლის სამართლის მიმართულებით შემოსული ადამიანის უფლებებისა და ძირითადი თავისუფლებების დარღვევასთან  დაკავშირებული ინდივიდუალური განცხადება/საჩივრების შესწავლა; 2. შესაბამისი  რეკომენდაციების/წინადადებების/სასამართლოს მეგობრის მოსაზრებების (Amicus Curiae) მომზადება;
3. ინდივიდუალური განაცხადება/საჩივრების საფუძველზე, სასჯელაღსრულების დაწესებულებებში ბრალდებულების/მსჯავრდებულების მონახულება;
4. განსახილველ საქმეებთან დაკავშირებით სასამართლო პროცესების მონიტორინგი;
5.საქართველოს სახალხო დამცველის სპეციალური ანგარიშების მომზადება;
6.საქართველოს სახალხო დამცველის საპარლამენტო ანგარიშების შესაბამისი თავების მომზადება; 7.სახელმწიფო ან/და არასამთავრობო ორგანიზაციებთან შექმნილ სამუშაო ჯგუფებში  მონაწილეობა;
</t>
  </si>
  <si>
    <t xml:space="preserve">1.დახურული ინსტიტუციებიდან ან/და სისხლის სამართლის მიმართულებით შემოსული ადამიანის უფლებებისა და ძირითადი თავისუფლებების დარღვევასთან  დაკავშირებული ინდივიდუალური განცხადება/საჩივრების შესწავლა; 2. შესაბამისი  რეკომენდაციების/წინადადებების/სასამართლოს მეგობრის მოსაზრებების (Amicus Curiae) მომზადება;3. ინდივიდუალური განაცხადება/საჩივრების საფუძველზე, სასჯელაღსრულების დაწესებულებებში ბრალდებულების/მსჯავრდებულების მონახულება; 4. განსახილველ საქმეებთან დაკავშირებით სასამართლო პროცესების მონიტორინგი;  5.საქართველოს სახალხო დამცველის სპეციალური ანგარიშების მომზადება; 6.საქართველოს სახალხო დამცველის საპარლამენტო ანგარიშების შესაბამისი თავების მომზადება; 7.სახელმწიფო ან/და არასამთავრობო ორგანიზაციებთან შექმნილ სამუშაო ჯგუფებში  მონაწილეობა;
</t>
  </si>
  <si>
    <t xml:space="preserve">1.დახურული ინსტიტუციებიდან ან/და სისხლის სამართლის მიმართულებით შემოსული ადამიანის უფლებებისა და ძირითადი თავისუფლებების დარღვევასთან  დაკავშირებული ინდივიდუალური განცხადება/საჩივრების შესწავლა; 2. შესაბამისი  რეკომენდაციების/წინადადებების/სასამართლოს მეგობრის მოსაზრებების (Amicus Curiae) მომზადება;3. ინდივიდუალური განაცხადება/საჩივრების საფუძველზე, სასჯელაღსრულების დაწესებულებებში ბრალდებულების/მსჯავრდებულების მონახულება;
4. განსახილველ საქმეებთან დაკავშირებით სასამართლო პროცესების მონიტორინგი;
5.საქართველოს სახალხო დამცველის სპეციალური ანგარიშების მომზადება;
6.საქართველოს სახალხო დამცველის საპარლამენტო ანგარიშების შესაბამისი თავების მომზადება; 7.სახელმწიფო ან/და არასამთავრობო ორგანიზაციებთან შექმნილ სამუშაო ჯგუფებში  მონაწილეობა;
</t>
  </si>
  <si>
    <t xml:space="preserve">1.დახურული ინსტიტუციებიდან ან/და სისხლის სამართლის მიმართულებით შემოსული ადამიანის უფლებებისა და ძირითადი თავისუფლებების დარღვევასთან  დაკავშირებული ინდივიდუალური განცხადება/საჩივრების შესწავლა; 2. შესაბამისი  რეკომენდაციების/წინადადებების/სასამართლოს მეგობრის მოსაზრებების (Amicus Curiae) მომზადება; 3. ინდივიდუალური განაცხადება/საჩივრების საფუძველზე, სასჯელაღსრულების დაწესებულებებში ბრალდებულების/მსჯავრდებულების მონახულება; 4. განსახილველ საქმეებთან დაკავშირებით სასამართლო პროცესების მონიტორინგი;
5.საქართველოს სახალხო დამცველის სპეციალური ანგარიშების მომზადება;
6.საქართველოს სახალხო დამცველის საპარლამენტო ანგარიშების შესაბამისი თავების მომზადება;
7.სახელმწიფო ან/და არასამთავრობო ორგანიზაციებთან შექმნილ სამუშაო ჯგუფებში  მონაწილეობა;
</t>
  </si>
  <si>
    <t xml:space="preserve">1.დახურული ინსტიტუციებიდან ან/და სისხლის სამართლის მიმართულებით შემოსული ადამიანის უფლებებისა და ძირითადი თავისუფლებების დარღვევასთან  დაკავშირებული ინდივიდუალური განცხადება/საჩივრების შესწავლა; 2. შესაბამისი  რეკომენდაციების/წინადადებების/სასამართლოს მეგობრის მოსაზრებების (Amicus Curiae) მომზადება;  3. ინდივიდუალური განაცხადება/საჩივრების საფუძველზე, სასჯელაღსრულების დაწესებულებებში ბრალდებულების/მსჯავრდებულების მონახულება;  4. განსახილველ საქმეებთან დაკავშირებით სასამართლო პროცესების მონიტორინგი;
 5.საქართველოს სახალხო დამცველის სპეციალური ანგარიშების მომზადება;
6.საქართველოს სახალხო დამცველის საპარლამენტო ანგარიშების შესაბამისი თავების მომზადება; 7.სახელმწიფო ან/და არასამთავრობო ორგანიზაციებთან შექმნილ სამუშაო ჯგუფებში  მონაწილეობა;
</t>
  </si>
  <si>
    <t>ბიუჯეტი 10.4.4.</t>
  </si>
  <si>
    <t>საქმიანობა 10.4.5. სამოქალაქო, პოლიტიკური, ეკონომიკური, სოციალური და კულტურული უფლებების დეპარტამენტის განვითარება</t>
  </si>
  <si>
    <t xml:space="preserve">ჩამოყალიბდა სამოქალაქო, პოლიტიკური, ეკონომიკური, სოციალური და კულტურული უფლებების დეპარტამენტი. აუცილებელია სახალხო დამცველის აპარატის მიერ აღნიშნული მიმართულებებით საქმიანობის გაძლიერება. </t>
  </si>
  <si>
    <t xml:space="preserve">1.ადამიანის უფლებებისა და ძირითადი თავისუფლებების დარღვევასთან  დაკავშირებული ინდივიდუალური განცხადება/საჩივრების შესწავლა; 2. შესაბამისი  რეკომენდაციების/წინადადებების/სასამართლოს მეგობრის მოსაზრებების (Amicus Curiae) მომზადება;
3.საქართველოს სახალხო დამცველის სპეციალური ანგარიშების მომზადება;
4.საქართველოს სახალხო დამცველის საპარლამენტო ანგარიშების შესაბამისი თავების მომზადება. 
</t>
  </si>
  <si>
    <t>1.ადამიანის უფლებებისა და ძირითადი თავისუფლებების დარღვევასთან  დაკავშირებული ინდივიდუალური განცხადება/საჩივრების შესწავლა; 2. შესაბამისი  რეკომენდაციების/წინადადებების/სასამართლოს მეგობრის მოსაზრებების (Amicus Curiae) მომზადება; 3.საქართველოს სახალხო დამცველის სპეციალური ანგარიშების მომზადება; 4.საქართველოს სახალხო დამცველის საპარლამენტო ანგარიშების შესაბამისი თავების მომზადება. 5. არჩევნების მიმდინარეობისას ძირითადი უფლებების დაცვაზე მონიტორინგი და გამოვლენილ დარღვევებზე მონიჭებული უფლებამოსილების ფარგლებში რეაგირება.</t>
  </si>
  <si>
    <t>ბიუჯეტი 10.4.5.</t>
  </si>
  <si>
    <t>საქმიანობა 10.4.5. გენდერული თანასწორობის დეპარტამენტის განვითარება</t>
  </si>
  <si>
    <t>1. შეიქმნა საქართველოს სახალხო დამცველის აპარატის გენდერული თანასწორობის დეპარტამენტი; 2. შემუშავდა გენდერული თანასწორობის სტრატეგია და სამუშაო გეგმა; 3. ორგანიზებულ იქნა შეხვედრები გენდერის თემაზე; 4. განხორციელდა ცნობიერების ამაღლების კამპანიები გენდერის თემაზე; 5. განხორციელდა საქართველოს სახალხო დამცველის აპარატის თანამშრომლების ტრენინგი გენდერულ თანასწორობაზე.</t>
  </si>
  <si>
    <t>1. სახალხო დამცველის აპარატში შემოსული გენდერული თანასწორობის საკითხის დარღვევასთან  დაკავშირებული განცხადება/საჩივრების შესწავლა და შესაბამისი  დასკვნების/რეკომენდაციების/წინადადებების პროექტების მომზადება; 2. გენდერული თანასწორობის თემატიკაზე კვლევის ჩატარება; 3.  შეხვედრების ორგანიზება გენდერული თანასწორობის თემაზე; 4. ცნობიერების ამაღლების კამპანიების ჩატარება გენდერის თემაზე; 5. საქართველოში გენდერული თანასწორობის დაცვის კუთხით არსებული ეროვნული და საერთაშორისო აქტების შესრულების მონიტორინგი</t>
  </si>
  <si>
    <t xml:space="preserve">1. სახალხო დამცველის აპარატში შემოსული გენდერული თანასწორობის საკითხის დარღვევასთან  დაკავშირებული განცხადება/საჩივრების შესწავლა და შესაბამისი  დასკვნების/რეკომენდაციების/წინადადებების პროექტების მომზადება; 2. გენდერული თანასწორობის თემატიკაზე კვლევის ჩატარება; 3. გენდერზე ორიენტირებული საქმისწარმოების ეფექტიანი სახელმძღვანელო პრინციპებისა და საკოორდინაციო მექანიზმების შემუშავება სახალხო დამცველის აპარატის ყველა დეპარტამენტის/ცენტრის/სამმართველოს მიერ გამოსაყენებლად;
4. სახალხო დამცველის აპარატის ფარგლებში სქესის ნიშნით დანაწევრებული მონაცემების სისტემის შემუშავება გენდერთან დაკავშირებული საკითხების იდენტიფიკაციისა და დამუშავების მიზნით.
5. საქართველოში გენდერული თანასწორობის პოლიტიკის განხორციელების ღონისძიებათა 2014-2016 წლების სამოქმედო გეგმის შესრულების მონიტორინგი
6. ქალთა უფლებებსა და გენდერული თანასწორობის საკითხებზე საერთაშორისო ხელშეკრულებების შესრულების მონიტორინგი
</t>
  </si>
  <si>
    <t>10.4.6. ანალიტიკური დეპარტამენტის განვითარება</t>
  </si>
  <si>
    <t xml:space="preserve">1. სამართლებრივი კვლევების მომზადება;  2. საკანონმდებლო ბაზის ანალიზი; საკანონმდებლო წინადადებების მომზადება; კანონპროექტებზე სამართლებრივი დასკვნების მომზადება;                      3. სასამართლო გადაწყვეტილებების ანალიზი აპარატის წარმოაბაში არსებულ  საქმეებზე (განცხადებებზე) ერთგვაროვანი პრაქტიკის ჩამოსაყალიბებლად;      4. სახალხო დამცველის აპარატის მიერ გაცემული რეკომენდაციების, წინადადებების, შუამდგომლობების  ელექტრონული მონაცემთა ბაზის  შემუშავება და რეკომენდაციების ანალიზი;                       5. სტატისტიკურ-ანალიტიკური კვლევებისა და ანგარიშების მომზადება; </t>
  </si>
  <si>
    <t>ბიუჯეტი 10.4.6.</t>
  </si>
  <si>
    <t>10.4.7 თანასწორობის დეპარტამენტის განვითარება</t>
  </si>
  <si>
    <t>დისკრიმინაციის ყველა ფორმის აღმოფხვრის შესახებ საქართველოს კანონის მე-6 (1) მუხლის თანახმად, დისკრიმინაციის აღმოფხვრისა და თანასწორობის უზრუნველყოფაზე ზედამხედველობას ახორციელებს საქართველოს სახალხო დამცველი; 2014 წლის 22 აგვისტოს შეიქმნა თანასწორობის დეპარტამენტი</t>
  </si>
  <si>
    <t>ბიუჯეტი 10.4.7.</t>
  </si>
  <si>
    <t>10.4.8. თავდაცვის სფეროში ადამიანის უფლებათა დაცვის დეპარტამენტის განვითარება</t>
  </si>
  <si>
    <t>2014 წლის 9 დეკემბერს შეიქმნა თავდაცვის სფეროში ადამიანის უფლებათა დაცვის დეპარტამენტი</t>
  </si>
  <si>
    <t xml:space="preserve">1. თავდაცვის სფეროში არსებულ ადამიანის უფლებათა დარღვევასთან  დაკავშირებული განცხადება/საჩივრების  შესწავლა და შესაბამისი  დასკვნების/რეკომენდაციების/წინადადებების პროექტების მომზადება; 
2.   საკონსტიტუციო სარჩელის პროექტების მომზადება;
3. თავდაცვის სამინისტროს სისტემაში შემავალ დაწესებულებებში მონიტორინგის განხორციელება ადამიანის უფლებათა და თავისუფლებათა დაცვის ზედამხედველობის მიზნით; 4. სახალხო დამცველის ანგარიშის შესაბამისი ნაწილების პროექტების მომზადება;
5.კანონმდებლობის და კანონპროექტების ანალიზი და შესაბამისი რეკომენდაციების/წინადადებების პროექტების მომზადება. 
</t>
  </si>
  <si>
    <t>ბიუჯეტი 10.4.8.</t>
  </si>
  <si>
    <t>საქმიანობა 10.4.9. სახალხო დამცველის აპარატის  თანამშრომლებისთვის ტრენინგების პროგრამის შემუშავება და ჩატარება</t>
  </si>
  <si>
    <t>ტრენინგების წლიური პროგრამის შემუშავება და ჩატარება</t>
  </si>
  <si>
    <t>ტრენინგების წლიური პროგრამის შემუშავება  და ჩატარება</t>
  </si>
  <si>
    <t>ბიუჯეტი 10.4.9.</t>
  </si>
  <si>
    <t>შედეგი 10.5. პრევენციის ეროვნული მექანიზმის ფუნქციონირება უზრუნველყოფილია</t>
  </si>
  <si>
    <t>სახალხო დამცველი ახორციელებს პრევენციის ეროვნული მექანიზმის ფუნქციებს.</t>
  </si>
  <si>
    <t>პრევენციის ეროვნული მექანიზმის მიერ მონიტორინგის განხორციელება და ანგარიშების წარდგენა</t>
  </si>
  <si>
    <t>ჯამი 10.5.</t>
  </si>
  <si>
    <t xml:space="preserve">საქმიანობა  10.5.1. პრევენციის ეროვნული მექანიზმის ახორციელებს დაკისრებულ ფუნქციებს OPCAT–ის თანახმად და ამოწმებს თავისუფლების შეზღუდვის ადგილებში ადამიანის უფლებათა დაცვის მდგომარეობას   </t>
  </si>
  <si>
    <t xml:space="preserve">პრევენციის ეროვნულმა მექანიზმმა განახორციელა შემდეგი აქტივობები:
1.  88 მონიტორინგის ვიზიტი პოლიციის დროებითი მოთავსების იზოლატორებში
2. 293 ვიზიტი სასჯელაღსრულების დაწესებულებებში
3.  6 ვიზიტი ფსიქიატრიულ დაწესებულებებში
4. 4 მონიტორინგის ვიზიტი სამხედრო ჰაუპტვახტებში 
5. 9 მონიტორინგის ვიზიტი შშმ პირთა და ხანდაზმულთა დაწესებულებებში
6. მომზადდა პრევენციის ეროვნული მექანიზმის სრული წლიური ანგარიში
9. გამოიცა პრევენციის ეროვნული მექანიზმის   თემატური ანგარიშები
</t>
  </si>
  <si>
    <t xml:space="preserve">პრევენციის ეროვნული მექანიზმი შეასრულებს შემდეგ აქტივობებს:
1.  30 ვიზიტი დროებითი მოთავსების იზოლატორში 
2. 50 ვიზიტი პოლიციის სამმართველოებში; 
3.  30 ვიზიტი სასჯელაღსრულების დაწესებულებებში; 
4. 1 ვიზიტი თავისუფლების შეზღუდვის დაწესებულებაში;
5. 6 ვიზიტი ბავშვთა სახლებში;  
6. 8 ვიზიტი ხანდაზმულთა პანსიონატში; 
7. 6 ვიზიტი ფსიქიატრიულ დაწესებულებებში; 8. 2 ვიზიტი სამხედრო ჰაუპტვახტში; 9. ვიზიტი შსს მიგრაციის დეპარტამენტის დროებითი განთავსების ცენტრში; 10. პრევენციის ეროვნული მექანიზმის სრული წლიური ანგარიშის გამოცემა;
11. პრევენციის ეროვნული მექანიზმის  თემატური ანგარიშების გამოცემა 
</t>
  </si>
  <si>
    <t>ბიუჯეტი 10.5.1.</t>
  </si>
  <si>
    <t>სტრატეგიული მიზანი და აქტივობები</t>
  </si>
  <si>
    <t>2013 წლისთვის არსებული მდგომარეობა</t>
  </si>
  <si>
    <t>მისაღწევი მიზნები და შედეგები 2014</t>
  </si>
  <si>
    <t>მისაღწევი მიზნები და შედეგები 2015</t>
  </si>
  <si>
    <t>მისაღწევი მიზნები და შედეგები 2016</t>
  </si>
  <si>
    <t>მისაღწევი მიზნები და შედეგები 2017</t>
  </si>
  <si>
    <t>მისაღწევი მიზნები და შედეგები 2018</t>
  </si>
  <si>
    <t>მისაღწევი მიზნები და შედეგები 2019</t>
  </si>
  <si>
    <t>პასუხისმგებელი უწყება/განყოფილება</t>
  </si>
  <si>
    <t>რესურსი</t>
  </si>
  <si>
    <r>
      <t xml:space="preserve">მიზანი 11: </t>
    </r>
    <r>
      <rPr>
        <sz val="8.5"/>
        <rFont val="Sylfaen"/>
        <family val="1"/>
      </rPr>
      <t>მსჯავრდებულთა და ყოფილმსაჯვრდებულთა რესოციალიზაცია რეაბილიტაციისა და საზოგადოებაში ინტეგრაციის უზრუნველყოფა</t>
    </r>
  </si>
  <si>
    <t>მსჯავრდებულთა და ყოფილ მსჯავრდებულთა რეაბილიტაცია, მათი პოტენციალის რეალიზებასა და სრულუფლებიან მოქალაქეებად ჩამოყალიბებაში ხელშეწყობა, რათა ერთის მხრივ დაცული იყოს ადამიანის უფლებების მაღალი სტანდარტი და მეორეს მხრივ დანაშაულის განმეორებით ჩადენის შემცირებით უზრუნველყოფილი იყოს საზოგადოებრივი უსაფრთხოება.</t>
  </si>
  <si>
    <t>სტრატეგიული მიზანი 1. საჭიროებებზე მორგებული სარეაბილიტაციო პროგრამების განვითარება საუკეთესო ადგილობრივ და საერთაშორისო გამოცდილებაზე დაყრდნობით</t>
  </si>
  <si>
    <t>შეფასების ინსტრუმენტები; შეფასების ინსტრუმენტების ცვლილება</t>
  </si>
  <si>
    <t>საერთაშორისო გამოცდილების გაზიარება  ექსპერტის ჩართულობით. მცირე სამუშაო ჯგუფები უწყებების დონეზე და ერთობლივად.</t>
  </si>
  <si>
    <t xml:space="preserve">სულ ღირებულება: </t>
  </si>
  <si>
    <t>0.00</t>
  </si>
  <si>
    <t>პრობაციის ეროვნული სააგენტო</t>
  </si>
  <si>
    <t>სასჯელაღსრულების დეპარტამენტი</t>
  </si>
  <si>
    <t>დონორი</t>
  </si>
  <si>
    <t>მოსაძიებელი</t>
  </si>
  <si>
    <t>1.2 ბენეფიციართა გამართული სარეგისტრაციო ბაზების ქონა და ერთიანი საძიებო პარამეტრების დამკვიდრება ბენეფიციართა რისკ-ჯგუფების და საჭიროებების მონაცემთა გენერირებისთვის</t>
  </si>
  <si>
    <t>გამართული სარეგისტრაციო ბაზები, რომლებიც რისკ ჯგუფებისა და საჭიროებათა გენერერიების ფუნქციებით არის აღჭურვილი</t>
  </si>
  <si>
    <r>
      <t xml:space="preserve">პრობაციის ეროვნულ სააგენტოში მოქმედებს პრობაციონერთა რეგისტრაციის ელექტრონული ბაზა, რომელიც საჭიროებს პრობაციონერთა რისკ ჯგუფებად კლასიფიცირების და საჭიროებათა გენერირების ფუნქციების განვითარებას; 
დანაშაულის პრევენციის ცენტრს არ გააჩნია ბენეფიციართა რეგისტრაციის ელექტრონული ბაზა; 
სასჯელაღსრულების დეპარტამენტს აქვს პატიმართა ელექტრონული რეესტრი, რომელიც ასევე საჭიროებს პატიმართა რისკ-ჯგუფებად კლასიფიცირებისა და საჭიროებათა გენერირების ფუნქციების განვითარებას. 
</t>
    </r>
    <r>
      <rPr>
        <sz val="8.5"/>
        <rFont val="Calibri"/>
        <family val="2"/>
        <charset val="1"/>
      </rPr>
      <t>დაგეგმილია პრობაციისა და სასჯელაღსრულების ერთიანი სარეგისტრაციო ბაზის შემუშავება, რომელიც ასევე მოიცავს რისკისა და საჭიროების შეფასებას და შესაბამის ფილტრებს.</t>
    </r>
  </si>
  <si>
    <t xml:space="preserve">შესაბამისი ტექნიკური დავალებების მომზადება და საჭიროებისამებრ ცვლილებების განხორციელება/მონაცემთა ბაზის შექმნა;
</t>
  </si>
  <si>
    <t>მონაცემთა ბაზების შექმნა განვითარებისთვის საჭირო სახსრები</t>
  </si>
  <si>
    <t>35 000.00</t>
  </si>
  <si>
    <t>5 000</t>
  </si>
  <si>
    <t>10 000.00</t>
  </si>
  <si>
    <t>80 000.00</t>
  </si>
  <si>
    <t>1.3 საჭიროებებზე ორიენტირებული სერვისების მოკვლევა და ადაპტაცია ადგილობრივ და საერთაშორისო პრაქტიკაზე დაყრდნობით</t>
  </si>
  <si>
    <t xml:space="preserve">დანაშაულის პრევენციის ცენტრს ვებ-გვერდზე განთავსებული აქვს რესოციალიზაცია-რეაბილიტაციის სფეროში უფასო მომსახურებების საძიებელი;
2013 წელს დაიგეგმა რამდენიმე საერთო სამუშაო შეხვედრა ცენტრსა და პარტნიორ ორგანიზაციებს შორის, შეხვედრების მთავარი მიზანი იყო სფეროში მომსახურების მიწოდების გაუმჯობესება.
</t>
  </si>
  <si>
    <t>მომსახურებების მოკვლევისთვის საჭირო ადამიანური რესურსი;
საერთო შეხვედრებისთვის საჭირო ფინანსური რესურსი</t>
  </si>
  <si>
    <t>100 000.00</t>
  </si>
  <si>
    <t>50 000.00</t>
  </si>
  <si>
    <t>1.4 ხშირად მოთხოვნადი სერვისების ორგანიზაციის ბაზაზე დანერგვა</t>
  </si>
  <si>
    <t>ორგანიზაციის ბაზაზე დანერგილი შიდა მომსახურებები
გადამზადებული თანამშრომლები</t>
  </si>
  <si>
    <t>ხშირად მოთხოვნადი სერვისების იდენტიფიცირება
თანამშრომელთა გადამზადება</t>
  </si>
  <si>
    <t>შიდა მომსახურებების დანერგვისთვის საჭირო ადამიანური და ფინანსური რესურსი</t>
  </si>
  <si>
    <t>14 000.00</t>
  </si>
  <si>
    <t>23 000.00</t>
  </si>
  <si>
    <t>4000.00</t>
  </si>
  <si>
    <t>8000.00</t>
  </si>
  <si>
    <t>სასჯელაღსრულების სასწავლო ცენტრი</t>
  </si>
  <si>
    <t>5000.00</t>
  </si>
  <si>
    <t xml:space="preserve">უწყებათშორის თანამშრომლობის მექანიზმის შექმნა;          თავშესაფრის, ნივთიერებზე დამოკიდებულთა და ფსიქიკური პრობლემების მქონეთა მომართვიანობისა და მათი საჭიროებების დაკმაყოფილების მაჩვენებელი           
</t>
  </si>
  <si>
    <t>ნაწარმოებია მოლაპარაკება შრომის, ჯანმრთელობისა და სოციალური დაცვის სამინისტროსთან ჯანმრთელობის დაცვის რეფერალის მოსახურებაში პატიმრობის ინდიკატორი გაჩენის შესახებ. 
სასჯელაღსრულების სამინისტროსა და განათლებისა და მეცნიერების სამინისტროს შორის გაფორმებული მემომარნდუმის საფუძველზე 2013 წელს მსჯავრდებულებისთვის განხორციელდა როგორც ზოგადსაგანმანათლებლო ასევე პროფესიული საგანმანათლებლო პროგრამები
ნაწარმოებია მოლაპარაკება განათლებისა და მეცნიერების სამინისტროსთან ყოფილი პატიმრებისთვის და განრიდებული არასრულწლოვნებისთვის სხვადასხვა სახის პროფესიული გადამზადების კურსების შექმნის შესახებ</t>
  </si>
  <si>
    <t>ჯანმრთელობის დაცვის რეფერალის მოსახურებაში პატიმრობის ინდიკატორი გაჩენა. 
-ბენეფიციართა თავშესაფართან დაკავშირებული პრობლემების შეფასება და გადაჭრის გზებზე მოლაპარაკება; 
 -ბენეფიციართა სამედიცინო საჭიროებების გააზრება და გადაჭრის გზებზე მოლაპარაკების გაგრძელება;     
- ნივთიერებებზე დამოკიდებულთა და ფსიქიკური ჯამრთელობის პრობლემების მოქნეთა შესაბამის პროგრამებში ინკლუზიის საკითხზე მოლაპარაკების გაგრძელება; 
- ზოგადი განათლების ხელმისაწვდომობის გაზრდა
- მსჯავრდებულებისთვის, პირობით მსჯავრდებულებისთვის, განრიდებულებისთვისა და ყოფილი პატიმრებისთვის პროფესიული გადამზადების საბაზისო პაკეტის შეთავაზება</t>
  </si>
  <si>
    <t xml:space="preserve">
იზომება მიწოდებული სერვისების ხარისხი და კოორდინაცია გარდამავალი მენეჯმენტისას. პროგრამების გასაუმჯობესებლად და ხარვეზების აღმოსაფხვრელად იხვეწება/ვითარდება სერვისები</t>
  </si>
  <si>
    <r>
      <t xml:space="preserve">საქართველოს შრომის, ჯანმრთელობისა და სოციალური დაცვის სამინისტრო   
ადგილობრივი თვითმმართველობის ორგანოები
</t>
    </r>
    <r>
      <rPr>
        <sz val="8.5"/>
        <rFont val="Calibri"/>
        <family val="2"/>
        <charset val="204"/>
      </rPr>
      <t>განათლებისა და მეცნიერების სამინისტრო</t>
    </r>
  </si>
  <si>
    <t xml:space="preserve">საბიუჯეტო სახსრები </t>
  </si>
  <si>
    <t>200 000.00</t>
  </si>
  <si>
    <t>განათლების და მეცნიერების სამინისტრო</t>
  </si>
  <si>
    <t>1.6 სერვისების ხარისხის კონტროლი</t>
  </si>
  <si>
    <t>მომსახურების მიწოდების სტანდარტი;
ხარისხის კონტროლის ინსტრუმენტი;
მომსახურებების მონიტორინგის სისტემა</t>
  </si>
  <si>
    <t>შემუშავებულია კანონთან კონფლიქტში მყოფ მოზარდთათვის მომსახურების მიწოდების სტანდარტის დოკუმენტის სამუშაო ვერსია</t>
  </si>
  <si>
    <t>მომსახურების მიწოდების სტანდარტის შემუშავება;
მომსახურების ხარისხის კონტროლის მეთოდოლოგიისა და სისტემის განვითარება და დანერგვა</t>
  </si>
  <si>
    <t>სერვისის მიწოდების სტანდარტთან შესაბამისობის მონიტორინგი განხორციელებულია და საჭიროების შემთხვევაში შესაბამისი ცვლილებები შეტანილია</t>
  </si>
  <si>
    <t>სტანდარტის შემუშავებისთვის ექსპერტების დახმარება;
მონიტორინგისთვის საჭირო ადამიანური და ფინანსური რესურსი</t>
  </si>
  <si>
    <t>1.7კვლევების დაგეგმვა სარეაბილიტაციო პროგრამების ეფექტიანობის გასაზომად (საბოლოო შედეგების გაზომვა)</t>
  </si>
  <si>
    <t>საბაზისო მონაცმების შექმნა;                          საკვლევი ობიექტის/ პრობლემის იდენტიფიკაცია;                        დაგეგმილი და განხორციელებული კვლევები</t>
  </si>
  <si>
    <t>ამგვარი პრაქტიკა არ არსებობს</t>
  </si>
  <si>
    <t>სამუშაო ჯგუფის შექმნა, კვლევის ინსტრუმენტების შემუშავება და ბაზისური კვლევის განხორციელება</t>
  </si>
  <si>
    <t>კვლევების განხორციელება სხვადასხვა მომსახურების ეფექტურობის შესწავლისა და ბენეფიციართა საჭიროებების უკეთ გამოვლენის მიზნით;</t>
  </si>
  <si>
    <t>კვლევის ინსტრუმენტების შემუშავებისთვის ექსპერტული მხარდაჭერა;
კვლევის ჩატარებისთვის საჭირო ფინანსური და ადამიანური რესურსი</t>
  </si>
  <si>
    <t>15 000.00</t>
  </si>
  <si>
    <t>1.8 სოციალური მეწარმეობის იდეის პოპულარიზაცია და კონცეფციის მომზადება</t>
  </si>
  <si>
    <t>სოციალური მეწარმეობის კონცეფცია და საკანონმდებლო ბაზა; 
რეაბილიტაცია-რესოციალიზაციის სფეროში წარმატებული სოციალური მეწარმეობის პროექტები</t>
  </si>
  <si>
    <t>ქვეყნის მასშტაბით არსებობს სოციალური მეწარმეობის პრაქტიკა შშმ პირების ჩართულობით.</t>
  </si>
  <si>
    <t>სოციალური მეწარმეობის კონცეფციის შექმნა;
ფინანსური რესურსის მოძიების შემთხვევაში სოციალური მეწარმეობის საპილოტე პროექტის ინიცირება</t>
  </si>
  <si>
    <t>დასაზუსტებელია ევრაზიის ფონდის ხელშეწყობით მიმდინარე პროცესი; 
ქვეყნის მაშტაბით ადგილობრივი თვითმმართველობის ორგანოები;
დანაშაულის პრევენციის ცენტრის კვლევისა და სერვისების განვითარების სამმართველო</t>
  </si>
  <si>
    <t>საბიუჯეტო სახსრები და დონორთა რესურსი</t>
  </si>
  <si>
    <t>1.9 სავარაუდო დისკრიმინაციის შემთხვევების ადვოკატირება შესაბამისი უწყებების მხრიდან</t>
  </si>
  <si>
    <t>ადვოკატირებული შემთხვევების რაოდენობა
უფლებების დარღვევის შემცირებული რაოდენობა</t>
  </si>
  <si>
    <t>შესაბამის უწყებებში დისკრიმინაციის შემთხვევების გამოვლენისა და მათზე რეაგირების გამოცდილება მინიმალურია</t>
  </si>
  <si>
    <t xml:space="preserve">უწყებების თანამშრომელთა ინფორმირებულობის გაზრდა დისკრიმინაციის ნიშნებისა და ადვოკატირების გზების შესახებ
</t>
  </si>
  <si>
    <t xml:space="preserve">სტრატეგიული მიზანი 2 - სარეაბილიტაციო პროცესში ჩართული უწყებებისა და ორგანიზაციების ინსტიტუციური გაძლიერება, პერსონალის მომზადება და განვითარება მაღალხარისხიანი სარეაბილიტაციო მომსახურების მიწოდებისთვის </t>
  </si>
  <si>
    <t>2.1 რესოციალიზაცია-რეაბილიტაციის პროცესში ჩართული უწყებების მიერ წინამდებარე სტრატეგიითა და სამოქმედო გეგმით გათვალისწინებული პრიორიტეტებისა და აქტივობების საკუთარ სტრატეგიებსა და სამოქმედო გეგმებში ასახვა</t>
  </si>
  <si>
    <t>შესაბამისი უწყებების სტრატეგიული დოკუმენტები და სამოქმედო გეგმები, სადაც ასახულია აღნიშნული პრიორიტეტები და აქტივობები</t>
  </si>
  <si>
    <t>პრობაციის ეროვნულ სააგენტოს და სასჯელაღსრულების დეპარტამენტს სისხლის სამართლის რეფორმის სტრატეგიის ფარგლებში აქვთ სამოქმედო გეგმები</t>
  </si>
  <si>
    <t>სტრატეგიები და სამოქმედო გეგმები შესაბამისად განახლებულია</t>
  </si>
  <si>
    <t>2.2 რესოციალიზაცია-რეაბილიტაციის პროცესის ეფექტიანად წარმართვისთვის შესაბამის უწყებებში ინფრასტრუქტურის შექმნა</t>
  </si>
  <si>
    <t xml:space="preserve">პრობაციის ეროვნულ სააგენტოში, დანაშაულის პრევენციის ცენტრსა და სასჯელაღსრულების დაწესებულებებში პერსონალისთვის არსებული სამუშაო პირობები და შესაბამისად აღჭურვილი სივრცე ბენეფიციარებთან ინდივიდუალური და ჯგუფური მუშაობისთვის </t>
  </si>
  <si>
    <t>არ არსეობს ამ სფეროში უსაფრთხოების ნორმები, სამშენებლო სტანდარტი და ინფრასტუქტურაც არასრულად არის განვითარებული</t>
  </si>
  <si>
    <t>ამ სფეროში უსაფრთხოების ნორმებისა და სტანდარტის შემუშავება და იმპლემენტაცია</t>
  </si>
  <si>
    <t>საბიუჯეტო სახსრები შესაბამისი ინფრასტრუქტურის შესაქმნელად</t>
  </si>
  <si>
    <t>300 000.00</t>
  </si>
  <si>
    <t>2.3 სასჯელის აღსრულების  და გათავისუფლების შემდგომი ზრუნვის პროცესში შესაბამისი კვალიფიკაციის მქონე პერსონალის ჩართვა</t>
  </si>
  <si>
    <r>
      <t>შესაბამის უწყებებში ბენეფიციარ</t>
    </r>
    <r>
      <rPr>
        <sz val="8.5"/>
        <rFont val="Calibri"/>
        <family val="2"/>
        <charset val="204"/>
      </rPr>
      <t>ებთან მომუშავე კადრების ყოლა, რომლებიც აკმაყოფილებენ სათანადო საკვალიფიკაციო მოთხოვნებს
საკვალიფიკაციო მოთხოვნებისა და სამუშაო აღწერილობების დამტკიცება</t>
    </r>
  </si>
  <si>
    <t>საქართველოში სოციალურ მუშაკთა საუნივერსიტეტო განათლებაში სისხლის სამართლის მართლმსაჯულების თემის ინტეგრირების მიზნით მზადდება არჩევითი სასწავლო კურსი სოციალური მუშაობის სამაგისტრო პროგრამისთვის; 
პრობაციისა და სასჯელაღსრულების სასწავლო ცენტრში შექმნილია მოდულები ფსიქო-სოციალური რეაბილიტაციისთვის საჭირო უნარების განსავითარებლად</t>
  </si>
  <si>
    <r>
      <t xml:space="preserve">სასჯელის აღსრულების და გათავისუფლების შემდგომი ზრუნვის ორგანოებში შესაბამისი პერსონალისთვის საკვალიფიკაციო მოთხოვნების დამტკიცება;
</t>
    </r>
    <r>
      <rPr>
        <sz val="8.5"/>
        <rFont val="Calibri"/>
        <family val="2"/>
      </rPr>
      <t>სასჯელაღსრულების დეპარტამენტისა და პრობაციის ეროვნული სააგენტოს პერსონალისთვის გრძელვადიანი სასწავლო პროგრამების შემუშავება/განხორციელება;
დასახელებულ უწყებებში სტუდენტების სტაჟირების პრაქტიკის დანერგვა ახალი კადრების მომზადებისა და მოზიდვის მიზნით</t>
    </r>
  </si>
  <si>
    <t>2.4 ორგანიზაციის ბაზაზე განსახორციელებელი სარეაბილიტაციო პროგრამების მიწოდებისთვის პერსონალის გადამზადება</t>
  </si>
  <si>
    <t>ორგანიზაციის ბაზაზე მიმდინარე პროგრამების რაოდენობა</t>
  </si>
  <si>
    <t>დანაშაულის პრევენციის ცენტრში არსებობს საკუთარი ადამიანური რესურსით სერვისების მიწოდების გამოცდილება</t>
  </si>
  <si>
    <t>ორგანიზაციის ბაზაზე განსახორციელებელი სარეაილიტაციო სერვისების იდენტიფიცირება და შესაბამისი პერსონალის გადამზადება; ლიცენზიის მოპოვების აუცილებლობის შემთხვევაში საჭირო ლიცენზიის მოპოვება</t>
  </si>
  <si>
    <t xml:space="preserve">საჭიროებისამებრ ადგილობრივი და საერთაშორისო ექსპერტების მობილიზება  </t>
  </si>
  <si>
    <t>55 500.00</t>
  </si>
  <si>
    <t>7500.00</t>
  </si>
  <si>
    <t>9000.00</t>
  </si>
  <si>
    <t>48 000.00</t>
  </si>
  <si>
    <t>2.5 სამუშაოს მაღალი ხარისხის უზრუნველსაყოფად ერთიანი პროფესიული სტანდარტის/ეთიკის ნორმების შემუშავება და პროფესიული სუპერვიზიის სისტემის შექმნა</t>
  </si>
  <si>
    <t xml:space="preserve">ერთიანი პროფესიული სტანდარტი
სუპერვიზიის გამართული სისტემა
</t>
  </si>
  <si>
    <t>არსებობს არაფორმალური სუპერვიზიის პრაქტიკა დანაშაულის პრევენციის ცენტრში და პრობაციის სააგენტოში
სასჯელაღსრულების ფსიქოლოგიურ სამსახურს ასევე აქვს არაფორმალური სუპერვიზიის გამოცდილება</t>
  </si>
  <si>
    <t>სუპერვიზიის სისტემის შექმნა და დაგეგმვა, განხორციელების დაწყება</t>
  </si>
  <si>
    <t>სტრატეგიული მიზანი 3 - სარეაბილიტაციო პროცესში მონაწილე უწყებათა და ორგანიზაციათა კოორდინირებული მუშობის უზრუნველყოფა, მედიასთან და საზოგადოებასთან კომუნიკაცია რეაბილიტაციიის პროცესის მხარდასაჭერად</t>
  </si>
  <si>
    <t>3. 1 რესოციალიზაცია რეაბილიტაციის სამუშაო ჯგუფის მუშაობა მიმდინარე საკითხებზე შეთანხმებისთვის</t>
  </si>
  <si>
    <t>სამუშაო ჯგუფის არსებობა და ჯგუფის შეხვედრების რაოდენობა</t>
  </si>
  <si>
    <t>სამუშაო ჯგუფი და ქვე-ჯგუფები შეიქმნა და ჩატარდა შეხვედრები</t>
  </si>
  <si>
    <t>სამუშაო ჯგუფის კვარტალური შეხვედრები</t>
  </si>
  <si>
    <t>სამუშაო ჯგუფის მაკოორდინირებელი უწყება - დანაშაულის პრევენციის ცენტრი</t>
  </si>
  <si>
    <t xml:space="preserve">3.2 სარეაბილიტაციო ღონისძიებების ერთობლივად განხორციელება პარტნიორ სახელმწიფო და კერძო ორგანიზაციებთან ერთად </t>
  </si>
  <si>
    <t>ერთობლივი ღონისძიებების რაოდენობა</t>
  </si>
  <si>
    <t>ერთობლივ ღონისძიებებს აქვს იშვიათი არასისტემატიური ხასიათი</t>
  </si>
  <si>
    <t>მიმდინარე ერთობლივი ღონისძებები</t>
  </si>
  <si>
    <t>პრობაციის, სასჯელაღსრულებისა და დანაშაულის პრევენციის ცენტრის სარეაბილიტაციო პროგრამების განვითარებაზე პასუხისმგებელი სტრუქტურული ერთეულები</t>
  </si>
  <si>
    <t>სივრცე შეხვედრებისათვის</t>
  </si>
  <si>
    <t>4600.00</t>
  </si>
  <si>
    <t>13 200.00</t>
  </si>
  <si>
    <t>1600.00</t>
  </si>
  <si>
    <t>3200.00</t>
  </si>
  <si>
    <t>3000.00</t>
  </si>
  <si>
    <t>3.3 სასამართლოსთან, პროკურატურასთან და პოლიციასთან სამუშაო შეხვედრების ორგანიზება მიმდინარე პრაქტიკის განხილვის მიზნით</t>
  </si>
  <si>
    <t>მინიმუმ ყოველწლიური  შეხვედრა</t>
  </si>
  <si>
    <t>მიმდინარე პრაქტიკის განხილვის მიზნით შეხვედრების პრაქტიკა არ არის განვითარებული</t>
  </si>
  <si>
    <t>სამუშაო ჯგუფის ერთი შეხვედრა მაინც</t>
  </si>
  <si>
    <t>სამუშაო ჯგუფის რეგურალური შეხვედრები</t>
  </si>
  <si>
    <t>3.4 სასჯელაღსრულების, პრობაციისა და პრევენციის ცენტრს შორის ბენეფიციართა გარდამავალი მენეჯმენტის სისტემის დანერგვა</t>
  </si>
  <si>
    <t>გარდამავალი მენეჯმენტის სქემა და ამ სქემის მიხედვით აღსრულების მაჩვენებელი სისტემიდან გასულთა რაოდენობასთან თანაფარდობით</t>
  </si>
  <si>
    <t>არსებობს არასრულწლოვან მსჯავრდებულთა გარდამავალი მენეჯმენტის პრაქტიკა სასჯელაღსრულების დაწესებულებასა და პრობაციის სააგენტოს შორის;
დანაშაულის პრევენციის ცენტრის წარმომადგენლები სასჯელაღსრულების დაწესებულებებში ახორციელებენ მათი მომსახურების წარდგენას</t>
  </si>
  <si>
    <t>სამუშაო შეხვედრების ორგანიზება პროცედურის შემუშავების მიზნით; შესაბამისი საკანონმდებლო ბაზის შექმნა</t>
  </si>
  <si>
    <t>ექსპერტების ტექნიკური დახმარებით სამუშაო ჯგუფის მუშოაბის უზრუნველყოფა</t>
  </si>
  <si>
    <t>3.5 საზოგადოების ცნობიერების ამაღლების კამპანიის წარმოება (სოციალური კლიპები, კონკურსები, სოციალური მედიის მეშვეობით ინფორმაციის გავრცელება)</t>
  </si>
  <si>
    <t xml:space="preserve">სარეაბილიტაციო ღონისძიებების გაშუქების მაჩვენებელი; საზოგადოების აზრის  კვლევის შედეგები </t>
  </si>
  <si>
    <t>ღონისძიებები რუტინულად შუქდება</t>
  </si>
  <si>
    <t xml:space="preserve">რეგულარული ღონისძიებები </t>
  </si>
  <si>
    <t>შესაბამისი პერსონალი, სივრცე შეხვედრებისთვის, ბიუჯეტი კამპანიისთვის (ყოველწლიურად პიარ აქტივობებისთვის გამოყოფილი ბიუჯეტი); საერთო კვლევის ბიუჯეტი</t>
  </si>
  <si>
    <t>25 000.00</t>
  </si>
  <si>
    <t xml:space="preserve">3.6 მიმდინარე საქმიანობის შესახებ მედიისთვის ინფორმაციის რეგულარულად მიწოდება </t>
  </si>
  <si>
    <t>მიწოდებული ინფორმაციის  მაჩვენებელი</t>
  </si>
  <si>
    <t>ინფორმაციის რეგულარული გაცვლა</t>
  </si>
  <si>
    <t xml:space="preserve">3.7 ტრენინგი მედიის წარმომადგენელთათვის </t>
  </si>
  <si>
    <t>შეხვედრების რაოდენობა</t>
  </si>
  <si>
    <t>ტარდება პერიოდული შეხვედრები მედიის წარმომადგენლებსა და სასჯელაღსრულების სამინისტროს წარმომადგენლებს შორის</t>
  </si>
  <si>
    <t>მინიმუმ 1 ტრენინგი</t>
  </si>
  <si>
    <t>პერიოდულად ინფორმაციის მიწოდება მედიის წარმომადგენლებისთვის</t>
  </si>
  <si>
    <t>2400.00</t>
  </si>
  <si>
    <t>2300.00</t>
  </si>
  <si>
    <t>900.00</t>
  </si>
  <si>
    <t>800.00</t>
  </si>
  <si>
    <t xml:space="preserve">3.8 საზოგადოებრივი აზრის კვლევა რესოციალიზაცია-რეაბილიტაციის პროცესისა და ამ სფეროს ბენეფიციართა მიმართ დამოკიდებულებაზე </t>
  </si>
  <si>
    <t xml:space="preserve">კვლევა </t>
  </si>
  <si>
    <t>მსგავსი კვლევა არ ჩატარებულა</t>
  </si>
  <si>
    <t>ერთობლივი კვლევის დაგეგმვა</t>
  </si>
  <si>
    <t>1. მომზადებული კვლევების და ანალიზების რაოდენობა;                                                           2. მომზადებული რეკომენდაციების რაოდენობა;                                                                                            3. მომზადებული წინადადებების რაოდენობა საკანონმდებლო ცვლილებებთან დაკავშირებით;                                                                  4. არსებული პრაქტიკის ამსახველი ანგარიშების რაოდენობა;                                                                        5. ჩატარებული ტრენინგების რაოდენობა.</t>
  </si>
  <si>
    <t>1.  პროკურატურის შესახებ საზოგადოებრივი აზრის კვლევის ჩატარება;.                                                                                                                 2. საზოგადოებასთან ურთიერთობის სტრატეგიისა და სამოქმედო გეგმის შემუშავება;                                                                                                          3. საზოგადოებასთან ურთიერთობის სტრატეგიაზე მომუშავე სამუშაო ჯგუფის შექმნა;                                                                                                                                                                                              4. საზოგადოებაზე ორიენტირებული პროექტების განხორციელება;                                                                                                                                                                                              5. მედიის წარმომადგენლებისა და პროკურორებისათვის ერთობლივი გასვლითი სემინარების ორგანიზება სისხლის სამართლისა და მედიის დარგში  ცნობიერების ამაღლების მიზნით;                                                                         6. მოწმეთა და დაზარალებულთა კოორდინატორის სამსახურის საქმიანობის ამსახველი ანალიზისა და რეკომენდაციების მომზადება; 8. სტატისტიკური მონაცემების გასაჯაროვება.</t>
  </si>
  <si>
    <r>
      <t>ქვეპროგრამა</t>
    </r>
    <r>
      <rPr>
        <sz val="8.5"/>
        <rFont val="Times New Roman"/>
        <family val="1"/>
        <charset val="204"/>
      </rPr>
      <t xml:space="preserve">  6.4.2.  </t>
    </r>
    <r>
      <rPr>
        <sz val="8.5"/>
        <rFont val="Sylfaen"/>
        <family val="1"/>
        <charset val="204"/>
      </rPr>
      <t>სასჯელაღსრულების</t>
    </r>
    <r>
      <rPr>
        <sz val="8.5"/>
        <rFont val="Times New Roman"/>
        <family val="1"/>
        <charset val="204"/>
      </rPr>
      <t xml:space="preserve"> </t>
    </r>
    <r>
      <rPr>
        <sz val="8.5"/>
        <rFont val="Sylfaen"/>
        <family val="1"/>
        <charset val="204"/>
      </rPr>
      <t>დაწესებულებებში</t>
    </r>
    <r>
      <rPr>
        <sz val="8.5"/>
        <rFont val="Times New Roman"/>
        <family val="1"/>
        <charset val="204"/>
      </rPr>
      <t xml:space="preserve"> </t>
    </r>
    <r>
      <rPr>
        <sz val="8.5"/>
        <rFont val="Sylfaen"/>
        <family val="1"/>
        <charset val="204"/>
      </rPr>
      <t>განათლების</t>
    </r>
    <r>
      <rPr>
        <sz val="8.5"/>
        <rFont val="Times New Roman"/>
        <family val="1"/>
        <charset val="204"/>
      </rPr>
      <t xml:space="preserve"> </t>
    </r>
    <r>
      <rPr>
        <sz val="8.5"/>
        <rFont val="Sylfaen"/>
        <family val="1"/>
        <charset val="204"/>
      </rPr>
      <t>მიღების</t>
    </r>
    <r>
      <rPr>
        <sz val="8.5"/>
        <rFont val="Times New Roman"/>
        <family val="1"/>
        <charset val="204"/>
      </rPr>
      <t xml:space="preserve"> </t>
    </r>
    <r>
      <rPr>
        <sz val="8.5"/>
        <rFont val="Sylfaen"/>
        <family val="1"/>
        <charset val="204"/>
      </rPr>
      <t xml:space="preserve">შესაძლებლობა პროფესიული/სახელობო და სატრენინგო/საგანმანათლებლო კურსების დანერგვის მეშვეობით </t>
    </r>
  </si>
  <si>
    <r>
      <t>1. პროფესიულ</t>
    </r>
    <r>
      <rPr>
        <sz val="8.5"/>
        <rFont val="Times New Roman"/>
        <family val="1"/>
        <charset val="204"/>
      </rPr>
      <t>/</t>
    </r>
    <r>
      <rPr>
        <sz val="8.5"/>
        <rFont val="Sylfaen"/>
        <family val="1"/>
        <charset val="204"/>
      </rPr>
      <t>სახელობო</t>
    </r>
    <r>
      <rPr>
        <sz val="8.5"/>
        <rFont val="Times New Roman"/>
        <family val="1"/>
        <charset val="204"/>
      </rPr>
      <t xml:space="preserve"> და სატრენინგო/საგანმანათლებლო </t>
    </r>
    <r>
      <rPr>
        <sz val="8.5"/>
        <rFont val="Sylfaen"/>
        <family val="1"/>
        <charset val="204"/>
      </rPr>
      <t>სწავლების</t>
    </r>
    <r>
      <rPr>
        <sz val="8.5"/>
        <rFont val="Times New Roman"/>
        <family val="1"/>
        <charset val="204"/>
      </rPr>
      <t xml:space="preserve"> </t>
    </r>
    <r>
      <rPr>
        <sz val="8.5"/>
        <rFont val="Sylfaen"/>
        <family val="1"/>
        <charset val="204"/>
      </rPr>
      <t>პროგრამებში</t>
    </r>
    <r>
      <rPr>
        <sz val="8.5"/>
        <rFont val="Times New Roman"/>
        <family val="1"/>
        <charset val="204"/>
      </rPr>
      <t xml:space="preserve"> </t>
    </r>
    <r>
      <rPr>
        <sz val="8.5"/>
        <rFont val="Sylfaen"/>
        <family val="1"/>
        <charset val="204"/>
      </rPr>
      <t xml:space="preserve">ჩართულ </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რაოდენობა; 
2. პროფესიულ/სახელობო და სატრენინგო/საგანმანათლებლო სწავლების პროგრამებში სერთიფიცირებულ  პატიმართა რაოდენობა</t>
    </r>
  </si>
  <si>
    <r>
      <t>სასწავლო</t>
    </r>
    <r>
      <rPr>
        <sz val="8.5"/>
        <rFont val="Times New Roman"/>
        <family val="1"/>
        <charset val="204"/>
      </rPr>
      <t xml:space="preserve"> </t>
    </r>
    <r>
      <rPr>
        <sz val="8.5"/>
        <rFont val="Sylfaen"/>
        <family val="1"/>
        <charset val="204"/>
      </rPr>
      <t>ცენტრები, საგანმანათლებლო სახლები და ოთახები მოწყობილია</t>
    </r>
    <r>
      <rPr>
        <sz val="8.5"/>
        <rFont val="Times New Roman"/>
        <family val="1"/>
        <charset val="204"/>
      </rPr>
      <t xml:space="preserve"> </t>
    </r>
    <r>
      <rPr>
        <sz val="8.5"/>
        <rFont val="Sylfaen"/>
        <family val="1"/>
        <charset val="204"/>
      </rPr>
      <t>სასჯელაღსრულების</t>
    </r>
    <r>
      <rPr>
        <sz val="8.5"/>
        <rFont val="Times New Roman"/>
        <family val="1"/>
        <charset val="204"/>
      </rPr>
      <t xml:space="preserve"> №5, №12, №14, №15, №16 </t>
    </r>
    <r>
      <rPr>
        <sz val="8.5"/>
        <rFont val="Sylfaen"/>
        <family val="1"/>
        <charset val="204"/>
      </rPr>
      <t>და</t>
    </r>
    <r>
      <rPr>
        <sz val="8.5"/>
        <rFont val="Times New Roman"/>
        <family val="1"/>
        <charset val="204"/>
      </rPr>
      <t xml:space="preserve"> №17 </t>
    </r>
    <r>
      <rPr>
        <sz val="8.5"/>
        <rFont val="Sylfaen"/>
        <family val="1"/>
        <charset val="204"/>
      </rPr>
      <t>დაწესებულებებში</t>
    </r>
    <r>
      <rPr>
        <sz val="8.5"/>
        <rFont val="Times New Roman"/>
        <family val="1"/>
        <charset val="204"/>
      </rPr>
      <t xml:space="preserve">. </t>
    </r>
    <r>
      <rPr>
        <sz val="8.5"/>
        <rFont val="Sylfaen"/>
        <family val="1"/>
        <charset val="204"/>
      </rPr>
      <t>სულ</t>
    </r>
    <r>
      <rPr>
        <sz val="8.5"/>
        <rFont val="Times New Roman"/>
        <family val="1"/>
        <charset val="204"/>
      </rPr>
      <t xml:space="preserve"> </t>
    </r>
    <r>
      <rPr>
        <sz val="8.5"/>
        <rFont val="Sylfaen"/>
        <family val="1"/>
        <charset val="204"/>
      </rPr>
      <t>პროფესიული</t>
    </r>
    <r>
      <rPr>
        <sz val="8.5"/>
        <rFont val="Times New Roman"/>
        <family val="1"/>
        <charset val="204"/>
      </rPr>
      <t xml:space="preserve"> </t>
    </r>
    <r>
      <rPr>
        <sz val="8.5"/>
        <rFont val="Sylfaen"/>
        <family val="1"/>
        <charset val="204"/>
      </rPr>
      <t>სწავლების</t>
    </r>
    <r>
      <rPr>
        <sz val="8.5"/>
        <rFont val="Times New Roman"/>
        <family val="1"/>
        <charset val="204"/>
      </rPr>
      <t xml:space="preserve"> </t>
    </r>
    <r>
      <rPr>
        <sz val="8.5"/>
        <rFont val="Sylfaen"/>
        <family val="1"/>
        <charset val="204"/>
      </rPr>
      <t>კურსებში</t>
    </r>
    <r>
      <rPr>
        <sz val="8.5"/>
        <rFont val="Times New Roman"/>
        <family val="1"/>
        <charset val="204"/>
      </rPr>
      <t xml:space="preserve"> </t>
    </r>
    <r>
      <rPr>
        <sz val="8.5"/>
        <rFont val="Sylfaen"/>
        <family val="1"/>
        <charset val="204"/>
      </rPr>
      <t>ჩართული</t>
    </r>
    <r>
      <rPr>
        <sz val="8.5"/>
        <rFont val="Times New Roman"/>
        <family val="1"/>
        <charset val="204"/>
      </rPr>
      <t xml:space="preserve"> </t>
    </r>
    <r>
      <rPr>
        <sz val="8.5"/>
        <rFont val="Sylfaen"/>
        <family val="1"/>
        <charset val="204"/>
      </rPr>
      <t>მსჯავრდებულებიდან</t>
    </r>
    <r>
      <rPr>
        <sz val="8.5"/>
        <rFont val="Times New Roman"/>
        <family val="1"/>
        <charset val="204"/>
      </rPr>
      <t xml:space="preserve">  2012 </t>
    </r>
    <r>
      <rPr>
        <sz val="8.5"/>
        <rFont val="Sylfaen"/>
        <family val="1"/>
        <charset val="204"/>
      </rPr>
      <t>წლის</t>
    </r>
    <r>
      <rPr>
        <sz val="8.5"/>
        <rFont val="Times New Roman"/>
        <family val="1"/>
        <charset val="204"/>
      </rPr>
      <t xml:space="preserve"> </t>
    </r>
    <r>
      <rPr>
        <sz val="8.5"/>
        <rFont val="Sylfaen"/>
        <family val="1"/>
        <charset val="204"/>
      </rPr>
      <t>ბოლოს</t>
    </r>
    <r>
      <rPr>
        <sz val="8.5"/>
        <rFont val="Times New Roman"/>
        <family val="1"/>
        <charset val="204"/>
      </rPr>
      <t xml:space="preserve"> </t>
    </r>
    <r>
      <rPr>
        <sz val="8.5"/>
        <rFont val="Sylfaen"/>
        <family val="1"/>
        <charset val="204"/>
      </rPr>
      <t>სერტიფიკატი</t>
    </r>
    <r>
      <rPr>
        <sz val="8.5"/>
        <rFont val="Times New Roman"/>
        <family val="1"/>
        <charset val="204"/>
      </rPr>
      <t xml:space="preserve"> </t>
    </r>
    <r>
      <rPr>
        <sz val="8.5"/>
        <rFont val="Sylfaen"/>
        <family val="1"/>
        <charset val="204"/>
      </rPr>
      <t>გადაეცა</t>
    </r>
    <r>
      <rPr>
        <sz val="8.5"/>
        <rFont val="Times New Roman"/>
        <family val="1"/>
        <charset val="204"/>
      </rPr>
      <t xml:space="preserve"> 619 </t>
    </r>
    <r>
      <rPr>
        <sz val="8.5"/>
        <rFont val="Sylfaen"/>
        <family val="1"/>
        <charset val="204"/>
      </rPr>
      <t>მსჯავრდებულს</t>
    </r>
    <r>
      <rPr>
        <sz val="8.5"/>
        <rFont val="Times New Roman"/>
        <family val="1"/>
        <charset val="204"/>
      </rPr>
      <t xml:space="preserve">. </t>
    </r>
  </si>
  <si>
    <r>
      <t>პროფესიული</t>
    </r>
    <r>
      <rPr>
        <sz val="8.5"/>
        <rFont val="Times New Roman"/>
        <family val="1"/>
        <charset val="204"/>
      </rPr>
      <t xml:space="preserve">/ </t>
    </r>
    <r>
      <rPr>
        <sz val="8.5"/>
        <rFont val="Sylfaen"/>
        <family val="1"/>
        <charset val="204"/>
      </rPr>
      <t>სახელობო</t>
    </r>
    <r>
      <rPr>
        <sz val="8.5"/>
        <rFont val="Times New Roman"/>
        <family val="1"/>
        <charset val="204"/>
      </rPr>
      <t xml:space="preserve"> </t>
    </r>
    <r>
      <rPr>
        <sz val="8.5"/>
        <rFont val="Sylfaen"/>
        <family val="1"/>
        <charset val="204"/>
      </rPr>
      <t>სწავლების</t>
    </r>
    <r>
      <rPr>
        <sz val="8.5"/>
        <rFont val="Times New Roman"/>
        <family val="1"/>
        <charset val="204"/>
      </rPr>
      <t xml:space="preserve"> </t>
    </r>
    <r>
      <rPr>
        <sz val="8.5"/>
        <rFont val="Sylfaen"/>
        <family val="1"/>
        <charset val="204"/>
      </rPr>
      <t>კურსებში</t>
    </r>
    <r>
      <rPr>
        <sz val="8.5"/>
        <rFont val="Times New Roman"/>
        <family val="1"/>
        <charset val="204"/>
      </rPr>
      <t xml:space="preserve"> </t>
    </r>
    <r>
      <rPr>
        <sz val="8.5"/>
        <rFont val="Sylfaen"/>
        <family val="1"/>
        <charset val="204"/>
      </rPr>
      <t>ჩართულ</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რაოდენობის</t>
    </r>
    <r>
      <rPr>
        <sz val="8.5"/>
        <rFont val="Times New Roman"/>
        <family val="1"/>
        <charset val="204"/>
      </rPr>
      <t xml:space="preserve"> 30%-</t>
    </r>
    <r>
      <rPr>
        <sz val="8.5"/>
        <rFont val="Sylfaen"/>
        <family val="1"/>
        <charset val="204"/>
      </rPr>
      <t>ით</t>
    </r>
    <r>
      <rPr>
        <sz val="8.5"/>
        <rFont val="Times New Roman"/>
        <family val="1"/>
        <charset val="204"/>
      </rPr>
      <t xml:space="preserve"> </t>
    </r>
    <r>
      <rPr>
        <sz val="8.5"/>
        <rFont val="Sylfaen"/>
        <family val="1"/>
        <charset val="204"/>
      </rPr>
      <t>ზრდა</t>
    </r>
    <r>
      <rPr>
        <sz val="8.5"/>
        <rFont val="Times New Roman"/>
        <family val="1"/>
        <charset val="204"/>
      </rPr>
      <t xml:space="preserve"> </t>
    </r>
    <r>
      <rPr>
        <sz val="8.5"/>
        <rFont val="Sylfaen"/>
        <family val="1"/>
        <charset val="204"/>
      </rPr>
      <t xml:space="preserve">წინა </t>
    </r>
    <r>
      <rPr>
        <sz val="8.5"/>
        <rFont val="Times New Roman"/>
        <family val="1"/>
        <charset val="204"/>
      </rPr>
      <t xml:space="preserve"> </t>
    </r>
    <r>
      <rPr>
        <sz val="8.5"/>
        <rFont val="Sylfaen"/>
        <family val="1"/>
        <charset val="204"/>
      </rPr>
      <t>წლის</t>
    </r>
    <r>
      <rPr>
        <sz val="8.5"/>
        <rFont val="Times New Roman"/>
        <family val="1"/>
        <charset val="204"/>
      </rPr>
      <t xml:space="preserve"> </t>
    </r>
    <r>
      <rPr>
        <sz val="8.5"/>
        <rFont val="Sylfaen"/>
        <family val="1"/>
        <charset val="204"/>
      </rPr>
      <t>მაჩვენებელან</t>
    </r>
    <r>
      <rPr>
        <sz val="8.5"/>
        <rFont val="Times New Roman"/>
        <family val="1"/>
        <charset val="204"/>
      </rPr>
      <t xml:space="preserve"> </t>
    </r>
    <r>
      <rPr>
        <sz val="8.5"/>
        <rFont val="Sylfaen"/>
        <family val="1"/>
        <charset val="204"/>
      </rPr>
      <t>შედარებით</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საერთო</t>
    </r>
    <r>
      <rPr>
        <sz val="8.5"/>
        <rFont val="Times New Roman"/>
        <family val="1"/>
        <charset val="204"/>
      </rPr>
      <t xml:space="preserve"> </t>
    </r>
    <r>
      <rPr>
        <sz val="8.5"/>
        <rFont val="Sylfaen"/>
        <family val="1"/>
        <charset val="204"/>
      </rPr>
      <t>რაოდენობის</t>
    </r>
    <r>
      <rPr>
        <sz val="8.5"/>
        <rFont val="Times New Roman"/>
        <family val="1"/>
        <charset val="204"/>
      </rPr>
      <t xml:space="preserve"> </t>
    </r>
    <r>
      <rPr>
        <sz val="8.5"/>
        <rFont val="Sylfaen"/>
        <family val="1"/>
        <charset val="204"/>
      </rPr>
      <t>ხვედრითი</t>
    </r>
    <r>
      <rPr>
        <sz val="8.5"/>
        <rFont val="Times New Roman"/>
        <family val="1"/>
        <charset val="204"/>
      </rPr>
      <t xml:space="preserve"> </t>
    </r>
    <r>
      <rPr>
        <sz val="8.5"/>
        <rFont val="Sylfaen"/>
        <family val="1"/>
        <charset val="204"/>
      </rPr>
      <t>წილიდან</t>
    </r>
    <r>
      <rPr>
        <sz val="8.5"/>
        <rFont val="Times New Roman"/>
        <family val="1"/>
        <charset val="204"/>
      </rPr>
      <t xml:space="preserve"> </t>
    </r>
    <r>
      <rPr>
        <sz val="8.5"/>
        <rFont val="Sylfaen"/>
        <family val="1"/>
        <charset val="204"/>
      </rPr>
      <t>გამომდინარე</t>
    </r>
    <r>
      <rPr>
        <sz val="8.5"/>
        <rFont val="Times New Roman"/>
        <family val="1"/>
        <charset val="204"/>
      </rPr>
      <t>.</t>
    </r>
  </si>
  <si>
    <r>
      <t>პროფესიული</t>
    </r>
    <r>
      <rPr>
        <sz val="8.5"/>
        <rFont val="Times New Roman"/>
        <family val="1"/>
        <charset val="204"/>
      </rPr>
      <t xml:space="preserve">/ </t>
    </r>
    <r>
      <rPr>
        <sz val="8.5"/>
        <rFont val="Sylfaen"/>
        <family val="1"/>
        <charset val="204"/>
      </rPr>
      <t>სახელობო</t>
    </r>
    <r>
      <rPr>
        <sz val="8.5"/>
        <rFont val="Times New Roman"/>
        <family val="1"/>
        <charset val="204"/>
      </rPr>
      <t xml:space="preserve"> </t>
    </r>
    <r>
      <rPr>
        <sz val="8.5"/>
        <rFont val="Sylfaen"/>
        <family val="1"/>
        <charset val="204"/>
      </rPr>
      <t>სწავლების</t>
    </r>
    <r>
      <rPr>
        <sz val="8.5"/>
        <rFont val="Times New Roman"/>
        <family val="1"/>
        <charset val="204"/>
      </rPr>
      <t xml:space="preserve"> </t>
    </r>
    <r>
      <rPr>
        <sz val="8.5"/>
        <rFont val="Sylfaen"/>
        <family val="1"/>
        <charset val="204"/>
      </rPr>
      <t>კურსებში</t>
    </r>
    <r>
      <rPr>
        <sz val="8.5"/>
        <rFont val="Times New Roman"/>
        <family val="1"/>
        <charset val="204"/>
      </rPr>
      <t xml:space="preserve"> </t>
    </r>
    <r>
      <rPr>
        <sz val="8.5"/>
        <rFont val="Sylfaen"/>
        <family val="1"/>
        <charset val="204"/>
      </rPr>
      <t>ჩართულ</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რაოდენობის</t>
    </r>
    <r>
      <rPr>
        <sz val="8.5"/>
        <rFont val="Times New Roman"/>
        <family val="1"/>
        <charset val="204"/>
      </rPr>
      <t xml:space="preserve"> 30%-</t>
    </r>
    <r>
      <rPr>
        <sz val="8.5"/>
        <rFont val="Sylfaen"/>
        <family val="1"/>
        <charset val="204"/>
      </rPr>
      <t>ით</t>
    </r>
    <r>
      <rPr>
        <sz val="8.5"/>
        <rFont val="Times New Roman"/>
        <family val="1"/>
        <charset val="204"/>
      </rPr>
      <t xml:space="preserve"> </t>
    </r>
    <r>
      <rPr>
        <sz val="8.5"/>
        <rFont val="Sylfaen"/>
        <family val="1"/>
        <charset val="204"/>
      </rPr>
      <t>ზრდა</t>
    </r>
    <r>
      <rPr>
        <sz val="8.5"/>
        <rFont val="Times New Roman"/>
        <family val="1"/>
        <charset val="204"/>
      </rPr>
      <t xml:space="preserve"> </t>
    </r>
    <r>
      <rPr>
        <sz val="8.5"/>
        <rFont val="Sylfaen"/>
        <family val="1"/>
        <charset val="204"/>
      </rPr>
      <t xml:space="preserve">წინა </t>
    </r>
    <r>
      <rPr>
        <sz val="8.5"/>
        <rFont val="Times New Roman"/>
        <family val="1"/>
        <charset val="204"/>
      </rPr>
      <t xml:space="preserve"> </t>
    </r>
    <r>
      <rPr>
        <sz val="8.5"/>
        <rFont val="Sylfaen"/>
        <family val="1"/>
        <charset val="204"/>
      </rPr>
      <t>წლის</t>
    </r>
    <r>
      <rPr>
        <sz val="8.5"/>
        <rFont val="Times New Roman"/>
        <family val="1"/>
        <charset val="204"/>
      </rPr>
      <t xml:space="preserve"> </t>
    </r>
    <r>
      <rPr>
        <sz val="8.5"/>
        <rFont val="Sylfaen"/>
        <family val="1"/>
        <charset val="204"/>
      </rPr>
      <t>მაჩვენებელან</t>
    </r>
    <r>
      <rPr>
        <sz val="8.5"/>
        <rFont val="Times New Roman"/>
        <family val="1"/>
        <charset val="204"/>
      </rPr>
      <t xml:space="preserve"> </t>
    </r>
    <r>
      <rPr>
        <sz val="8.5"/>
        <rFont val="Sylfaen"/>
        <family val="1"/>
        <charset val="204"/>
      </rPr>
      <t>შედარებით</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საერთო</t>
    </r>
    <r>
      <rPr>
        <sz val="8.5"/>
        <rFont val="Times New Roman"/>
        <family val="1"/>
        <charset val="204"/>
      </rPr>
      <t xml:space="preserve"> </t>
    </r>
    <r>
      <rPr>
        <sz val="8.5"/>
        <rFont val="Sylfaen"/>
        <family val="1"/>
        <charset val="204"/>
      </rPr>
      <t>რაოდენობის</t>
    </r>
    <r>
      <rPr>
        <sz val="8.5"/>
        <rFont val="Times New Roman"/>
        <family val="1"/>
        <charset val="204"/>
      </rPr>
      <t xml:space="preserve"> </t>
    </r>
    <r>
      <rPr>
        <sz val="8.5"/>
        <rFont val="Sylfaen"/>
        <family val="1"/>
        <charset val="204"/>
      </rPr>
      <t>ხვედრითი</t>
    </r>
    <r>
      <rPr>
        <sz val="8.5"/>
        <rFont val="Times New Roman"/>
        <family val="1"/>
        <charset val="204"/>
      </rPr>
      <t xml:space="preserve"> </t>
    </r>
    <r>
      <rPr>
        <sz val="8.5"/>
        <rFont val="Sylfaen"/>
        <family val="1"/>
        <charset val="204"/>
      </rPr>
      <t>წილიდან</t>
    </r>
    <r>
      <rPr>
        <sz val="8.5"/>
        <rFont val="Times New Roman"/>
        <family val="1"/>
        <charset val="204"/>
      </rPr>
      <t xml:space="preserve"> </t>
    </r>
    <r>
      <rPr>
        <sz val="8.5"/>
        <rFont val="Sylfaen"/>
        <family val="1"/>
        <charset val="204"/>
      </rPr>
      <t>გამომდინარე</t>
    </r>
    <r>
      <rPr>
        <sz val="8.5"/>
        <rFont val="Times New Roman"/>
        <family val="1"/>
        <charset val="204"/>
      </rPr>
      <t xml:space="preserve">.
</t>
    </r>
    <r>
      <rPr>
        <b/>
        <i/>
        <u/>
        <sz val="8.5"/>
        <rFont val="Times New Roman"/>
        <family val="1"/>
        <charset val="204"/>
      </rPr>
      <t>შედეგი</t>
    </r>
    <r>
      <rPr>
        <sz val="8.5"/>
        <rFont val="Times New Roman"/>
        <family val="1"/>
        <charset val="204"/>
      </rPr>
      <t xml:space="preserve">
1. პროფესიულ პროგრამებში ჩართული იყო 1303 მსჯავრდებული (625-სახელობო/პროფ. + 678 სატრენინგო/კომპიუტერული);
(2013 წელს გადამზადებული იყო 840 მსჯავრდებული, ვალდებულება გვქონდა 1174 მსჯ-ის გადამზადებაზე);
2.პროფესიულ პროგრამებში სერთიფიცირება მიიღო 960 მსჯავრდებული (625-სახელობო/პროფ. + 335 სატრენინგო/კომპიუტერული)
</t>
    </r>
  </si>
  <si>
    <r>
      <t>ქვეპროგრამა</t>
    </r>
    <r>
      <rPr>
        <sz val="8.5"/>
        <rFont val="Times New Roman"/>
        <family val="1"/>
        <charset val="204"/>
      </rPr>
      <t xml:space="preserve">- 6.4.4
მსჯავრდებულთა უზრუნველყოფა ფსიქო-სოციალური სარეაბილიტაციო  პროგრამებით  </t>
    </r>
    <r>
      <rPr>
        <sz val="8.5"/>
        <color rgb="FF00B050"/>
        <rFont val="Sylfaen"/>
        <family val="1"/>
        <charset val="204"/>
      </rPr>
      <t/>
    </r>
  </si>
  <si>
    <r>
      <t xml:space="preserve"> </t>
    </r>
    <r>
      <rPr>
        <sz val="8.5"/>
        <rFont val="Times New Roman"/>
        <family val="1"/>
        <charset val="204"/>
      </rPr>
      <t>MOC</t>
    </r>
  </si>
  <si>
    <t xml:space="preserve">გაცემული საინფორმაციო ბროშურების რაოდენობა მსჯავრდებულთა რაოდენობასთან მიმართებაში;
გაწეული საგანმანათლებლო კონსულტაციები და ჯგუფური შეხვედრები </t>
  </si>
  <si>
    <r>
      <t xml:space="preserve">სასჯელაღსრულების დეპარტამენტში არსებული მონიტორინგის სამმართველოს მიერ   რეგულარულად ნაწარმოებია მონიტორინგი პატიმრების მდგომარეობისა და მათი საჩივრების განხილვასთან დაკავშირებით: მინიმუმ ერთი გეგმიური ვიზიტი თითოეულ დაწესებულებაში და რამდენიმე არაგეგმიური ვიზიტი
</t>
    </r>
    <r>
      <rPr>
        <b/>
        <i/>
        <u/>
        <sz val="8.5"/>
        <rFont val="Sylfaen"/>
        <family val="1"/>
        <charset val="204"/>
      </rPr>
      <t>შედეგი</t>
    </r>
    <r>
      <rPr>
        <sz val="8.5"/>
        <rFont val="Sylfaen"/>
        <family val="1"/>
        <charset val="204"/>
      </rPr>
      <t xml:space="preserve">
2014 წლის განმავლობაში სასჯელაღსრულების 14 დაწესებულებაში განხორციელდა გეგმიური-სრული მონიტორინგი. სულ, საანგარიშო პერიოდში მონიტორინგის სამმართველოში მიღებული და განხილული იქნა ბრალდებულთა/მსჯავრდებულთა 653-მდე  საჩივარი/განცხადება. პერიოდულად ხდებოდა არაგეგმიური მონიტორინგი, კერძოდ 2014 წლის განმავლობაში განხორციელდა 132 არაგეგმიური ვიზიტი. </t>
    </r>
  </si>
  <si>
    <r>
      <t>არასრულწლოვანთა მართლმსაჯულების კოდექსით გათვალისწინებული დებულებები იმპლემენტაციის მიზნით ღონისძიებების დაგეგმვა (იხ. სამოქმედო გეგმის სპეციალიზაციის და განრიდების კომპონენტები)</t>
    </r>
    <r>
      <rPr>
        <sz val="8.5"/>
        <rFont val="Sylfaen"/>
        <family val="1"/>
      </rPr>
      <t xml:space="preserve">
</t>
    </r>
  </si>
  <si>
    <r>
      <rPr>
        <sz val="8.5"/>
        <rFont val="Sylfaen"/>
        <family val="1"/>
      </rPr>
      <t xml:space="preserve"> </t>
    </r>
    <r>
      <rPr>
        <sz val="8.5"/>
        <rFont val="Sylfaen"/>
        <family val="2"/>
      </rPr>
      <t>დანაშაულის პრევენციის სფეროში ჩართულ სახელმწიფო უწყებებს შორის თანამშრომლობის მემორანდუმის დადება</t>
    </r>
  </si>
  <si>
    <r>
      <t>იუსტიციის სამინისტრო,</t>
    </r>
    <r>
      <rPr>
        <sz val="8.5"/>
        <rFont val="Times New Roman"/>
        <family val="1"/>
      </rPr>
      <t xml:space="preserve"> სსიპ დანაშაულის პრევენციის ცენტრი</t>
    </r>
    <r>
      <rPr>
        <sz val="8.5"/>
        <rFont val="Times New Roman"/>
        <family val="1"/>
        <charset val="204"/>
      </rPr>
      <t xml:space="preserve">, სასჯელაღსრულების და პრობაციის სამინისტრო, მთავარი პროკურატურა,  </t>
    </r>
    <r>
      <rPr>
        <sz val="8.5"/>
        <rFont val="Sylfaen"/>
        <family val="1"/>
      </rPr>
      <t>სასამართლო</t>
    </r>
  </si>
  <si>
    <t>8.5.3. არასრულწლოვანთა სარეაბილიტაციო დაწესებულებაში  მსჯავრდებულთათვის სრული ზოგადი განათლების ხელმისაწვდომობის უზრუნველყოფა</t>
  </si>
  <si>
    <t>საგანმანათლებლო პროგრამები ხელმისაწვდომია ყველა მსჯავრდებული  არასრულწლოვანისათვის. საგანმანათლებლო პროგრამებში მონაწილე არასრულწლოვანთა რაოდენობა</t>
  </si>
  <si>
    <r>
      <t xml:space="preserve">სრული ზოგადი განათლების მიწოდება ხორციელდება ინდივიდუალური მიდგომით </t>
    </r>
    <r>
      <rPr>
        <sz val="8.5"/>
        <rFont val="Calibri"/>
        <family val="2"/>
      </rPr>
      <t xml:space="preserve"> </t>
    </r>
  </si>
  <si>
    <r>
      <t xml:space="preserve">სრული ზოგადი განათლების მიწოდება ხორციელდება ინდივიდუალური საჭიროებების გათვალისწინებით </t>
    </r>
    <r>
      <rPr>
        <sz val="8.5"/>
        <rFont val="Calibri"/>
        <family val="2"/>
      </rPr>
      <t xml:space="preserve"> </t>
    </r>
  </si>
  <si>
    <t>8.5.5.არასრულწლოვანთა სარეაბილიტაციო დაწესებულებაში მსჯავრდებულებისათვის საგანმანათლებლო, სარეაბილიტაციო პროცესის ეფექტიანად განხორციელება</t>
  </si>
  <si>
    <t>დანაშაულის პრევენციის ცენტრი. მთავარი პროკურატურა, პრობაციის ეროვნული სააგენტო შსს</t>
  </si>
  <si>
    <t>შექმნილია განრიდებისა და მედიაციის  ელექტრონული საქმისწარმოების პროგრამა. პროგრამა მოსაყვანია განირდებისა და მედიაციის მექანიზმში შესულ ცვლილებებთან შესაბამისობაში.</t>
  </si>
  <si>
    <r>
      <t xml:space="preserve">პრობაციის სააგენტოს აქვს რისკისა და საჭიროების შეფასების და სასჯელის ინდ.დაგეგმვის ინსტრუმენტი; 
დანაშაულის პრევენციის ცენტრს აქვს ყოფილ მსჯავრდებულთა საჭიროებათა შეფასების ინსტრუმენტი;
სასჯელაღსრულების დეპარტამენტს აქვს </t>
    </r>
    <r>
      <rPr>
        <sz val="8.5"/>
        <rFont val="Times New Roman"/>
        <family val="1"/>
        <charset val="204"/>
      </rPr>
      <t>ბიო-ფსიქო-სოციალური</t>
    </r>
    <r>
      <rPr>
        <sz val="8.5"/>
        <rFont val="Times New Roman"/>
        <family val="1"/>
      </rPr>
      <t xml:space="preserve">  </t>
    </r>
    <r>
      <rPr>
        <sz val="8.5"/>
        <rFont val="Times New Roman"/>
        <family val="1"/>
        <charset val="204"/>
      </rPr>
      <t>შეფასების და სასჯელის ინდ</t>
    </r>
    <r>
      <rPr>
        <sz val="8.5"/>
        <rFont val="Times New Roman"/>
        <family val="1"/>
      </rPr>
      <t xml:space="preserve">. დაგეგმვის ინსტრუმენტი არასრულწლოვანი მსჯავრდებულებისთვის;
</t>
    </r>
    <r>
      <rPr>
        <sz val="8.5"/>
        <rFont val="Calibri"/>
        <family val="2"/>
      </rPr>
      <t xml:space="preserve">სასჯელაღსრულების დეპარტამენტს აქვს რისკის და საჭიროების შეფასების ინსტრუმენტი, რომლის </t>
    </r>
    <r>
      <rPr>
        <sz val="8.5"/>
        <rFont val="Calibri"/>
        <family val="2"/>
        <charset val="204"/>
      </rPr>
      <t>იმპლემნტაციაც</t>
    </r>
    <r>
      <rPr>
        <sz val="8.5"/>
        <rFont val="Calibri"/>
        <family val="2"/>
      </rPr>
      <t xml:space="preserve"> </t>
    </r>
    <r>
      <rPr>
        <sz val="8.5"/>
        <rFont val="Calibri"/>
        <family val="2"/>
        <charset val="204"/>
      </rPr>
      <t xml:space="preserve">პილოტირებაც </t>
    </r>
    <r>
      <rPr>
        <sz val="8.5"/>
        <rFont val="Calibri"/>
        <family val="2"/>
      </rPr>
      <t>მოხდება 2 დაწესებულებაში 2014 წელს</t>
    </r>
  </si>
  <si>
    <r>
      <t>შეფასების ინსტრუმენტების გადახედვა</t>
    </r>
    <r>
      <rPr>
        <sz val="8.5"/>
        <rFont val="Times New Roman"/>
        <family val="1"/>
        <charset val="204"/>
      </rPr>
      <t xml:space="preserve">/განახლება </t>
    </r>
    <r>
      <rPr>
        <sz val="8.5"/>
        <rFont val="Times New Roman"/>
        <family val="1"/>
      </rPr>
      <t xml:space="preserve">ერთგვაროვნების უზრუნველსაყოფად და ზიანის რისკის შეფასების ინტეგრირება 
</t>
    </r>
    <r>
      <rPr>
        <sz val="8.5"/>
        <rFont val="Times New Roman"/>
        <family val="1"/>
        <charset val="204"/>
      </rPr>
      <t>სრულწლოვანთა შეფასებაში</t>
    </r>
    <r>
      <rPr>
        <sz val="8.5"/>
        <rFont val="Times New Roman"/>
        <family val="1"/>
      </rPr>
      <t xml:space="preserve">  </t>
    </r>
  </si>
  <si>
    <r>
      <t xml:space="preserve">მოძიებული პარტნიორი ორგანიზაციები;
მინიმუმ ყოველი წლის ბოლოს </t>
    </r>
    <r>
      <rPr>
        <sz val="8.5"/>
        <rFont val="Calibri"/>
        <family val="2"/>
        <charset val="1"/>
      </rPr>
      <t>სერვისებზე მოძიებული განახლებული ინფორმაცია;
ერთობლივი სამუშაო შეხვედრები პარტნიორ ორგანიზაციებთან</t>
    </r>
  </si>
  <si>
    <r>
      <t xml:space="preserve">სავარაუდო პარტნიორი ორგანიზაციების მოძიება ქვეყნის შიგნით და გარეთ და მომსახურებათა ბაზის განახლება;
</t>
    </r>
    <r>
      <rPr>
        <sz val="8.5"/>
        <rFont val="Calibri"/>
        <family val="2"/>
        <charset val="1"/>
      </rPr>
      <t xml:space="preserve">                         </t>
    </r>
  </si>
  <si>
    <r>
      <t xml:space="preserve">სავარაუდო პარტნიორი ორგანიზაციების მოძიება ქვეყნის შიგნით და გარეთ და მომსახურებათა ბაზის განახლება;
</t>
    </r>
    <r>
      <rPr>
        <sz val="8.5"/>
        <rFont val="Times New Roman"/>
        <family val="1"/>
        <charset val="204"/>
      </rPr>
      <t>სასჯელაღსრულების სისტემაში საჭირო სერვისების შესახებ კვლევის განხორციელება და შესაბამის პარტნიორებთან ერთად აპროგრამების განახლება/დანერგვა</t>
    </r>
  </si>
  <si>
    <r>
      <t xml:space="preserve">დანაშაულის პრევენციის ცენტრს აქვს დაწყებული ხშირად მოთხოვნადი სერვისების (ძირითადად ტრენინგების) შიდა ბაზაზე დანერგვის პროცესი;
</t>
    </r>
    <r>
      <rPr>
        <sz val="8.5"/>
        <rFont val="Calibri"/>
        <family val="2"/>
      </rPr>
      <t xml:space="preserve">სასჯელაღსრულების დეპარტამენტს ჰყავს 
</t>
    </r>
    <r>
      <rPr>
        <sz val="8.5"/>
        <rFont val="Calibri"/>
        <family val="2"/>
        <charset val="204"/>
      </rPr>
      <t xml:space="preserve"> </t>
    </r>
    <r>
      <rPr>
        <sz val="8.5"/>
        <rFont val="Calibri"/>
        <family val="2"/>
      </rPr>
      <t xml:space="preserve"> ყავს 2 თანამშრომელი(ტრენერი), რომლებიც 3 დაწესებულებაში ახორციელებენ ორ, ყველაზე ხშირად მოთხოვნად პროგრამას</t>
    </r>
  </si>
  <si>
    <r>
      <t xml:space="preserve"> შემუშავებული სტანდარტის მიხედვით ყოფილ პატიმართა თავშესაფრ(ებ)ის ამოქმედება; პროფესიული გადამზადების კურსდამთავრებულთათვის სტაჟირებისა და დასაქმების დამატებითი შესაძლებლობების შექმნა; დანაშაულის პრევენციის ცენტრის ბენეფიციართათვის სახელმწიფო პროგრამებით გათვალისწინებული ჯანდაცვის მომსახურებების დაფინანსების მოპოვებაში მხარდაჭერა;
</t>
    </r>
    <r>
      <rPr>
        <sz val="8.5"/>
        <rFont val="Times New Roman"/>
        <family val="1"/>
        <charset val="204"/>
      </rPr>
      <t>იზომება მიწოდებული სერვისების ხარისხი და შედეგიანობა, პროგრამების გასაუმჯობესებლად და ხარვეზების აღმოსაფხვრელად იხვეწება/ვითარდება სერვისები</t>
    </r>
  </si>
  <si>
    <r>
      <t xml:space="preserve">კვლევების განხორციელება სხვადასხვა მომსახურების ეფექტურობის შესწავლისა და ბენეფიციართა საჭიროებების უკეთ გამოვლენის მიზნით;
</t>
    </r>
    <r>
      <rPr>
        <sz val="8.5"/>
        <rFont val="Times New Roman"/>
        <family val="1"/>
        <charset val="204"/>
      </rPr>
      <t xml:space="preserve">განხორციელებული კვლევების საფუძველზე შესაბამისი ცვლილებები  განხპორციელებულია პროგრამებში </t>
    </r>
  </si>
  <si>
    <t>კანონპროექტი შემუშავებულია</t>
  </si>
  <si>
    <t xml:space="preserve">პროექტის მომზადება </t>
  </si>
  <si>
    <t>არასრულწლოვანთა მართლმსაჯულების კოდექსი მიღებულია</t>
  </si>
  <si>
    <t>აპრილი, 2014</t>
  </si>
  <si>
    <t>აპრილი-ივლისი, 2014</t>
  </si>
  <si>
    <t xml:space="preserve">სპეციალიზირებულ პროკურორთა, მოსამართლეთა და იურიდიული დახმარების ადვოკატთა გადამზადება მოწმე და დაზარალებულ არასრულწლოვანთა საკითხებზე        </t>
  </si>
  <si>
    <t>2019 წელი</t>
  </si>
  <si>
    <t>1. საჭიროების შემთხვევაში თითოეული სტრუქტურული ერთეულის სამუშაოს მოკლე აღწერილობის შექმნა;   2. საჭიროების შემთხვევაში სტრუქტურული დანაყოფების დებულებებში ცვლილებების განხორციელება</t>
  </si>
  <si>
    <t>1. პროკურორთა დატვირთვის ამსახველი ანალიზი; 2. სამართლიანი დატვირთვის უზრუნველსაყოფად რეკომენდაციების მომზადება</t>
  </si>
  <si>
    <t xml:space="preserve">1. სისხლის სამართლის საქმისწარმოების ელექტრონული სისტემის დახვეწაზე მომუშავე სამუშაო ჯგუფის შექმნა;                                                            2. სისხლის სამართლის საქმისწარმოების ელექტრონული სისტემის დახვეწაზე მომუშავე სამუშაო ჯგუფის მიერ არსებული ხარვეზების შესახებ ანგარიშის მომზადება;                                                                                                                     3.ადამიანური რესურსების მართვის ელექტრონული პროგრამის (HR ელექტრონული პროგრამა) დასანერგად სამუშაო ჯგუფის შექმნა და გეგმის მომზადება;
4. პროკურორთა დატვირთვის ელექტრონული მოდულის დასანერგად სამუშაო ჯგუფის შექმნა და გეგმის მომზადება;
5. ელექტრონული პროგრამების  მონიტორინგის შედეგების  ამსახველი მინიმუმ 1 ანგარიშის მომზადება;                                                             6. პროკურორთა კმაყოფილების დონის განსაზღვრისა და პრობლემური საკითხების იდენტიფიცირების მიზნით კვლევის ჩატარება;                                                                                                                                                                           7. პროკურატურის ავტოპარკის ნაწილის განახლება.       </t>
  </si>
  <si>
    <t xml:space="preserve">1. ელექტრონული პროგრამების  მონიტორინგის შედეგების  ამსახველი  ანგარიშის მომზადება;                                       2. პროკურატურის მინიმუმ ერთი ახალი შენობის გახსნა;                                                      3. პროკურატურის ინვენტარის და ავეჯის განახლება;                                                               4. პროკურატურის ავტოპარკის ნაწილის განახლება;                                                              5 . პროკურორთა კმაყოფილების დონის განსაზღვრისა და პრობლემური საკითხების იდენტიფიცირების მიზნით კვლევის ჩატარება.                        </t>
  </si>
  <si>
    <t xml:space="preserve">                                                                                                               1. საზოგადოებრივი პროკურატურის ფარგლებში მინიმუმ 2 დიდი და 4 მოკლე ვადიანი პროექტის განხორციელება;                                                 2. საზოგადოების ცნობიერების ამაღლების მიზნით მინიმუმ 3 აქტივობის განხორციელება;                                                                                                    3. არასამთავრობო და სამთავრობო ორგანიზაციებთან შეხვედრების ორგანიზება;                                                                       4. მედიის წარმომადგენლებისა და პროკურორებისათვის ერთობლივი გასვლითი სემინარების ორგანიზება სისხლის სამართლისა და მედიის დარგში  ცნობიერების ამაღლების მიზნით;                                                                  5.   მოწმისა და დაზარალებულის კოორდინატორის სამსახურის მიერ გაწეული მუშაობის ხარისხის შემოწმება და შედეგების ამსახველი შესაბამისი დოკუმენტის მომზადება;                                                                                                                                                                                            6.   პროკურატურის საქმიანობის ამსახველი წლიური ანგარიშის მომზადება.                    </t>
  </si>
  <si>
    <t xml:space="preserve">1. არასრულწლოვანთა საქმეებზე პროკურორთა გადამზადება;                                                                                                                       2. . შესაბამისი ტრეინინგ-მოდულების შემუშავება და დანერგვა;                                                                 3. არასრულწლოვანთა შორის დანაშაულის გამომწვევი მიზეზების დასადგენად კვლევების ჩატარება;                                                                                                                             4. კვლევების საფუძველზე შესაბამისი რეკომენდაციების მომზადება და პრევენციული ღონისძიებების დაგეგმვა.                                                                     </t>
  </si>
  <si>
    <t>MOC</t>
  </si>
  <si>
    <r>
      <t xml:space="preserve">5. საჭიროების შემთხვევაში პატიმრობის კოდექსში ცვლილებების შეტანა და ინიციტივების ასახვა შიდა რეგულაციებში
</t>
    </r>
    <r>
      <rPr>
        <b/>
        <i/>
        <u/>
        <sz val="8.5"/>
        <color theme="1"/>
        <rFont val="Sylfaen"/>
        <family val="1"/>
        <charset val="204"/>
      </rPr>
      <t>შედეგი</t>
    </r>
    <r>
      <rPr>
        <sz val="8.5"/>
        <color theme="1"/>
        <rFont val="Sylfaen"/>
        <family val="1"/>
        <charset val="204"/>
      </rPr>
      <t xml:space="preserve">
1. პატიმრობის კოდექსში შემუშავებული ცვლილებები მიღებულია;
2. მსჯავრდებულის მიერ სამეურნეო სამუშაოების შესრულების და მისთვის ანაზღაურების მიცემის წესი მიღებულია;
3. პატიმრობისა და თავისუფლების აღკვეთის აღსრულების სისტემის ორგანოების შეიარაღებაში არსებულ სპეციალურ საშუალებათა სახეების, მათი შენახვის, ტარებისა და გამოყენების წესის და პირობების, აგრეთვე სპეციალური საშუალებების გამოყენების უფლების მქონე პირის განსაზღვრის წესი მიღებულია;
4. თავისუფლების აღკვეთის დაწესებულებებში მსჯავრდებულთა ფსიქო-სოციალური სარეაბილიტაციო პროგრამის „ატლანტისი“ განხორციელების ინსტრუქცია მიღებულია; 
5. სასჯელის მოხდის ინდივიდუალური დაგეგმვის ინსტრუქციის (სრულწლოვან მსჯავრდებულთათვის) პროექტი შემუშავებულია;
6. ვიზუალური ან/და ელექტრონული საშუალებით მეთვალყურეობისა და კონტროლის განხორციელების, ჩანაწერების შენახვის, წაშლისა და განადგურების წესის პროექტი შემუშავებულია;
7. სასჯელაღსრულების დეპარტამენტის არასრულწლოვანთა სარეაბილიტაციო დაწესებულების დებულების პროექტი შემუშავებულია;
8. დაბალი რისკის დაწესებულების დებულების პროექტზე მიმდინარეობს მუშაობა;
9. განსაკუთრებული მეთვალყურეობის დაწესებულების დებულების პროექტზე მიმდინარეობს მუშაობა;
10. რისკის სახეები, რისკის შეფასების კრიტერიუმები, რისკის შეფასებისა და გადაფასების წესი, მსჯავრდებულის იმავე ან სხვა ტიპის თავისუფლების აღკვეთის დაწესებულებაში გადაყვანის წესი და პირობები, აგრეთვე მულტიდისციპლინური გუნდის შემადგენლობის განსაზღვრის წესის პროექტზე მიმდინარეობს მუშაობა;
11. პატიმრობის კოდექსში შეტანილი ცვლილებები შესაბამისად აისახება შიდა რეგულაციებშიც.</t>
    </r>
  </si>
  <si>
    <r>
      <t xml:space="preserve">უზრუნველყოფილი იქნება  დეპარტამენტისა და დაწესებულებების ეფექტური ფუნქციონირება
</t>
    </r>
    <r>
      <rPr>
        <b/>
        <i/>
        <sz val="8.5"/>
        <color theme="1"/>
        <rFont val="Sylfaen"/>
        <family val="1"/>
      </rPr>
      <t>შედეგი:</t>
    </r>
    <r>
      <rPr>
        <sz val="8.5"/>
        <color theme="1"/>
        <rFont val="Sylfaen"/>
        <family val="1"/>
        <charset val="204"/>
      </rPr>
      <t xml:space="preserve"> </t>
    </r>
    <r>
      <rPr>
        <sz val="8.5"/>
        <color theme="1"/>
        <rFont val="Sylfaen"/>
        <family val="1"/>
      </rPr>
      <t>1.უზრუნველყოფილია   დეპარტამენტისა და დაწესებულებების ეფექტური ფუნქციონირება</t>
    </r>
  </si>
  <si>
    <r>
      <t xml:space="preserve">1. ყველა თანამდებობაზე და პოზიციაზე შემუშავებულია  საკვალიფიკაციო მოთხოვნები;
</t>
    </r>
    <r>
      <rPr>
        <b/>
        <i/>
        <u/>
        <sz val="8.5"/>
        <color theme="1"/>
        <rFont val="Sylfaen"/>
        <family val="1"/>
        <charset val="204"/>
      </rPr>
      <t>შედეგი</t>
    </r>
    <r>
      <rPr>
        <sz val="8.5"/>
        <color theme="1"/>
        <rFont val="Sylfaen"/>
        <family val="1"/>
        <charset val="204"/>
      </rPr>
      <t xml:space="preserve">
შემუშავდა კონკრეტული თანამდებობების საკვალიფიკაციო მოთხოვნები, რომლის გათვალისწინებით განთავსდა ვაკანსიები კვალიფიციურ თანამშრომელთა მოზიდვის მიზნით ოფიციალურ ვებგვერდზე (www.hr.gov.ge); </t>
    </r>
  </si>
  <si>
    <r>
      <t xml:space="preserve">2. </t>
    </r>
    <r>
      <rPr>
        <sz val="8.5"/>
        <color theme="1"/>
        <rFont val="Sylfaen"/>
        <family val="1"/>
        <charset val="204"/>
      </rPr>
      <t>შემუშავდა თანამშრომელთა სამუშაო აღწერილობები; ასევე ხელი შეეწყო სხვადასხვა სასწავლო პროგრამების განხორცილებას.</t>
    </r>
  </si>
  <si>
    <r>
      <t>ქვეპროგრამა</t>
    </r>
    <r>
      <rPr>
        <sz val="8.5"/>
        <color rgb="FF000000"/>
        <rFont val="Sylfaen"/>
        <family val="1"/>
        <charset val="204"/>
      </rPr>
      <t xml:space="preserve"> 6.2.2. სპეციალიზებული ტრენინგები პენიტენციური სისტემის თანამშრომლებისათვის</t>
    </r>
  </si>
  <si>
    <r>
      <t xml:space="preserve">1. პირველადი საბაზის ტრენინგი გავლილი აქვს სისტემის თანამშრომლებს; 2. სპეციალიზირებული ტრენინგები გავლილი  აქვს სასჯელაღსრულების სისტემის თანამშრომლებს, მათ შორის ადმინისტრირების, მენეჯმენტის, ადამიანის უფლებების და სხვა დარგებში   </t>
    </r>
    <r>
      <rPr>
        <b/>
        <i/>
        <sz val="8.5"/>
        <rFont val="Sylfaen"/>
        <family val="1"/>
      </rPr>
      <t xml:space="preserve">შედეგი: </t>
    </r>
    <r>
      <rPr>
        <sz val="8.5"/>
        <rFont val="Sylfaen"/>
        <family val="1"/>
      </rPr>
      <t>1.</t>
    </r>
    <r>
      <rPr>
        <b/>
        <i/>
        <sz val="8.5"/>
        <rFont val="Sylfaen"/>
        <family val="1"/>
      </rPr>
      <t xml:space="preserve"> </t>
    </r>
    <r>
      <rPr>
        <sz val="8.5"/>
        <rFont val="Sylfaen"/>
        <family val="1"/>
      </rPr>
      <t>პირველდაწყებითი საბაზისო მომზადება გაიარა:
სამართლებრივი რეჟიმის განყოფილებების - 120-მა თანამშრომელმა</t>
    </r>
    <r>
      <rPr>
        <b/>
        <i/>
        <sz val="8.5"/>
        <rFont val="Sylfaen"/>
        <family val="1"/>
      </rPr>
      <t xml:space="preserve"> </t>
    </r>
    <r>
      <rPr>
        <sz val="8.5"/>
        <rFont val="Sylfaen"/>
        <family val="1"/>
      </rPr>
      <t xml:space="preserve">2. მომზადება გაიარა:ცენტრალური აპარატის - 61-მა თანამშრომელმა;  სასჯელაღსრულების დეპარტამენტის  - 321-მა თანამშრომელმა;  სასჯელაღშრულების დაწესებულებების -  1504-მა თანამშრომელმა. (მათ შორის 120 საბაზისო)  </t>
    </r>
    <r>
      <rPr>
        <b/>
        <i/>
        <sz val="8.5"/>
        <rFont val="Sylfaen"/>
        <family val="1"/>
      </rPr>
      <t xml:space="preserve">                          </t>
    </r>
  </si>
  <si>
    <r>
      <t xml:space="preserve">პროგრამა </t>
    </r>
    <r>
      <rPr>
        <b/>
        <sz val="8.5"/>
        <color theme="0"/>
        <rFont val="Sylfaen"/>
        <family val="1"/>
        <charset val="204"/>
      </rPr>
      <t xml:space="preserve"> 6.3 - პატიმრობის პირობების გაუმჯობესება</t>
    </r>
  </si>
  <si>
    <r>
      <t xml:space="preserve"> MOC/</t>
    </r>
    <r>
      <rPr>
        <sz val="8.5"/>
        <rFont val="Sylfaen"/>
        <family val="1"/>
      </rPr>
      <t>სასწავლო ცენტრი</t>
    </r>
  </si>
  <si>
    <r>
      <t xml:space="preserve">1.გაგრძელდა დაბა ლაითურის განსაკუთრებული მეთვალყურეობის ტიპის დაწესებულების მშენებლობა                                         2 დაიწყო   სასჯელაღსრულების  ახალი დაწესებულების საპროექტო-სამშენებლო სამუშაოები                                             
</t>
    </r>
    <r>
      <rPr>
        <b/>
        <i/>
        <sz val="8.5"/>
        <color theme="1"/>
        <rFont val="Times New Roman"/>
        <family val="1"/>
        <charset val="204"/>
      </rPr>
      <t>შედეგი</t>
    </r>
    <r>
      <rPr>
        <sz val="8.5"/>
        <color theme="1"/>
        <rFont val="Times New Roman"/>
        <family val="1"/>
        <charset val="204"/>
      </rPr>
      <t xml:space="preserve">
1.დასრულდა ლაითურის ახალი დაწესებულების ადმინისტრაციული შენობის სამშენებლო სარემონტო სამუშაოები,    ასევე დასრულდა ძირითადი სარეჟიმო კორპუსის შავი კარკასის სამშენებლო სამუშოაები.</t>
    </r>
    <r>
      <rPr>
        <sz val="8.5"/>
        <color theme="1"/>
        <rFont val="Times New Roman"/>
        <family val="1"/>
      </rPr>
      <t xml:space="preserve">
</t>
    </r>
    <r>
      <rPr>
        <sz val="8.5"/>
        <color theme="1"/>
        <rFont val="Times New Roman"/>
        <family val="1"/>
        <charset val="204"/>
      </rPr>
      <t xml:space="preserve">
                             </t>
    </r>
  </si>
  <si>
    <r>
      <t>გარემონტებული</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აღჭურვილი</t>
    </r>
    <r>
      <rPr>
        <sz val="8.5"/>
        <color rgb="FF000000"/>
        <rFont val="Times New Roman"/>
        <family val="1"/>
        <charset val="204"/>
      </rPr>
      <t xml:space="preserve"> </t>
    </r>
    <r>
      <rPr>
        <sz val="8.5"/>
        <color rgb="FF000000"/>
        <rFont val="Sylfaen"/>
        <family val="1"/>
        <charset val="204"/>
      </rPr>
      <t>დაწესებულებების</t>
    </r>
    <r>
      <rPr>
        <sz val="8.5"/>
        <color rgb="FF000000"/>
        <rFont val="Times New Roman"/>
        <family val="1"/>
        <charset val="204"/>
      </rPr>
      <t xml:space="preserve"> </t>
    </r>
    <r>
      <rPr>
        <sz val="8.5"/>
        <color rgb="FF000000"/>
        <rFont val="Sylfaen"/>
        <family val="1"/>
        <charset val="204"/>
      </rPr>
      <t>რაოდენობა</t>
    </r>
  </si>
  <si>
    <r>
      <t>არსებულ</t>
    </r>
    <r>
      <rPr>
        <sz val="8.5"/>
        <color rgb="FF000000"/>
        <rFont val="Times New Roman"/>
        <family val="1"/>
        <charset val="204"/>
      </rPr>
      <t xml:space="preserve"> </t>
    </r>
    <r>
      <rPr>
        <sz val="8.5"/>
        <color rgb="FF000000"/>
        <rFont val="Sylfaen"/>
        <family val="1"/>
        <charset val="204"/>
      </rPr>
      <t>დაწესებულებებს</t>
    </r>
    <r>
      <rPr>
        <sz val="8.5"/>
        <color rgb="FF000000"/>
        <rFont val="Times New Roman"/>
        <family val="1"/>
        <charset val="204"/>
      </rPr>
      <t xml:space="preserve"> </t>
    </r>
    <r>
      <rPr>
        <sz val="8.5"/>
        <color rgb="FF000000"/>
        <rFont val="Sylfaen"/>
        <family val="1"/>
        <charset val="204"/>
      </rPr>
      <t>ჩაუტარდათ</t>
    </r>
    <r>
      <rPr>
        <sz val="8.5"/>
        <color rgb="FF000000"/>
        <rFont val="Times New Roman"/>
        <family val="1"/>
        <charset val="204"/>
      </rPr>
      <t xml:space="preserve">  </t>
    </r>
    <r>
      <rPr>
        <sz val="8.5"/>
        <color rgb="FF000000"/>
        <rFont val="Sylfaen"/>
        <family val="1"/>
        <charset val="204"/>
      </rPr>
      <t>რემონტ</t>
    </r>
    <r>
      <rPr>
        <sz val="8.5"/>
        <color rgb="FF000000"/>
        <rFont val="Times New Roman"/>
        <family val="1"/>
        <charset val="204"/>
      </rPr>
      <t>-</t>
    </r>
    <r>
      <rPr>
        <sz val="8.5"/>
        <color rgb="FF000000"/>
        <rFont val="Sylfaen"/>
        <family val="1"/>
        <charset val="204"/>
      </rPr>
      <t>რეკონსტრუქციები</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დამატებით</t>
    </r>
    <r>
      <rPr>
        <sz val="8.5"/>
        <color rgb="FF000000"/>
        <rFont val="Times New Roman"/>
        <family val="1"/>
        <charset val="204"/>
      </rPr>
      <t xml:space="preserve"> </t>
    </r>
    <r>
      <rPr>
        <sz val="8.5"/>
        <color rgb="FF000000"/>
        <rFont val="Sylfaen"/>
        <family val="1"/>
        <charset val="204"/>
      </rPr>
      <t>აღიჭურვენ</t>
    </r>
    <r>
      <rPr>
        <sz val="8.5"/>
        <color rgb="FF000000"/>
        <rFont val="Times New Roman"/>
        <family val="1"/>
        <charset val="204"/>
      </rPr>
      <t xml:space="preserve"> </t>
    </r>
    <r>
      <rPr>
        <sz val="8.5"/>
        <color rgb="FF000000"/>
        <rFont val="Sylfaen"/>
        <family val="1"/>
        <charset val="204"/>
      </rPr>
      <t>შესაბამისი</t>
    </r>
    <r>
      <rPr>
        <sz val="8.5"/>
        <color rgb="FF000000"/>
        <rFont val="Times New Roman"/>
        <family val="1"/>
        <charset val="204"/>
      </rPr>
      <t xml:space="preserve"> </t>
    </r>
    <r>
      <rPr>
        <sz val="8.5"/>
        <color rgb="FF000000"/>
        <rFont val="Sylfaen"/>
        <family val="1"/>
        <charset val="204"/>
      </rPr>
      <t>მანქანა</t>
    </r>
    <r>
      <rPr>
        <sz val="8.5"/>
        <color rgb="FF000000"/>
        <rFont val="Times New Roman"/>
        <family val="1"/>
        <charset val="204"/>
      </rPr>
      <t xml:space="preserve"> </t>
    </r>
    <r>
      <rPr>
        <sz val="8.5"/>
        <color rgb="FF000000"/>
        <rFont val="Sylfaen"/>
        <family val="1"/>
        <charset val="204"/>
      </rPr>
      <t>დანადგარებითა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ინვენტარით</t>
    </r>
  </si>
  <si>
    <r>
      <t>ყოველწლიურად არსებული</t>
    </r>
    <r>
      <rPr>
        <sz val="8.5"/>
        <color rgb="FF000000"/>
        <rFont val="Times New Roman"/>
        <family val="1"/>
        <charset val="204"/>
      </rPr>
      <t xml:space="preserve"> </t>
    </r>
    <r>
      <rPr>
        <sz val="8.5"/>
        <color rgb="FF000000"/>
        <rFont val="Sylfaen"/>
        <family val="1"/>
        <charset val="204"/>
      </rPr>
      <t>დაწესებულებები უზრუნველყოფილია</t>
    </r>
    <r>
      <rPr>
        <sz val="8.5"/>
        <color rgb="FF000000"/>
        <rFont val="Times New Roman"/>
        <family val="1"/>
        <charset val="204"/>
      </rPr>
      <t xml:space="preserve"> </t>
    </r>
    <r>
      <rPr>
        <sz val="8.5"/>
        <color rgb="FF000000"/>
        <rFont val="Sylfaen"/>
        <family val="1"/>
        <charset val="204"/>
      </rPr>
      <t>რემონტ</t>
    </r>
    <r>
      <rPr>
        <sz val="8.5"/>
        <color rgb="FF000000"/>
        <rFont val="Times New Roman"/>
        <family val="1"/>
        <charset val="204"/>
      </rPr>
      <t>-</t>
    </r>
    <r>
      <rPr>
        <sz val="8.5"/>
        <color rgb="FF000000"/>
        <rFont val="Sylfaen"/>
        <family val="1"/>
        <charset val="204"/>
      </rPr>
      <t>რეკონსტრუქციით</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დამატებითი</t>
    </r>
    <r>
      <rPr>
        <sz val="8.5"/>
        <color rgb="FF000000"/>
        <rFont val="Times New Roman"/>
        <family val="1"/>
        <charset val="204"/>
      </rPr>
      <t xml:space="preserve"> </t>
    </r>
    <r>
      <rPr>
        <sz val="8.5"/>
        <color rgb="FF000000"/>
        <rFont val="Sylfaen"/>
        <family val="1"/>
        <charset val="204"/>
      </rPr>
      <t>აღჭურვით,</t>
    </r>
    <r>
      <rPr>
        <sz val="8.5"/>
        <color rgb="FF000000"/>
        <rFont val="Times New Roman"/>
        <family val="1"/>
        <charset val="204"/>
      </rPr>
      <t xml:space="preserve"> </t>
    </r>
    <r>
      <rPr>
        <sz val="8.5"/>
        <color rgb="FF000000"/>
        <rFont val="Sylfaen"/>
        <family val="1"/>
        <charset val="204"/>
      </rPr>
      <t>შესაბამისი</t>
    </r>
    <r>
      <rPr>
        <sz val="8.5"/>
        <color rgb="FF000000"/>
        <rFont val="Times New Roman"/>
        <family val="1"/>
        <charset val="204"/>
      </rPr>
      <t xml:space="preserve"> </t>
    </r>
    <r>
      <rPr>
        <sz val="8.5"/>
        <color rgb="FF000000"/>
        <rFont val="Sylfaen"/>
        <family val="1"/>
        <charset val="204"/>
      </rPr>
      <t>მანქანა</t>
    </r>
    <r>
      <rPr>
        <sz val="8.5"/>
        <color rgb="FF000000"/>
        <rFont val="Times New Roman"/>
        <family val="1"/>
        <charset val="204"/>
      </rPr>
      <t xml:space="preserve"> </t>
    </r>
    <r>
      <rPr>
        <sz val="8.5"/>
        <color rgb="FF000000"/>
        <rFont val="Sylfaen"/>
        <family val="1"/>
        <charset val="204"/>
      </rPr>
      <t>დანადგარებითა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ინვენტარით,  საჭიროებიდან გამომდინარე</t>
    </r>
  </si>
  <si>
    <r>
      <t>ყოველწლიურად არსებული</t>
    </r>
    <r>
      <rPr>
        <sz val="8.5"/>
        <color theme="1"/>
        <rFont val="Times New Roman"/>
        <family val="1"/>
        <charset val="204"/>
      </rPr>
      <t xml:space="preserve"> </t>
    </r>
    <r>
      <rPr>
        <sz val="8.5"/>
        <color theme="1"/>
        <rFont val="Sylfaen"/>
        <family val="1"/>
        <charset val="204"/>
      </rPr>
      <t>დაწესებულებები უზრუნველყოფილია</t>
    </r>
    <r>
      <rPr>
        <sz val="8.5"/>
        <color theme="1"/>
        <rFont val="Times New Roman"/>
        <family val="1"/>
        <charset val="204"/>
      </rPr>
      <t xml:space="preserve"> </t>
    </r>
    <r>
      <rPr>
        <sz val="8.5"/>
        <color theme="1"/>
        <rFont val="Sylfaen"/>
        <family val="1"/>
        <charset val="204"/>
      </rPr>
      <t>რემონტ</t>
    </r>
    <r>
      <rPr>
        <sz val="8.5"/>
        <color theme="1"/>
        <rFont val="Times New Roman"/>
        <family val="1"/>
        <charset val="204"/>
      </rPr>
      <t>-</t>
    </r>
    <r>
      <rPr>
        <sz val="8.5"/>
        <color theme="1"/>
        <rFont val="Sylfaen"/>
        <family val="1"/>
        <charset val="204"/>
      </rPr>
      <t>რეკონსტრუქციით</t>
    </r>
    <r>
      <rPr>
        <sz val="8.5"/>
        <color theme="1"/>
        <rFont val="Times New Roman"/>
        <family val="1"/>
        <charset val="204"/>
      </rPr>
      <t xml:space="preserve"> </t>
    </r>
    <r>
      <rPr>
        <sz val="8.5"/>
        <color theme="1"/>
        <rFont val="Sylfaen"/>
        <family val="1"/>
        <charset val="204"/>
      </rPr>
      <t>და</t>
    </r>
    <r>
      <rPr>
        <sz val="8.5"/>
        <color theme="1"/>
        <rFont val="Times New Roman"/>
        <family val="1"/>
        <charset val="204"/>
      </rPr>
      <t xml:space="preserve"> </t>
    </r>
    <r>
      <rPr>
        <sz val="8.5"/>
        <color theme="1"/>
        <rFont val="Sylfaen"/>
        <family val="1"/>
        <charset val="204"/>
      </rPr>
      <t>დამატებითი</t>
    </r>
    <r>
      <rPr>
        <sz val="8.5"/>
        <color theme="1"/>
        <rFont val="Times New Roman"/>
        <family val="1"/>
        <charset val="204"/>
      </rPr>
      <t xml:space="preserve"> </t>
    </r>
    <r>
      <rPr>
        <sz val="8.5"/>
        <color theme="1"/>
        <rFont val="Sylfaen"/>
        <family val="1"/>
        <charset val="204"/>
      </rPr>
      <t>აღჭურვით,</t>
    </r>
    <r>
      <rPr>
        <sz val="8.5"/>
        <color theme="1"/>
        <rFont val="Times New Roman"/>
        <family val="1"/>
        <charset val="204"/>
      </rPr>
      <t xml:space="preserve"> </t>
    </r>
    <r>
      <rPr>
        <sz val="8.5"/>
        <color theme="1"/>
        <rFont val="Sylfaen"/>
        <family val="1"/>
        <charset val="204"/>
      </rPr>
      <t>შესაბამისი</t>
    </r>
    <r>
      <rPr>
        <sz val="8.5"/>
        <color theme="1"/>
        <rFont val="Times New Roman"/>
        <family val="1"/>
        <charset val="204"/>
      </rPr>
      <t xml:space="preserve"> </t>
    </r>
    <r>
      <rPr>
        <sz val="8.5"/>
        <color theme="1"/>
        <rFont val="Sylfaen"/>
        <family val="1"/>
        <charset val="204"/>
      </rPr>
      <t>მანქანა</t>
    </r>
    <r>
      <rPr>
        <sz val="8.5"/>
        <color theme="1"/>
        <rFont val="Times New Roman"/>
        <family val="1"/>
        <charset val="204"/>
      </rPr>
      <t xml:space="preserve"> </t>
    </r>
    <r>
      <rPr>
        <sz val="8.5"/>
        <color theme="1"/>
        <rFont val="Sylfaen"/>
        <family val="1"/>
        <charset val="204"/>
      </rPr>
      <t>დანადგარებითა</t>
    </r>
    <r>
      <rPr>
        <sz val="8.5"/>
        <color theme="1"/>
        <rFont val="Times New Roman"/>
        <family val="1"/>
        <charset val="204"/>
      </rPr>
      <t xml:space="preserve"> </t>
    </r>
    <r>
      <rPr>
        <sz val="8.5"/>
        <color theme="1"/>
        <rFont val="Sylfaen"/>
        <family val="1"/>
        <charset val="204"/>
      </rPr>
      <t>და</t>
    </r>
    <r>
      <rPr>
        <sz val="8.5"/>
        <color theme="1"/>
        <rFont val="Times New Roman"/>
        <family val="1"/>
        <charset val="204"/>
      </rPr>
      <t xml:space="preserve"> </t>
    </r>
    <r>
      <rPr>
        <sz val="8.5"/>
        <color theme="1"/>
        <rFont val="Sylfaen"/>
        <family val="1"/>
        <charset val="204"/>
      </rPr>
      <t xml:space="preserve">ინვენტარით,  საჭიროებიდან გამომდინარე
</t>
    </r>
    <r>
      <rPr>
        <b/>
        <i/>
        <sz val="8.5"/>
        <color theme="1"/>
        <rFont val="Sylfaen"/>
        <family val="1"/>
      </rPr>
      <t>შედეგი:</t>
    </r>
    <r>
      <rPr>
        <sz val="8.5"/>
        <color theme="1"/>
        <rFont val="Sylfaen"/>
        <family val="1"/>
        <charset val="204"/>
      </rPr>
      <t xml:space="preserve"> 1. აღნიშნულთან დაკავშირებით სასჯელაღსრულების დეპარტამენტის მიერ 2014 წელს ყველა სასჯელაღსრულების დაწესებულებაში ჩატარდა მიმდინარე და კაპიტალური სარემონტო სამუშაოები, რითაც მნიშვნელოვნად გაუმჯობესდა მსჯავრდებულთა/ბრალდებულთა საცხოვრებელი პირობები, კერძოდ;  მიდინარე სარემონტოსამუშაოები ჩაუტარდა დაწესებულებების სამედიცინო პუნქტებს, მოეწყო პჯდ ოთახები, გარემონტდა საშხაპეები, საკნები, საცხოვრებელი კორპუსები, დაწესებულებების ეზოებში მოეწყო დამატებითი გამწვანების ზონები და ა.შ.</t>
    </r>
  </si>
  <si>
    <r>
      <t>პენიტენციურ</t>
    </r>
    <r>
      <rPr>
        <sz val="8.5"/>
        <color rgb="FF000000"/>
        <rFont val="Times New Roman"/>
        <family val="1"/>
        <charset val="204"/>
      </rPr>
      <t xml:space="preserve"> </t>
    </r>
    <r>
      <rPr>
        <sz val="8.5"/>
        <color rgb="FF000000"/>
        <rFont val="Sylfaen"/>
        <family val="1"/>
        <charset val="204"/>
      </rPr>
      <t>სისტემაში</t>
    </r>
    <r>
      <rPr>
        <sz val="8.5"/>
        <color rgb="FF000000"/>
        <rFont val="Times New Roman"/>
        <family val="1"/>
        <charset val="204"/>
      </rPr>
      <t xml:space="preserve"> </t>
    </r>
    <r>
      <rPr>
        <sz val="8.5"/>
        <color rgb="FF000000"/>
        <rFont val="Sylfaen"/>
        <family val="1"/>
        <charset val="204"/>
      </rPr>
      <t>განთავსებული</t>
    </r>
    <r>
      <rPr>
        <sz val="8.5"/>
        <color rgb="FF000000"/>
        <rFont val="Times New Roman"/>
        <family val="1"/>
        <charset val="204"/>
      </rPr>
      <t xml:space="preserve"> </t>
    </r>
    <r>
      <rPr>
        <sz val="8.5"/>
        <color rgb="FF000000"/>
        <rFont val="Sylfaen"/>
        <family val="1"/>
        <charset val="204"/>
      </rPr>
      <t>პატიმრები</t>
    </r>
    <r>
      <rPr>
        <sz val="8.5"/>
        <color rgb="FF000000"/>
        <rFont val="Times New Roman"/>
        <family val="1"/>
        <charset val="204"/>
      </rPr>
      <t xml:space="preserve">  </t>
    </r>
    <r>
      <rPr>
        <sz val="8.5"/>
        <color rgb="FF000000"/>
        <rFont val="Sylfaen"/>
        <family val="1"/>
        <charset val="204"/>
      </rPr>
      <t>უზრუნველყოფილნი</t>
    </r>
    <r>
      <rPr>
        <sz val="8.5"/>
        <color rgb="FF000000"/>
        <rFont val="Times New Roman"/>
        <family val="1"/>
        <charset val="204"/>
      </rPr>
      <t xml:space="preserve"> </t>
    </r>
    <r>
      <rPr>
        <sz val="8.5"/>
        <color rgb="FF000000"/>
        <rFont val="Sylfaen"/>
        <family val="1"/>
        <charset val="204"/>
      </rPr>
      <t>არიან</t>
    </r>
    <r>
      <rPr>
        <sz val="8.5"/>
        <color rgb="FF000000"/>
        <rFont val="Times New Roman"/>
        <family val="1"/>
        <charset val="204"/>
      </rPr>
      <t xml:space="preserve"> </t>
    </r>
    <r>
      <rPr>
        <sz val="8.5"/>
        <color rgb="FF000000"/>
        <rFont val="Sylfaen"/>
        <family val="1"/>
        <charset val="204"/>
      </rPr>
      <t>კვებითი</t>
    </r>
    <r>
      <rPr>
        <sz val="8.5"/>
        <color rgb="FF000000"/>
        <rFont val="Times New Roman"/>
        <family val="1"/>
        <charset val="204"/>
      </rPr>
      <t xml:space="preserve"> </t>
    </r>
    <r>
      <rPr>
        <sz val="8.5"/>
        <color rgb="FF000000"/>
        <rFont val="Sylfaen"/>
        <family val="1"/>
        <charset val="204"/>
      </rPr>
      <t>მომსახურებით</t>
    </r>
    <r>
      <rPr>
        <sz val="8.5"/>
        <color rgb="FF000000"/>
        <rFont val="Times New Roman"/>
        <family val="1"/>
        <charset val="204"/>
      </rPr>
      <t xml:space="preserve">, </t>
    </r>
    <r>
      <rPr>
        <sz val="8.5"/>
        <color rgb="FF000000"/>
        <rFont val="Sylfaen"/>
        <family val="1"/>
        <charset val="204"/>
      </rPr>
      <t>დღეში</t>
    </r>
    <r>
      <rPr>
        <sz val="8.5"/>
        <color rgb="FF000000"/>
        <rFont val="Times New Roman"/>
        <family val="1"/>
        <charset val="204"/>
      </rPr>
      <t xml:space="preserve"> </t>
    </r>
    <r>
      <rPr>
        <sz val="8.5"/>
        <color rgb="FF000000"/>
        <rFont val="Sylfaen"/>
        <family val="1"/>
        <charset val="204"/>
      </rPr>
      <t>სამჯერ</t>
    </r>
    <r>
      <rPr>
        <sz val="8.5"/>
        <color rgb="FF000000"/>
        <rFont val="Times New Roman"/>
        <family val="1"/>
        <charset val="204"/>
      </rPr>
      <t xml:space="preserve"> </t>
    </r>
    <r>
      <rPr>
        <sz val="8.5"/>
        <color rgb="FF000000"/>
        <rFont val="Sylfaen"/>
        <family val="1"/>
        <charset val="204"/>
      </rPr>
      <t>შესაბამისი</t>
    </r>
    <r>
      <rPr>
        <sz val="8.5"/>
        <color rgb="FF000000"/>
        <rFont val="Times New Roman"/>
        <family val="1"/>
        <charset val="204"/>
      </rPr>
      <t xml:space="preserve"> </t>
    </r>
    <r>
      <rPr>
        <sz val="8.5"/>
        <color rgb="FF000000"/>
        <rFont val="Sylfaen"/>
        <family val="1"/>
        <charset val="204"/>
      </rPr>
      <t>მენიუსა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ნორმატივებით</t>
    </r>
    <r>
      <rPr>
        <sz val="8.5"/>
        <color rgb="FF000000"/>
        <rFont val="Times New Roman"/>
        <family val="1"/>
        <charset val="204"/>
      </rPr>
      <t xml:space="preserve"> </t>
    </r>
    <r>
      <rPr>
        <sz val="8.5"/>
        <color rgb="FF000000"/>
        <rFont val="Sylfaen"/>
        <family val="1"/>
        <charset val="204"/>
      </rPr>
      <t>განსაზღვრული</t>
    </r>
    <r>
      <rPr>
        <sz val="8.5"/>
        <color rgb="FF000000"/>
        <rFont val="Times New Roman"/>
        <family val="1"/>
        <charset val="204"/>
      </rPr>
      <t xml:space="preserve"> </t>
    </r>
    <r>
      <rPr>
        <sz val="8.5"/>
        <color rgb="FF000000"/>
        <rFont val="Sylfaen"/>
        <family val="1"/>
        <charset val="204"/>
      </rPr>
      <t>კალორაჟის</t>
    </r>
    <r>
      <rPr>
        <sz val="8.5"/>
        <color rgb="FF000000"/>
        <rFont val="Times New Roman"/>
        <family val="1"/>
        <charset val="204"/>
      </rPr>
      <t xml:space="preserve"> </t>
    </r>
    <r>
      <rPr>
        <sz val="8.5"/>
        <color rgb="FF000000"/>
        <rFont val="Sylfaen"/>
        <family val="1"/>
        <charset val="204"/>
      </rPr>
      <t>მიხედვით</t>
    </r>
  </si>
  <si>
    <r>
      <t>შენარჩუნდება</t>
    </r>
    <r>
      <rPr>
        <sz val="8.5"/>
        <color rgb="FF000000"/>
        <rFont val="Times New Roman"/>
        <family val="1"/>
        <charset val="204"/>
      </rPr>
      <t xml:space="preserve"> </t>
    </r>
    <r>
      <rPr>
        <sz val="8.5"/>
        <color rgb="FF000000"/>
        <rFont val="Sylfaen"/>
        <family val="1"/>
        <charset val="204"/>
      </rPr>
      <t>პატიმრების</t>
    </r>
    <r>
      <rPr>
        <sz val="8.5"/>
        <color rgb="FF000000"/>
        <rFont val="Times New Roman"/>
        <family val="1"/>
        <charset val="204"/>
      </rPr>
      <t xml:space="preserve">   </t>
    </r>
    <r>
      <rPr>
        <sz val="8.5"/>
        <color rgb="FF000000"/>
        <rFont val="Sylfaen"/>
        <family val="1"/>
        <charset val="204"/>
      </rPr>
      <t>უზრუნველყოფა</t>
    </r>
    <r>
      <rPr>
        <sz val="8.5"/>
        <color rgb="FF000000"/>
        <rFont val="Times New Roman"/>
        <family val="1"/>
        <charset val="204"/>
      </rPr>
      <t xml:space="preserve">  </t>
    </r>
    <r>
      <rPr>
        <sz val="8.5"/>
        <color rgb="FF000000"/>
        <rFont val="Sylfaen"/>
        <family val="1"/>
        <charset val="204"/>
      </rPr>
      <t>სამჯერადი</t>
    </r>
    <r>
      <rPr>
        <sz val="8.5"/>
        <color rgb="FF000000"/>
        <rFont val="Times New Roman"/>
        <family val="1"/>
        <charset val="204"/>
      </rPr>
      <t xml:space="preserve"> </t>
    </r>
    <r>
      <rPr>
        <sz val="8.5"/>
        <color rgb="FF000000"/>
        <rFont val="Sylfaen"/>
        <family val="1"/>
        <charset val="204"/>
      </rPr>
      <t>კვებით</t>
    </r>
    <r>
      <rPr>
        <sz val="8.5"/>
        <color rgb="FF000000"/>
        <rFont val="Times New Roman"/>
        <family val="1"/>
        <charset val="204"/>
      </rPr>
      <t xml:space="preserve">, </t>
    </r>
    <r>
      <rPr>
        <sz val="8.5"/>
        <color rgb="FF000000"/>
        <rFont val="Sylfaen"/>
        <family val="1"/>
        <charset val="204"/>
      </rPr>
      <t>განახლდება</t>
    </r>
    <r>
      <rPr>
        <sz val="8.5"/>
        <color rgb="FF000000"/>
        <rFont val="Times New Roman"/>
        <family val="1"/>
        <charset val="204"/>
      </rPr>
      <t xml:space="preserve"> </t>
    </r>
    <r>
      <rPr>
        <sz val="8.5"/>
        <color rgb="FF000000"/>
        <rFont val="Sylfaen"/>
        <family val="1"/>
        <charset val="204"/>
      </rPr>
      <t>ბრალდებულთა</t>
    </r>
    <r>
      <rPr>
        <sz val="8.5"/>
        <color rgb="FF000000"/>
        <rFont val="Times New Roman"/>
        <family val="1"/>
        <charset val="204"/>
      </rPr>
      <t>/</t>
    </r>
    <r>
      <rPr>
        <sz val="8.5"/>
        <color rgb="FF000000"/>
        <rFont val="Sylfaen"/>
        <family val="1"/>
        <charset val="204"/>
      </rPr>
      <t>მსჯავრდებულთა</t>
    </r>
    <r>
      <rPr>
        <sz val="8.5"/>
        <color rgb="FF000000"/>
        <rFont val="Times New Roman"/>
        <family val="1"/>
        <charset val="204"/>
      </rPr>
      <t xml:space="preserve"> </t>
    </r>
    <r>
      <rPr>
        <sz val="8.5"/>
        <color rgb="FF000000"/>
        <rFont val="Sylfaen"/>
        <family val="1"/>
        <charset val="204"/>
      </rPr>
      <t>კვების</t>
    </r>
    <r>
      <rPr>
        <sz val="8.5"/>
        <color rgb="FF000000"/>
        <rFont val="Times New Roman"/>
        <family val="1"/>
        <charset val="204"/>
      </rPr>
      <t xml:space="preserve"> </t>
    </r>
    <r>
      <rPr>
        <sz val="8.5"/>
        <color rgb="FF000000"/>
        <rFont val="Sylfaen"/>
        <family val="1"/>
        <charset val="204"/>
      </rPr>
      <t>რაციონი</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განსაკუთრებული</t>
    </r>
    <r>
      <rPr>
        <sz val="8.5"/>
        <color rgb="FF000000"/>
        <rFont val="Times New Roman"/>
        <family val="1"/>
        <charset val="204"/>
      </rPr>
      <t xml:space="preserve"> </t>
    </r>
    <r>
      <rPr>
        <sz val="8.5"/>
        <color rgb="FF000000"/>
        <rFont val="Sylfaen"/>
        <family val="1"/>
        <charset val="204"/>
      </rPr>
      <t>კატეგორიის</t>
    </r>
    <r>
      <rPr>
        <sz val="8.5"/>
        <color rgb="FF000000"/>
        <rFont val="Times New Roman"/>
        <family val="1"/>
        <charset val="204"/>
      </rPr>
      <t xml:space="preserve"> </t>
    </r>
    <r>
      <rPr>
        <sz val="8.5"/>
        <color rgb="FF000000"/>
        <rFont val="Sylfaen"/>
        <family val="1"/>
        <charset val="204"/>
      </rPr>
      <t>მსჯავრდებულებისათვის</t>
    </r>
    <r>
      <rPr>
        <sz val="8.5"/>
        <color rgb="FF000000"/>
        <rFont val="Times New Roman"/>
        <family val="1"/>
        <charset val="204"/>
      </rPr>
      <t xml:space="preserve"> </t>
    </r>
    <r>
      <rPr>
        <sz val="8.5"/>
        <color rgb="FF000000"/>
        <rFont val="Sylfaen"/>
        <family val="1"/>
        <charset val="204"/>
      </rPr>
      <t>ჩამოყალიბდება</t>
    </r>
    <r>
      <rPr>
        <sz val="8.5"/>
        <color rgb="FF000000"/>
        <rFont val="Times New Roman"/>
        <family val="1"/>
        <charset val="204"/>
      </rPr>
      <t xml:space="preserve"> </t>
    </r>
    <r>
      <rPr>
        <sz val="8.5"/>
        <color rgb="FF000000"/>
        <rFont val="Sylfaen"/>
        <family val="1"/>
        <charset val="204"/>
      </rPr>
      <t>მათ</t>
    </r>
    <r>
      <rPr>
        <sz val="8.5"/>
        <color rgb="FF000000"/>
        <rFont val="Times New Roman"/>
        <family val="1"/>
        <charset val="204"/>
      </rPr>
      <t xml:space="preserve"> </t>
    </r>
    <r>
      <rPr>
        <sz val="8.5"/>
        <color rgb="FF000000"/>
        <rFont val="Sylfaen"/>
        <family val="1"/>
        <charset val="204"/>
      </rPr>
      <t>საჭირობებს</t>
    </r>
    <r>
      <rPr>
        <sz val="8.5"/>
        <color rgb="FF000000"/>
        <rFont val="Times New Roman"/>
        <family val="1"/>
        <charset val="204"/>
      </rPr>
      <t xml:space="preserve"> </t>
    </r>
    <r>
      <rPr>
        <sz val="8.5"/>
        <color rgb="FF000000"/>
        <rFont val="Sylfaen"/>
        <family val="1"/>
        <charset val="204"/>
      </rPr>
      <t>მორგებული</t>
    </r>
    <r>
      <rPr>
        <sz val="8.5"/>
        <color rgb="FF000000"/>
        <rFont val="Times New Roman"/>
        <family val="1"/>
        <charset val="204"/>
      </rPr>
      <t xml:space="preserve"> </t>
    </r>
    <r>
      <rPr>
        <sz val="8.5"/>
        <color rgb="FF000000"/>
        <rFont val="Sylfaen"/>
        <family val="1"/>
        <charset val="204"/>
      </rPr>
      <t>კვების</t>
    </r>
    <r>
      <rPr>
        <sz val="8.5"/>
        <color rgb="FF000000"/>
        <rFont val="Times New Roman"/>
        <family val="1"/>
        <charset val="204"/>
      </rPr>
      <t xml:space="preserve"> </t>
    </r>
    <r>
      <rPr>
        <sz val="8.5"/>
        <color rgb="FF000000"/>
        <rFont val="Sylfaen"/>
        <family val="1"/>
        <charset val="204"/>
      </rPr>
      <t>რაციონი</t>
    </r>
    <r>
      <rPr>
        <sz val="8.5"/>
        <color rgb="FF000000"/>
        <rFont val="Times New Roman"/>
        <family val="1"/>
        <charset val="204"/>
      </rPr>
      <t>.</t>
    </r>
  </si>
  <si>
    <r>
      <t>შენარჩუნდება</t>
    </r>
    <r>
      <rPr>
        <sz val="8.5"/>
        <color theme="1"/>
        <rFont val="Times New Roman"/>
        <family val="1"/>
        <charset val="204"/>
      </rPr>
      <t xml:space="preserve"> </t>
    </r>
    <r>
      <rPr>
        <sz val="8.5"/>
        <color theme="1"/>
        <rFont val="Sylfaen"/>
        <family val="1"/>
        <charset val="204"/>
      </rPr>
      <t>პატიმრების</t>
    </r>
    <r>
      <rPr>
        <sz val="8.5"/>
        <color theme="1"/>
        <rFont val="Times New Roman"/>
        <family val="1"/>
        <charset val="204"/>
      </rPr>
      <t xml:space="preserve">   </t>
    </r>
    <r>
      <rPr>
        <sz val="8.5"/>
        <color theme="1"/>
        <rFont val="Sylfaen"/>
        <family val="1"/>
        <charset val="204"/>
      </rPr>
      <t>უზრუნველყოფა</t>
    </r>
    <r>
      <rPr>
        <sz val="8.5"/>
        <color theme="1"/>
        <rFont val="Times New Roman"/>
        <family val="1"/>
        <charset val="204"/>
      </rPr>
      <t xml:space="preserve">  </t>
    </r>
    <r>
      <rPr>
        <sz val="8.5"/>
        <color theme="1"/>
        <rFont val="Sylfaen"/>
        <family val="1"/>
        <charset val="204"/>
      </rPr>
      <t>სამჯერადი</t>
    </r>
    <r>
      <rPr>
        <sz val="8.5"/>
        <color theme="1"/>
        <rFont val="Times New Roman"/>
        <family val="1"/>
        <charset val="204"/>
      </rPr>
      <t xml:space="preserve"> </t>
    </r>
    <r>
      <rPr>
        <sz val="8.5"/>
        <color theme="1"/>
        <rFont val="Sylfaen"/>
        <family val="1"/>
        <charset val="204"/>
      </rPr>
      <t>კვებით</t>
    </r>
    <r>
      <rPr>
        <sz val="8.5"/>
        <color theme="1"/>
        <rFont val="Times New Roman"/>
        <family val="1"/>
        <charset val="204"/>
      </rPr>
      <t xml:space="preserve">, </t>
    </r>
    <r>
      <rPr>
        <sz val="8.5"/>
        <color theme="1"/>
        <rFont val="Sylfaen"/>
        <family val="1"/>
        <charset val="204"/>
      </rPr>
      <t>განახლდება</t>
    </r>
    <r>
      <rPr>
        <sz val="8.5"/>
        <color theme="1"/>
        <rFont val="Times New Roman"/>
        <family val="1"/>
        <charset val="204"/>
      </rPr>
      <t xml:space="preserve"> </t>
    </r>
    <r>
      <rPr>
        <sz val="8.5"/>
        <color theme="1"/>
        <rFont val="Sylfaen"/>
        <family val="1"/>
        <charset val="204"/>
      </rPr>
      <t>ბრალდებულთა</t>
    </r>
    <r>
      <rPr>
        <sz val="8.5"/>
        <color theme="1"/>
        <rFont val="Times New Roman"/>
        <family val="1"/>
        <charset val="204"/>
      </rPr>
      <t>/</t>
    </r>
    <r>
      <rPr>
        <sz val="8.5"/>
        <color theme="1"/>
        <rFont val="Sylfaen"/>
        <family val="1"/>
        <charset val="204"/>
      </rPr>
      <t>მსჯავრდებულთა</t>
    </r>
    <r>
      <rPr>
        <sz val="8.5"/>
        <color theme="1"/>
        <rFont val="Times New Roman"/>
        <family val="1"/>
        <charset val="204"/>
      </rPr>
      <t xml:space="preserve"> </t>
    </r>
    <r>
      <rPr>
        <sz val="8.5"/>
        <color theme="1"/>
        <rFont val="Sylfaen"/>
        <family val="1"/>
        <charset val="204"/>
      </rPr>
      <t>კვების</t>
    </r>
    <r>
      <rPr>
        <sz val="8.5"/>
        <color theme="1"/>
        <rFont val="Times New Roman"/>
        <family val="1"/>
        <charset val="204"/>
      </rPr>
      <t xml:space="preserve"> </t>
    </r>
    <r>
      <rPr>
        <sz val="8.5"/>
        <color theme="1"/>
        <rFont val="Sylfaen"/>
        <family val="1"/>
        <charset val="204"/>
      </rPr>
      <t>რაციონი</t>
    </r>
    <r>
      <rPr>
        <sz val="8.5"/>
        <color theme="1"/>
        <rFont val="Times New Roman"/>
        <family val="1"/>
        <charset val="204"/>
      </rPr>
      <t xml:space="preserve"> </t>
    </r>
    <r>
      <rPr>
        <sz val="8.5"/>
        <color theme="1"/>
        <rFont val="Sylfaen"/>
        <family val="1"/>
        <charset val="204"/>
      </rPr>
      <t>და</t>
    </r>
    <r>
      <rPr>
        <sz val="8.5"/>
        <color theme="1"/>
        <rFont val="Times New Roman"/>
        <family val="1"/>
        <charset val="204"/>
      </rPr>
      <t xml:space="preserve"> </t>
    </r>
    <r>
      <rPr>
        <sz val="8.5"/>
        <color theme="1"/>
        <rFont val="Sylfaen"/>
        <family val="1"/>
        <charset val="204"/>
      </rPr>
      <t>განსაკუთრებული</t>
    </r>
    <r>
      <rPr>
        <sz val="8.5"/>
        <color theme="1"/>
        <rFont val="Times New Roman"/>
        <family val="1"/>
        <charset val="204"/>
      </rPr>
      <t xml:space="preserve"> </t>
    </r>
    <r>
      <rPr>
        <sz val="8.5"/>
        <color theme="1"/>
        <rFont val="Sylfaen"/>
        <family val="1"/>
        <charset val="204"/>
      </rPr>
      <t>კატეგორიის</t>
    </r>
    <r>
      <rPr>
        <sz val="8.5"/>
        <color theme="1"/>
        <rFont val="Times New Roman"/>
        <family val="1"/>
        <charset val="204"/>
      </rPr>
      <t xml:space="preserve"> </t>
    </r>
    <r>
      <rPr>
        <sz val="8.5"/>
        <color theme="1"/>
        <rFont val="Sylfaen"/>
        <family val="1"/>
        <charset val="204"/>
      </rPr>
      <t>მსჯავრდებულებისათვის</t>
    </r>
    <r>
      <rPr>
        <sz val="8.5"/>
        <color theme="1"/>
        <rFont val="Times New Roman"/>
        <family val="1"/>
        <charset val="204"/>
      </rPr>
      <t xml:space="preserve"> </t>
    </r>
    <r>
      <rPr>
        <sz val="8.5"/>
        <color theme="1"/>
        <rFont val="Sylfaen"/>
        <family val="1"/>
        <charset val="204"/>
      </rPr>
      <t>ჩამოყალიბდება</t>
    </r>
    <r>
      <rPr>
        <sz val="8.5"/>
        <color theme="1"/>
        <rFont val="Times New Roman"/>
        <family val="1"/>
        <charset val="204"/>
      </rPr>
      <t xml:space="preserve"> </t>
    </r>
    <r>
      <rPr>
        <sz val="8.5"/>
        <color theme="1"/>
        <rFont val="Sylfaen"/>
        <family val="1"/>
        <charset val="204"/>
      </rPr>
      <t>მათ</t>
    </r>
    <r>
      <rPr>
        <sz val="8.5"/>
        <color theme="1"/>
        <rFont val="Times New Roman"/>
        <family val="1"/>
        <charset val="204"/>
      </rPr>
      <t xml:space="preserve"> </t>
    </r>
    <r>
      <rPr>
        <sz val="8.5"/>
        <color theme="1"/>
        <rFont val="Sylfaen"/>
        <family val="1"/>
        <charset val="204"/>
      </rPr>
      <t>საჭირობებს</t>
    </r>
    <r>
      <rPr>
        <sz val="8.5"/>
        <color theme="1"/>
        <rFont val="Times New Roman"/>
        <family val="1"/>
        <charset val="204"/>
      </rPr>
      <t xml:space="preserve"> </t>
    </r>
    <r>
      <rPr>
        <sz val="8.5"/>
        <color theme="1"/>
        <rFont val="Sylfaen"/>
        <family val="1"/>
        <charset val="204"/>
      </rPr>
      <t>მორგებული</t>
    </r>
    <r>
      <rPr>
        <sz val="8.5"/>
        <color theme="1"/>
        <rFont val="Times New Roman"/>
        <family val="1"/>
        <charset val="204"/>
      </rPr>
      <t xml:space="preserve"> </t>
    </r>
    <r>
      <rPr>
        <sz val="8.5"/>
        <color theme="1"/>
        <rFont val="Sylfaen"/>
        <family val="1"/>
        <charset val="204"/>
      </rPr>
      <t>კვების</t>
    </r>
    <r>
      <rPr>
        <sz val="8.5"/>
        <color theme="1"/>
        <rFont val="Times New Roman"/>
        <family val="1"/>
        <charset val="204"/>
      </rPr>
      <t xml:space="preserve"> </t>
    </r>
    <r>
      <rPr>
        <sz val="8.5"/>
        <color theme="1"/>
        <rFont val="Sylfaen"/>
        <family val="1"/>
        <charset val="204"/>
      </rPr>
      <t>რაციონი</t>
    </r>
    <r>
      <rPr>
        <sz val="8.5"/>
        <color theme="1"/>
        <rFont val="Times New Roman"/>
        <family val="1"/>
        <charset val="204"/>
      </rPr>
      <t xml:space="preserve">.
</t>
    </r>
    <r>
      <rPr>
        <b/>
        <i/>
        <u/>
        <sz val="8.5"/>
        <color theme="1"/>
        <rFont val="Times New Roman"/>
        <family val="1"/>
        <charset val="204"/>
      </rPr>
      <t xml:space="preserve">შედეგი  </t>
    </r>
    <r>
      <rPr>
        <sz val="8.5"/>
        <color theme="1"/>
        <rFont val="Times New Roman"/>
        <family val="1"/>
        <charset val="204"/>
      </rPr>
      <t xml:space="preserve">                                                                              </t>
    </r>
    <r>
      <rPr>
        <sz val="8.5"/>
        <color theme="1"/>
        <rFont val="Times New Roman"/>
        <family val="1"/>
      </rPr>
      <t>1. შენარჩუნებულია პატიმრების   უზრუნველყოფა სამჯერადი კვებით, განახლებულია ბრალდებულ/მსჯავრდებულთა კვების რაციონი და განსაკუთრებული კატეგორიის მსჯავრდებულებისათვის ჩამოყალიბებულია მათ საჭიროებებზე მორგებული კვების რაციონი.</t>
    </r>
  </si>
  <si>
    <r>
      <t>ქვეპროგრამა</t>
    </r>
    <r>
      <rPr>
        <sz val="8.5"/>
        <color rgb="FF000000"/>
        <rFont val="Times New Roman"/>
        <family val="1"/>
        <charset val="204"/>
      </rPr>
      <t xml:space="preserve"> 6.3.4 -</t>
    </r>
    <r>
      <rPr>
        <sz val="8.5"/>
        <color rgb="FF000000"/>
        <rFont val="Sylfaen"/>
        <family val="1"/>
        <charset val="204"/>
      </rPr>
      <t>სასჯელაღსრულების</t>
    </r>
    <r>
      <rPr>
        <sz val="8.5"/>
        <color rgb="FF000000"/>
        <rFont val="Times New Roman"/>
        <family val="1"/>
        <charset val="204"/>
      </rPr>
      <t xml:space="preserve"> </t>
    </r>
    <r>
      <rPr>
        <sz val="8.5"/>
        <color rgb="FF000000"/>
        <rFont val="Sylfaen"/>
        <family val="1"/>
        <charset val="204"/>
      </rPr>
      <t>სისტემაში</t>
    </r>
    <r>
      <rPr>
        <sz val="8.5"/>
        <color rgb="FF000000"/>
        <rFont val="Times New Roman"/>
        <family val="1"/>
        <charset val="204"/>
      </rPr>
      <t xml:space="preserve"> </t>
    </r>
    <r>
      <rPr>
        <sz val="8.5"/>
        <color rgb="FF000000"/>
        <rFont val="Sylfaen"/>
        <family val="1"/>
        <charset val="204"/>
      </rPr>
      <t>განთავსებულ</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უზრუნველყოფა</t>
    </r>
    <r>
      <rPr>
        <sz val="8.5"/>
        <color rgb="FF000000"/>
        <rFont val="Times New Roman"/>
        <family val="1"/>
        <charset val="204"/>
      </rPr>
      <t xml:space="preserve"> </t>
    </r>
    <r>
      <rPr>
        <sz val="8.5"/>
        <color rgb="FF000000"/>
        <rFont val="Sylfaen"/>
        <family val="1"/>
        <charset val="204"/>
      </rPr>
      <t>რბილი</t>
    </r>
    <r>
      <rPr>
        <sz val="8.5"/>
        <color rgb="FF000000"/>
        <rFont val="Times New Roman"/>
        <family val="1"/>
        <charset val="204"/>
      </rPr>
      <t xml:space="preserve"> </t>
    </r>
    <r>
      <rPr>
        <sz val="8.5"/>
        <color rgb="FF000000"/>
        <rFont val="Sylfaen"/>
        <family val="1"/>
        <charset val="204"/>
      </rPr>
      <t>ინვენტარითა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აუცილებელი</t>
    </r>
    <r>
      <rPr>
        <sz val="8.5"/>
        <color rgb="FF000000"/>
        <rFont val="Times New Roman"/>
        <family val="1"/>
        <charset val="204"/>
      </rPr>
      <t xml:space="preserve"> </t>
    </r>
    <r>
      <rPr>
        <sz val="8.5"/>
        <color rgb="FF000000"/>
        <rFont val="Sylfaen"/>
        <family val="1"/>
        <charset val="204"/>
      </rPr>
      <t>პირადი</t>
    </r>
    <r>
      <rPr>
        <sz val="8.5"/>
        <color rgb="FF000000"/>
        <rFont val="Times New Roman"/>
        <family val="1"/>
        <charset val="204"/>
      </rPr>
      <t xml:space="preserve"> </t>
    </r>
    <r>
      <rPr>
        <sz val="8.5"/>
        <color rgb="FF000000"/>
        <rFont val="Sylfaen"/>
        <family val="1"/>
        <charset val="204"/>
      </rPr>
      <t>ჰიგიენისათვის</t>
    </r>
    <r>
      <rPr>
        <sz val="8.5"/>
        <color rgb="FF000000"/>
        <rFont val="Times New Roman"/>
        <family val="1"/>
        <charset val="204"/>
      </rPr>
      <t xml:space="preserve"> </t>
    </r>
    <r>
      <rPr>
        <sz val="8.5"/>
        <color rgb="FF000000"/>
        <rFont val="Sylfaen"/>
        <family val="1"/>
        <charset val="204"/>
      </rPr>
      <t>საჭირო</t>
    </r>
    <r>
      <rPr>
        <sz val="8.5"/>
        <color rgb="FF000000"/>
        <rFont val="Times New Roman"/>
        <family val="1"/>
        <charset val="204"/>
      </rPr>
      <t xml:space="preserve"> </t>
    </r>
    <r>
      <rPr>
        <sz val="8.5"/>
        <color rgb="FF000000"/>
        <rFont val="Sylfaen"/>
        <family val="1"/>
        <charset val="204"/>
      </rPr>
      <t>საშუალებებით</t>
    </r>
    <r>
      <rPr>
        <sz val="8.5"/>
        <color rgb="FF000000"/>
        <rFont val="Times New Roman"/>
        <family val="1"/>
        <charset val="204"/>
      </rPr>
      <t>.</t>
    </r>
  </si>
  <si>
    <r>
      <t>რბილი</t>
    </r>
    <r>
      <rPr>
        <sz val="8.5"/>
        <color rgb="FF000000"/>
        <rFont val="Times New Roman"/>
        <family val="1"/>
        <charset val="204"/>
      </rPr>
      <t xml:space="preserve"> </t>
    </r>
    <r>
      <rPr>
        <sz val="8.5"/>
        <color rgb="FF000000"/>
        <rFont val="Sylfaen"/>
        <family val="1"/>
        <charset val="204"/>
      </rPr>
      <t>ინვენტარითა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აუცილებელი</t>
    </r>
    <r>
      <rPr>
        <sz val="8.5"/>
        <color rgb="FF000000"/>
        <rFont val="Times New Roman"/>
        <family val="1"/>
        <charset val="204"/>
      </rPr>
      <t xml:space="preserve"> </t>
    </r>
    <r>
      <rPr>
        <sz val="8.5"/>
        <color rgb="FF000000"/>
        <rFont val="Sylfaen"/>
        <family val="1"/>
        <charset val="204"/>
      </rPr>
      <t>პირადი</t>
    </r>
    <r>
      <rPr>
        <sz val="8.5"/>
        <color rgb="FF000000"/>
        <rFont val="Times New Roman"/>
        <family val="1"/>
        <charset val="204"/>
      </rPr>
      <t xml:space="preserve"> </t>
    </r>
    <r>
      <rPr>
        <sz val="8.5"/>
        <color rgb="FF000000"/>
        <rFont val="Sylfaen"/>
        <family val="1"/>
        <charset val="204"/>
      </rPr>
      <t>ჰიგიენისათვის</t>
    </r>
    <r>
      <rPr>
        <sz val="8.5"/>
        <color rgb="FF000000"/>
        <rFont val="Times New Roman"/>
        <family val="1"/>
        <charset val="204"/>
      </rPr>
      <t xml:space="preserve"> </t>
    </r>
    <r>
      <rPr>
        <sz val="8.5"/>
        <color rgb="FF000000"/>
        <rFont val="Sylfaen"/>
        <family val="1"/>
        <charset val="204"/>
      </rPr>
      <t>საჭირო</t>
    </r>
    <r>
      <rPr>
        <sz val="8.5"/>
        <color rgb="FF000000"/>
        <rFont val="Times New Roman"/>
        <family val="1"/>
        <charset val="204"/>
      </rPr>
      <t xml:space="preserve"> </t>
    </r>
    <r>
      <rPr>
        <sz val="8.5"/>
        <color rgb="FF000000"/>
        <rFont val="Sylfaen"/>
        <family val="1"/>
        <charset val="204"/>
      </rPr>
      <t>საშუალებებით</t>
    </r>
    <r>
      <rPr>
        <sz val="8.5"/>
        <color rgb="FF000000"/>
        <rFont val="Times New Roman"/>
        <family val="1"/>
        <charset val="204"/>
      </rPr>
      <t xml:space="preserve"> </t>
    </r>
    <r>
      <rPr>
        <sz val="8.5"/>
        <color rgb="FF000000"/>
        <rFont val="Sylfaen"/>
        <family val="1"/>
        <charset val="204"/>
      </rPr>
      <t>უზრუნველყოფილი</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პროცენტული</t>
    </r>
    <r>
      <rPr>
        <sz val="8.5"/>
        <color rgb="FF000000"/>
        <rFont val="Times New Roman"/>
        <family val="1"/>
        <charset val="204"/>
      </rPr>
      <t xml:space="preserve"> </t>
    </r>
    <r>
      <rPr>
        <sz val="8.5"/>
        <color rgb="FF000000"/>
        <rFont val="Sylfaen"/>
        <family val="1"/>
        <charset val="204"/>
      </rPr>
      <t xml:space="preserve">რაოდენობა </t>
    </r>
    <r>
      <rPr>
        <sz val="8.5"/>
        <color rgb="FF000000"/>
        <rFont val="Times New Roman"/>
        <family val="1"/>
        <charset val="204"/>
      </rPr>
      <t xml:space="preserve"> </t>
    </r>
  </si>
  <si>
    <r>
      <t>პენიტენციურ</t>
    </r>
    <r>
      <rPr>
        <sz val="8.5"/>
        <color rgb="FF000000"/>
        <rFont val="Times New Roman"/>
        <family val="1"/>
        <charset val="204"/>
      </rPr>
      <t xml:space="preserve"> </t>
    </r>
    <r>
      <rPr>
        <sz val="8.5"/>
        <color rgb="FF000000"/>
        <rFont val="Sylfaen"/>
        <family val="1"/>
        <charset val="204"/>
      </rPr>
      <t>სისტემაში</t>
    </r>
    <r>
      <rPr>
        <sz val="8.5"/>
        <color rgb="FF000000"/>
        <rFont val="Times New Roman"/>
        <family val="1"/>
        <charset val="204"/>
      </rPr>
      <t xml:space="preserve"> </t>
    </r>
    <r>
      <rPr>
        <sz val="8.5"/>
        <color rgb="FF000000"/>
        <rFont val="Sylfaen"/>
        <family val="1"/>
        <charset val="204"/>
      </rPr>
      <t>განთავსებული</t>
    </r>
    <r>
      <rPr>
        <sz val="8.5"/>
        <color rgb="FF000000"/>
        <rFont val="Times New Roman"/>
        <family val="1"/>
        <charset val="204"/>
      </rPr>
      <t xml:space="preserve"> </t>
    </r>
    <r>
      <rPr>
        <sz val="8.5"/>
        <color rgb="FF000000"/>
        <rFont val="Sylfaen"/>
        <family val="1"/>
        <charset val="204"/>
      </rPr>
      <t>ბრალდებულ/მსჯავრდებულები უზრუნველყოფილნი</t>
    </r>
    <r>
      <rPr>
        <sz val="8.5"/>
        <color rgb="FF000000"/>
        <rFont val="Times New Roman"/>
        <family val="1"/>
        <charset val="204"/>
      </rPr>
      <t xml:space="preserve"> </t>
    </r>
    <r>
      <rPr>
        <sz val="8.5"/>
        <color rgb="FF000000"/>
        <rFont val="Sylfaen"/>
        <family val="1"/>
        <charset val="204"/>
      </rPr>
      <t>არიან</t>
    </r>
    <r>
      <rPr>
        <sz val="8.5"/>
        <color rgb="FF000000"/>
        <rFont val="Times New Roman"/>
        <family val="1"/>
        <charset val="204"/>
      </rPr>
      <t xml:space="preserve"> </t>
    </r>
    <r>
      <rPr>
        <sz val="8.5"/>
        <color rgb="FF000000"/>
        <rFont val="Sylfaen"/>
        <family val="1"/>
        <charset val="204"/>
      </rPr>
      <t>რბილი</t>
    </r>
    <r>
      <rPr>
        <sz val="8.5"/>
        <color rgb="FF000000"/>
        <rFont val="Times New Roman"/>
        <family val="1"/>
        <charset val="204"/>
      </rPr>
      <t xml:space="preserve"> </t>
    </r>
    <r>
      <rPr>
        <sz val="8.5"/>
        <color rgb="FF000000"/>
        <rFont val="Sylfaen"/>
        <family val="1"/>
        <charset val="204"/>
      </rPr>
      <t>ინვენტარითა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აუცილებელი</t>
    </r>
    <r>
      <rPr>
        <sz val="8.5"/>
        <color rgb="FF000000"/>
        <rFont val="Times New Roman"/>
        <family val="1"/>
        <charset val="204"/>
      </rPr>
      <t xml:space="preserve"> </t>
    </r>
    <r>
      <rPr>
        <sz val="8.5"/>
        <color rgb="FF000000"/>
        <rFont val="Sylfaen"/>
        <family val="1"/>
        <charset val="204"/>
      </rPr>
      <t>პირადი</t>
    </r>
    <r>
      <rPr>
        <sz val="8.5"/>
        <color rgb="FF000000"/>
        <rFont val="Times New Roman"/>
        <family val="1"/>
        <charset val="204"/>
      </rPr>
      <t xml:space="preserve"> </t>
    </r>
    <r>
      <rPr>
        <sz val="8.5"/>
        <color rgb="FF000000"/>
        <rFont val="Sylfaen"/>
        <family val="1"/>
        <charset val="204"/>
      </rPr>
      <t>ჰიგიენისათვის</t>
    </r>
    <r>
      <rPr>
        <sz val="8.5"/>
        <color rgb="FF000000"/>
        <rFont val="Times New Roman"/>
        <family val="1"/>
        <charset val="204"/>
      </rPr>
      <t xml:space="preserve"> </t>
    </r>
    <r>
      <rPr>
        <sz val="8.5"/>
        <color rgb="FF000000"/>
        <rFont val="Sylfaen"/>
        <family val="1"/>
        <charset val="204"/>
      </rPr>
      <t>საჭირო</t>
    </r>
    <r>
      <rPr>
        <sz val="8.5"/>
        <color rgb="FF000000"/>
        <rFont val="Times New Roman"/>
        <family val="1"/>
        <charset val="204"/>
      </rPr>
      <t xml:space="preserve"> </t>
    </r>
    <r>
      <rPr>
        <sz val="8.5"/>
        <color rgb="FF000000"/>
        <rFont val="Sylfaen"/>
        <family val="1"/>
        <charset val="204"/>
      </rPr>
      <t>საშუალებებით</t>
    </r>
  </si>
  <si>
    <r>
      <t>პენიტენციურ</t>
    </r>
    <r>
      <rPr>
        <sz val="8.5"/>
        <color theme="1"/>
        <rFont val="Times New Roman"/>
        <family val="1"/>
        <charset val="204"/>
      </rPr>
      <t xml:space="preserve"> </t>
    </r>
    <r>
      <rPr>
        <sz val="8.5"/>
        <color theme="1"/>
        <rFont val="Sylfaen"/>
        <family val="1"/>
        <charset val="204"/>
      </rPr>
      <t>სისტემაში</t>
    </r>
    <r>
      <rPr>
        <sz val="8.5"/>
        <color theme="1"/>
        <rFont val="Times New Roman"/>
        <family val="1"/>
        <charset val="204"/>
      </rPr>
      <t xml:space="preserve"> </t>
    </r>
    <r>
      <rPr>
        <sz val="8.5"/>
        <color theme="1"/>
        <rFont val="Sylfaen"/>
        <family val="1"/>
        <charset val="204"/>
      </rPr>
      <t>განთავსებული</t>
    </r>
    <r>
      <rPr>
        <sz val="8.5"/>
        <color theme="1"/>
        <rFont val="Times New Roman"/>
        <family val="1"/>
        <charset val="204"/>
      </rPr>
      <t xml:space="preserve"> </t>
    </r>
    <r>
      <rPr>
        <sz val="8.5"/>
        <color theme="1"/>
        <rFont val="Sylfaen"/>
        <family val="1"/>
        <charset val="204"/>
      </rPr>
      <t>ბრალდებულ/მსჯავრდებულები უზრუნველყოფილნი</t>
    </r>
    <r>
      <rPr>
        <sz val="8.5"/>
        <color theme="1"/>
        <rFont val="Times New Roman"/>
        <family val="1"/>
        <charset val="204"/>
      </rPr>
      <t xml:space="preserve"> </t>
    </r>
    <r>
      <rPr>
        <sz val="8.5"/>
        <color theme="1"/>
        <rFont val="Sylfaen"/>
        <family val="1"/>
        <charset val="204"/>
      </rPr>
      <t>არიან</t>
    </r>
    <r>
      <rPr>
        <sz val="8.5"/>
        <color theme="1"/>
        <rFont val="Times New Roman"/>
        <family val="1"/>
        <charset val="204"/>
      </rPr>
      <t xml:space="preserve"> </t>
    </r>
    <r>
      <rPr>
        <sz val="8.5"/>
        <color theme="1"/>
        <rFont val="Sylfaen"/>
        <family val="1"/>
        <charset val="204"/>
      </rPr>
      <t>რბილი</t>
    </r>
    <r>
      <rPr>
        <sz val="8.5"/>
        <color theme="1"/>
        <rFont val="Times New Roman"/>
        <family val="1"/>
        <charset val="204"/>
      </rPr>
      <t xml:space="preserve"> </t>
    </r>
    <r>
      <rPr>
        <sz val="8.5"/>
        <color theme="1"/>
        <rFont val="Sylfaen"/>
        <family val="1"/>
        <charset val="204"/>
      </rPr>
      <t>ინვენტარითა</t>
    </r>
    <r>
      <rPr>
        <sz val="8.5"/>
        <color theme="1"/>
        <rFont val="Times New Roman"/>
        <family val="1"/>
        <charset val="204"/>
      </rPr>
      <t xml:space="preserve"> </t>
    </r>
    <r>
      <rPr>
        <sz val="8.5"/>
        <color theme="1"/>
        <rFont val="Sylfaen"/>
        <family val="1"/>
        <charset val="204"/>
      </rPr>
      <t>და</t>
    </r>
    <r>
      <rPr>
        <sz val="8.5"/>
        <color theme="1"/>
        <rFont val="Times New Roman"/>
        <family val="1"/>
        <charset val="204"/>
      </rPr>
      <t xml:space="preserve"> </t>
    </r>
    <r>
      <rPr>
        <sz val="8.5"/>
        <color theme="1"/>
        <rFont val="Sylfaen"/>
        <family val="1"/>
        <charset val="204"/>
      </rPr>
      <t>აუცილებელი</t>
    </r>
    <r>
      <rPr>
        <sz val="8.5"/>
        <color theme="1"/>
        <rFont val="Times New Roman"/>
        <family val="1"/>
        <charset val="204"/>
      </rPr>
      <t xml:space="preserve"> </t>
    </r>
    <r>
      <rPr>
        <sz val="8.5"/>
        <color theme="1"/>
        <rFont val="Sylfaen"/>
        <family val="1"/>
        <charset val="204"/>
      </rPr>
      <t>პირადი</t>
    </r>
    <r>
      <rPr>
        <sz val="8.5"/>
        <color theme="1"/>
        <rFont val="Times New Roman"/>
        <family val="1"/>
        <charset val="204"/>
      </rPr>
      <t xml:space="preserve"> </t>
    </r>
    <r>
      <rPr>
        <sz val="8.5"/>
        <color theme="1"/>
        <rFont val="Sylfaen"/>
        <family val="1"/>
        <charset val="204"/>
      </rPr>
      <t>ჰიგიენისათვის</t>
    </r>
    <r>
      <rPr>
        <sz val="8.5"/>
        <color theme="1"/>
        <rFont val="Times New Roman"/>
        <family val="1"/>
        <charset val="204"/>
      </rPr>
      <t xml:space="preserve"> </t>
    </r>
    <r>
      <rPr>
        <sz val="8.5"/>
        <color theme="1"/>
        <rFont val="Sylfaen"/>
        <family val="1"/>
        <charset val="204"/>
      </rPr>
      <t>საჭირო</t>
    </r>
    <r>
      <rPr>
        <sz val="8.5"/>
        <color theme="1"/>
        <rFont val="Times New Roman"/>
        <family val="1"/>
        <charset val="204"/>
      </rPr>
      <t xml:space="preserve"> </t>
    </r>
    <r>
      <rPr>
        <sz val="9"/>
        <color theme="1"/>
        <rFont val="Sylfaen"/>
        <family val="1"/>
      </rPr>
      <t xml:space="preserve">საშუალებებით         
</t>
    </r>
    <r>
      <rPr>
        <b/>
        <i/>
        <u/>
        <sz val="9"/>
        <color theme="1"/>
        <rFont val="Sylfaen"/>
        <family val="1"/>
        <charset val="204"/>
      </rPr>
      <t>შედეგი</t>
    </r>
    <r>
      <rPr>
        <sz val="9"/>
        <color theme="1"/>
        <rFont val="Sylfaen"/>
        <family val="1"/>
      </rPr>
      <t xml:space="preserve">  </t>
    </r>
    <r>
      <rPr>
        <sz val="9"/>
        <color theme="1"/>
        <rFont val="Sylfaen"/>
        <family val="1"/>
        <charset val="204"/>
      </rPr>
      <t xml:space="preserve">                                                               </t>
    </r>
    <r>
      <rPr>
        <sz val="9"/>
        <color theme="1"/>
        <rFont val="Sylfaen"/>
        <family val="1"/>
      </rPr>
      <t xml:space="preserve">
1. პენიტენციურ სისტემაში განთავსებული ბრალდებულ/მსჯავრდებულებთა 100%  უზრუნველყოფილია  რბილი ინვენტარითა და აუცილებელი პირადი ჰიგიენისათვის საჭირო საშუალებებით</t>
    </r>
  </si>
  <si>
    <r>
      <t>ქვეპროგრამა</t>
    </r>
    <r>
      <rPr>
        <sz val="8.5"/>
        <color rgb="FF000000"/>
        <rFont val="Times New Roman"/>
        <family val="1"/>
        <charset val="204"/>
      </rPr>
      <t xml:space="preserve"> - 6.3.5.  </t>
    </r>
    <r>
      <rPr>
        <sz val="8.5"/>
        <color rgb="FF000000"/>
        <rFont val="Sylfaen"/>
        <family val="1"/>
        <charset val="204"/>
      </rPr>
      <t>მსჯავრდებულთა</t>
    </r>
    <r>
      <rPr>
        <sz val="8.5"/>
        <color rgb="FF000000"/>
        <rFont val="Times New Roman"/>
        <family val="1"/>
        <charset val="204"/>
      </rPr>
      <t xml:space="preserve"> </t>
    </r>
    <r>
      <rPr>
        <sz val="8.5"/>
        <color rgb="FF000000"/>
        <rFont val="Sylfaen"/>
        <family val="1"/>
        <charset val="204"/>
      </rPr>
      <t>ოჯახთან</t>
    </r>
    <r>
      <rPr>
        <sz val="8.5"/>
        <color rgb="FF000000"/>
        <rFont val="Times New Roman"/>
        <family val="1"/>
        <charset val="204"/>
      </rPr>
      <t xml:space="preserve">  </t>
    </r>
    <r>
      <rPr>
        <sz val="8.5"/>
        <color rgb="FF000000"/>
        <rFont val="Sylfaen"/>
        <family val="1"/>
        <charset val="204"/>
      </rPr>
      <t>ურთიერთობის</t>
    </r>
    <r>
      <rPr>
        <sz val="8.5"/>
        <color rgb="FF000000"/>
        <rFont val="Times New Roman"/>
        <family val="1"/>
        <charset val="204"/>
      </rPr>
      <t xml:space="preserve"> </t>
    </r>
    <r>
      <rPr>
        <sz val="8.5"/>
        <color rgb="FF000000"/>
        <rFont val="Sylfaen"/>
        <family val="1"/>
        <charset val="204"/>
      </rPr>
      <t>უფლების</t>
    </r>
    <r>
      <rPr>
        <sz val="8.5"/>
        <color rgb="FF000000"/>
        <rFont val="Times New Roman"/>
        <family val="1"/>
        <charset val="204"/>
      </rPr>
      <t xml:space="preserve"> </t>
    </r>
    <r>
      <rPr>
        <sz val="8.5"/>
        <color rgb="FF000000"/>
        <rFont val="Sylfaen"/>
        <family val="1"/>
        <charset val="204"/>
      </rPr>
      <t>უზრუნველსაყოფად</t>
    </r>
    <r>
      <rPr>
        <sz val="8.5"/>
        <color rgb="FF000000"/>
        <rFont val="Times New Roman"/>
        <family val="1"/>
        <charset val="204"/>
      </rPr>
      <t xml:space="preserve"> </t>
    </r>
    <r>
      <rPr>
        <sz val="8.5"/>
        <color rgb="FF000000"/>
        <rFont val="Sylfaen"/>
        <family val="1"/>
        <charset val="204"/>
      </rPr>
      <t>გრძელვადიანი</t>
    </r>
    <r>
      <rPr>
        <sz val="8.5"/>
        <color rgb="FF000000"/>
        <rFont val="Times New Roman"/>
        <family val="1"/>
        <charset val="204"/>
      </rPr>
      <t xml:space="preserve"> </t>
    </r>
    <r>
      <rPr>
        <sz val="8.5"/>
        <color rgb="FF000000"/>
        <rFont val="Sylfaen"/>
        <family val="1"/>
        <charset val="204"/>
      </rPr>
      <t>ვიზიტებისათვის</t>
    </r>
    <r>
      <rPr>
        <sz val="8.5"/>
        <color rgb="FF000000"/>
        <rFont val="Times New Roman"/>
        <family val="1"/>
        <charset val="204"/>
      </rPr>
      <t xml:space="preserve"> </t>
    </r>
    <r>
      <rPr>
        <sz val="8.5"/>
        <color rgb="FF000000"/>
        <rFont val="Sylfaen"/>
        <family val="1"/>
        <charset val="204"/>
      </rPr>
      <t>განკუთვნილი</t>
    </r>
    <r>
      <rPr>
        <sz val="8.5"/>
        <color rgb="FF000000"/>
        <rFont val="Times New Roman"/>
        <family val="1"/>
        <charset val="204"/>
      </rPr>
      <t xml:space="preserve"> </t>
    </r>
    <r>
      <rPr>
        <sz val="8.5"/>
        <color rgb="FF000000"/>
        <rFont val="Sylfaen"/>
        <family val="1"/>
        <charset val="204"/>
      </rPr>
      <t>ადგილების</t>
    </r>
    <r>
      <rPr>
        <sz val="8.5"/>
        <color rgb="FF000000"/>
        <rFont val="Times New Roman"/>
        <family val="1"/>
        <charset val="204"/>
      </rPr>
      <t xml:space="preserve"> </t>
    </r>
    <r>
      <rPr>
        <sz val="8.5"/>
        <color rgb="FF000000"/>
        <rFont val="Sylfaen"/>
        <family val="1"/>
        <charset val="204"/>
      </rPr>
      <t>შექმნა</t>
    </r>
    <r>
      <rPr>
        <sz val="8.5"/>
        <color rgb="FF000000"/>
        <rFont val="Times New Roman"/>
        <family val="1"/>
        <charset val="204"/>
      </rPr>
      <t xml:space="preserve"> </t>
    </r>
  </si>
  <si>
    <r>
      <t>M</t>
    </r>
    <r>
      <rPr>
        <sz val="8.5"/>
        <color rgb="FF000000"/>
        <rFont val="Calibri"/>
        <family val="2"/>
        <charset val="204"/>
        <scheme val="minor"/>
      </rPr>
      <t>OC</t>
    </r>
    <r>
      <rPr>
        <sz val="8.5"/>
        <color rgb="FF000000"/>
        <rFont val="Times New Roman"/>
        <family val="1"/>
        <charset val="204"/>
      </rPr>
      <t xml:space="preserve">/ </t>
    </r>
    <r>
      <rPr>
        <sz val="8.5"/>
        <color rgb="FF000000"/>
        <rFont val="Sylfaen"/>
        <family val="1"/>
        <charset val="204"/>
      </rPr>
      <t>კერძო</t>
    </r>
    <r>
      <rPr>
        <sz val="8.5"/>
        <color rgb="FF000000"/>
        <rFont val="Times New Roman"/>
        <family val="1"/>
        <charset val="204"/>
      </rPr>
      <t xml:space="preserve"> </t>
    </r>
    <r>
      <rPr>
        <sz val="8.5"/>
        <color rgb="FF000000"/>
        <rFont val="Sylfaen"/>
        <family val="1"/>
        <charset val="204"/>
      </rPr>
      <t>სექტორი</t>
    </r>
  </si>
  <si>
    <r>
      <t>გრძელვადიანი</t>
    </r>
    <r>
      <rPr>
        <sz val="8.5"/>
        <color theme="1"/>
        <rFont val="Times New Roman"/>
        <family val="1"/>
        <charset val="204"/>
      </rPr>
      <t xml:space="preserve"> </t>
    </r>
    <r>
      <rPr>
        <sz val="8.5"/>
        <color theme="1"/>
        <rFont val="Sylfaen"/>
        <family val="1"/>
        <charset val="204"/>
      </rPr>
      <t>ვიზიტებისათვის</t>
    </r>
    <r>
      <rPr>
        <sz val="8.5"/>
        <color theme="1"/>
        <rFont val="Times New Roman"/>
        <family val="1"/>
        <charset val="204"/>
      </rPr>
      <t xml:space="preserve"> </t>
    </r>
    <r>
      <rPr>
        <sz val="8.5"/>
        <color theme="1"/>
        <rFont val="Sylfaen"/>
        <family val="1"/>
        <charset val="204"/>
      </rPr>
      <t>განკუთვნილი</t>
    </r>
    <r>
      <rPr>
        <sz val="8.5"/>
        <color theme="1"/>
        <rFont val="Times New Roman"/>
        <family val="1"/>
        <charset val="204"/>
      </rPr>
      <t xml:space="preserve"> </t>
    </r>
    <r>
      <rPr>
        <sz val="8.5"/>
        <color theme="1"/>
        <rFont val="Sylfaen"/>
        <family val="1"/>
        <charset val="204"/>
      </rPr>
      <t>ადგილების</t>
    </r>
    <r>
      <rPr>
        <sz val="8.5"/>
        <color theme="1"/>
        <rFont val="Times New Roman"/>
        <family val="1"/>
        <charset val="204"/>
      </rPr>
      <t xml:space="preserve"> </t>
    </r>
    <r>
      <rPr>
        <sz val="8.5"/>
        <color theme="1"/>
        <rFont val="Sylfaen"/>
        <family val="1"/>
        <charset val="204"/>
      </rPr>
      <t>შექმნა</t>
    </r>
    <r>
      <rPr>
        <sz val="8.5"/>
        <color theme="1"/>
        <rFont val="Times New Roman"/>
        <family val="1"/>
        <charset val="204"/>
      </rPr>
      <t xml:space="preserve"> </t>
    </r>
    <r>
      <rPr>
        <sz val="8.5"/>
        <color theme="1"/>
        <rFont val="Sylfaen"/>
        <family val="1"/>
        <charset val="204"/>
      </rPr>
      <t>ბათუმის</t>
    </r>
    <r>
      <rPr>
        <sz val="8.5"/>
        <color theme="1"/>
        <rFont val="Times New Roman"/>
        <family val="1"/>
        <charset val="204"/>
      </rPr>
      <t xml:space="preserve"> N3 </t>
    </r>
    <r>
      <rPr>
        <sz val="8.5"/>
        <color theme="1"/>
        <rFont val="Sylfaen"/>
        <family val="1"/>
        <charset val="204"/>
      </rPr>
      <t>სასჯელაღსრულების</t>
    </r>
    <r>
      <rPr>
        <sz val="8.5"/>
        <color theme="1"/>
        <rFont val="Times New Roman"/>
        <family val="1"/>
        <charset val="204"/>
      </rPr>
      <t xml:space="preserve"> </t>
    </r>
    <r>
      <rPr>
        <sz val="8.5"/>
        <color theme="1"/>
        <rFont val="Sylfaen"/>
        <family val="1"/>
        <charset val="204"/>
      </rPr>
      <t xml:space="preserve">დაწესებულებაში
</t>
    </r>
    <r>
      <rPr>
        <b/>
        <i/>
        <u/>
        <sz val="8.5"/>
        <color theme="1"/>
        <rFont val="Sylfaen"/>
        <family val="1"/>
        <charset val="204"/>
      </rPr>
      <t xml:space="preserve">
შედეგი</t>
    </r>
    <r>
      <rPr>
        <sz val="8.5"/>
        <color theme="1"/>
        <rFont val="Sylfaen"/>
        <family val="1"/>
        <charset val="204"/>
      </rPr>
      <t xml:space="preserve">
გრძელვადიანი ვიზიტებისათვის შესაბამისი ინფრასტრუქტურა შეიქმნა სასჯელაღსრულების N3 დაწესებულებაში. ასევე N12 დაწესებულებაში, სადაც შესაძლებელია ერთდროულად განხორციელდეს სამი გრძელვადიანი შეხვედრა</t>
    </r>
  </si>
  <si>
    <r>
      <t xml:space="preserve">პროგრამა </t>
    </r>
    <r>
      <rPr>
        <sz val="8.5"/>
        <color rgb="FF000000"/>
        <rFont val="Sylfaen"/>
        <family val="1"/>
        <charset val="204"/>
      </rPr>
      <t>6.3.6 თავისუფლებააღკვეთილთა ახლობლების, ოჯახის წევრების და სხვა დაინტერესებულ პირთათვის კანონით გათვალისწინებული ინფორმაციის სწრაფად და ეფექტურად მოძიების, მოქალაქეთა რეგისტრაციისა და პაემნების სრულყოფილად ორგანიზების მიზნით მომსახურების გაუმჯობესება</t>
    </r>
  </si>
  <si>
    <r>
      <t xml:space="preserve">  1.</t>
    </r>
    <r>
      <rPr>
        <sz val="8.5"/>
        <color theme="1"/>
        <rFont val="Sylfaen"/>
        <family val="1"/>
        <charset val="204"/>
      </rPr>
      <t>მოქალაქეთა</t>
    </r>
    <r>
      <rPr>
        <sz val="8.5"/>
        <color theme="1"/>
        <rFont val="Times New Roman"/>
        <family val="1"/>
        <charset val="204"/>
      </rPr>
      <t xml:space="preserve"> </t>
    </r>
    <r>
      <rPr>
        <sz val="8.5"/>
        <color theme="1"/>
        <rFont val="Sylfaen"/>
        <family val="1"/>
        <charset val="204"/>
      </rPr>
      <t>მომსახურეობის</t>
    </r>
    <r>
      <rPr>
        <sz val="8.5"/>
        <color theme="1"/>
        <rFont val="Times New Roman"/>
        <family val="1"/>
        <charset val="204"/>
      </rPr>
      <t xml:space="preserve"> </t>
    </r>
    <r>
      <rPr>
        <sz val="8.5"/>
        <color theme="1"/>
        <rFont val="Sylfaen"/>
        <family val="1"/>
        <charset val="204"/>
      </rPr>
      <t>გაუმჯობესების</t>
    </r>
    <r>
      <rPr>
        <sz val="8.5"/>
        <color theme="1"/>
        <rFont val="Times New Roman"/>
        <family val="1"/>
        <charset val="204"/>
      </rPr>
      <t xml:space="preserve"> </t>
    </r>
    <r>
      <rPr>
        <sz val="8.5"/>
        <color theme="1"/>
        <rFont val="Sylfaen"/>
        <family val="1"/>
        <charset val="204"/>
      </rPr>
      <t>მიზნით</t>
    </r>
    <r>
      <rPr>
        <sz val="8.5"/>
        <color theme="1"/>
        <rFont val="Times New Roman"/>
        <family val="1"/>
        <charset val="204"/>
      </rPr>
      <t xml:space="preserve"> </t>
    </r>
    <r>
      <rPr>
        <sz val="8.5"/>
        <color theme="1"/>
        <rFont val="Sylfaen"/>
        <family val="1"/>
        <charset val="204"/>
      </rPr>
      <t>შექმნილი</t>
    </r>
    <r>
      <rPr>
        <sz val="8.5"/>
        <color theme="1"/>
        <rFont val="Times New Roman"/>
        <family val="1"/>
        <charset val="204"/>
      </rPr>
      <t xml:space="preserve"> </t>
    </r>
    <r>
      <rPr>
        <sz val="8.5"/>
        <color theme="1"/>
        <rFont val="Sylfaen"/>
        <family val="1"/>
        <charset val="204"/>
      </rPr>
      <t>საზოგადოებრივი</t>
    </r>
    <r>
      <rPr>
        <sz val="8.5"/>
        <color theme="1"/>
        <rFont val="Times New Roman"/>
        <family val="1"/>
        <charset val="204"/>
      </rPr>
      <t xml:space="preserve"> </t>
    </r>
    <r>
      <rPr>
        <sz val="8.5"/>
        <color theme="1"/>
        <rFont val="Sylfaen"/>
        <family val="1"/>
        <charset val="204"/>
      </rPr>
      <t>მისაღების</t>
    </r>
    <r>
      <rPr>
        <sz val="8.5"/>
        <color theme="1"/>
        <rFont val="Times New Roman"/>
        <family val="1"/>
        <charset val="204"/>
      </rPr>
      <t xml:space="preserve"> </t>
    </r>
    <r>
      <rPr>
        <sz val="8.5"/>
        <color theme="1"/>
        <rFont val="Sylfaen"/>
        <family val="1"/>
        <charset val="204"/>
      </rPr>
      <t>შენობების</t>
    </r>
    <r>
      <rPr>
        <sz val="8.5"/>
        <color theme="1"/>
        <rFont val="Times New Roman"/>
        <family val="1"/>
        <charset val="204"/>
      </rPr>
      <t xml:space="preserve"> </t>
    </r>
    <r>
      <rPr>
        <sz val="8.5"/>
        <color theme="1"/>
        <rFont val="Sylfaen"/>
        <family val="1"/>
        <charset val="204"/>
      </rPr>
      <t>რაოდენობა</t>
    </r>
    <r>
      <rPr>
        <sz val="8.5"/>
        <color theme="1"/>
        <rFont val="Times New Roman"/>
        <family val="1"/>
        <charset val="204"/>
      </rPr>
      <t xml:space="preserve">   
2.საზოგადოებრივი მისაღების მომსახურებით უზრუნველყოფილ ხალხთა რაოდენობა</t>
    </r>
  </si>
  <si>
    <r>
      <t>სასჯელაღსრულების</t>
    </r>
    <r>
      <rPr>
        <sz val="8.5"/>
        <color theme="1"/>
        <rFont val="Times New Roman"/>
        <family val="1"/>
        <charset val="204"/>
      </rPr>
      <t xml:space="preserve"> </t>
    </r>
    <r>
      <rPr>
        <sz val="8.5"/>
        <color theme="1"/>
        <rFont val="Sylfaen"/>
        <family val="1"/>
        <charset val="204"/>
      </rPr>
      <t>დეპარტამენტის</t>
    </r>
    <r>
      <rPr>
        <sz val="8.5"/>
        <color theme="1"/>
        <rFont val="Times New Roman"/>
        <family val="1"/>
        <charset val="204"/>
      </rPr>
      <t xml:space="preserve"> #8 №15, #19, #6, #5, #16 </t>
    </r>
    <r>
      <rPr>
        <sz val="8.5"/>
        <color theme="1"/>
        <rFont val="Sylfaen"/>
        <family val="1"/>
        <charset val="204"/>
      </rPr>
      <t>და</t>
    </r>
    <r>
      <rPr>
        <sz val="8.5"/>
        <color theme="1"/>
        <rFont val="Times New Roman"/>
        <family val="1"/>
        <charset val="204"/>
      </rPr>
      <t xml:space="preserve"> #17 </t>
    </r>
    <r>
      <rPr>
        <sz val="8.5"/>
        <color theme="1"/>
        <rFont val="Sylfaen"/>
        <family val="1"/>
        <charset val="204"/>
      </rPr>
      <t>დაწესებულებების</t>
    </r>
    <r>
      <rPr>
        <sz val="8.5"/>
        <color theme="1"/>
        <rFont val="Times New Roman"/>
        <family val="1"/>
        <charset val="204"/>
      </rPr>
      <t xml:space="preserve"> </t>
    </r>
    <r>
      <rPr>
        <sz val="8.5"/>
        <color theme="1"/>
        <rFont val="Sylfaen"/>
        <family val="1"/>
        <charset val="204"/>
      </rPr>
      <t>მიმდებარე</t>
    </r>
    <r>
      <rPr>
        <sz val="8.5"/>
        <color theme="1"/>
        <rFont val="Times New Roman"/>
        <family val="1"/>
        <charset val="204"/>
      </rPr>
      <t xml:space="preserve"> </t>
    </r>
    <r>
      <rPr>
        <sz val="8.5"/>
        <color theme="1"/>
        <rFont val="Sylfaen"/>
        <family val="1"/>
        <charset val="204"/>
      </rPr>
      <t>ტერიტორიაზე</t>
    </r>
    <r>
      <rPr>
        <sz val="8.5"/>
        <color theme="1"/>
        <rFont val="Times New Roman"/>
        <family val="1"/>
        <charset val="204"/>
      </rPr>
      <t xml:space="preserve"> </t>
    </r>
    <r>
      <rPr>
        <sz val="8.5"/>
        <color theme="1"/>
        <rFont val="Sylfaen"/>
        <family val="1"/>
        <charset val="204"/>
      </rPr>
      <t>აშენებულია</t>
    </r>
    <r>
      <rPr>
        <sz val="8.5"/>
        <color theme="1"/>
        <rFont val="Times New Roman"/>
        <family val="1"/>
        <charset val="204"/>
      </rPr>
      <t xml:space="preserve">  1 </t>
    </r>
    <r>
      <rPr>
        <sz val="8.5"/>
        <color theme="1"/>
        <rFont val="Sylfaen"/>
        <family val="1"/>
        <charset val="204"/>
      </rPr>
      <t>საზოგადოებრივი</t>
    </r>
    <r>
      <rPr>
        <sz val="8.5"/>
        <color theme="1"/>
        <rFont val="Times New Roman"/>
        <family val="1"/>
        <charset val="204"/>
      </rPr>
      <t xml:space="preserve"> </t>
    </r>
    <r>
      <rPr>
        <sz val="8.5"/>
        <color theme="1"/>
        <rFont val="Sylfaen"/>
        <family val="1"/>
        <charset val="204"/>
      </rPr>
      <t>კონსულტანტის</t>
    </r>
    <r>
      <rPr>
        <sz val="8.5"/>
        <color theme="1"/>
        <rFont val="Times New Roman"/>
        <family val="1"/>
        <charset val="204"/>
      </rPr>
      <t xml:space="preserve"> </t>
    </r>
    <r>
      <rPr>
        <sz val="8.5"/>
        <color theme="1"/>
        <rFont val="Sylfaen"/>
        <family val="1"/>
        <charset val="204"/>
      </rPr>
      <t>შენობა</t>
    </r>
    <r>
      <rPr>
        <sz val="8.5"/>
        <color theme="1"/>
        <rFont val="Times New Roman"/>
        <family val="1"/>
        <charset val="204"/>
      </rPr>
      <t xml:space="preserve">. </t>
    </r>
    <r>
      <rPr>
        <sz val="8.5"/>
        <color theme="1"/>
        <rFont val="Sylfaen"/>
        <family val="1"/>
        <charset val="204"/>
      </rPr>
      <t>საზოგადოებრივი</t>
    </r>
    <r>
      <rPr>
        <sz val="8.5"/>
        <color theme="1"/>
        <rFont val="Times New Roman"/>
        <family val="1"/>
        <charset val="204"/>
      </rPr>
      <t xml:space="preserve"> </t>
    </r>
    <r>
      <rPr>
        <sz val="8.5"/>
        <color theme="1"/>
        <rFont val="Sylfaen"/>
        <family val="1"/>
        <charset val="204"/>
      </rPr>
      <t>მისაღები</t>
    </r>
    <r>
      <rPr>
        <sz val="8.5"/>
        <color theme="1"/>
        <rFont val="Times New Roman"/>
        <family val="1"/>
        <charset val="204"/>
      </rPr>
      <t xml:space="preserve"> </t>
    </r>
    <r>
      <rPr>
        <sz val="8.5"/>
        <color theme="1"/>
        <rFont val="Sylfaen"/>
        <family val="1"/>
        <charset val="204"/>
      </rPr>
      <t>აშენებულია</t>
    </r>
    <r>
      <rPr>
        <sz val="8.5"/>
        <color theme="1"/>
        <rFont val="Times New Roman"/>
        <family val="1"/>
        <charset val="204"/>
      </rPr>
      <t xml:space="preserve"> </t>
    </r>
    <r>
      <rPr>
        <sz val="8.5"/>
        <color theme="1"/>
        <rFont val="Sylfaen"/>
        <family val="1"/>
        <charset val="204"/>
      </rPr>
      <t>სასჯელაღსრულების</t>
    </r>
    <r>
      <rPr>
        <sz val="8.5"/>
        <color theme="1"/>
        <rFont val="Times New Roman"/>
        <family val="1"/>
        <charset val="204"/>
      </rPr>
      <t xml:space="preserve"> </t>
    </r>
    <r>
      <rPr>
        <sz val="8.5"/>
        <color theme="1"/>
        <rFont val="Sylfaen"/>
        <family val="1"/>
        <charset val="204"/>
      </rPr>
      <t>დეპარტამენტის</t>
    </r>
    <r>
      <rPr>
        <sz val="8.5"/>
        <color theme="1"/>
        <rFont val="Times New Roman"/>
        <family val="1"/>
        <charset val="204"/>
      </rPr>
      <t xml:space="preserve"> </t>
    </r>
    <r>
      <rPr>
        <sz val="8.5"/>
        <color theme="1"/>
        <rFont val="Sylfaen"/>
        <family val="1"/>
        <charset val="204"/>
      </rPr>
      <t>ადმინისტრაციული</t>
    </r>
    <r>
      <rPr>
        <sz val="8.5"/>
        <color theme="1"/>
        <rFont val="Times New Roman"/>
        <family val="1"/>
        <charset val="204"/>
      </rPr>
      <t xml:space="preserve"> </t>
    </r>
    <r>
      <rPr>
        <sz val="8.5"/>
        <color theme="1"/>
        <rFont val="Sylfaen"/>
        <family val="1"/>
        <charset val="204"/>
      </rPr>
      <t>შენობის</t>
    </r>
    <r>
      <rPr>
        <sz val="8.5"/>
        <color theme="1"/>
        <rFont val="Times New Roman"/>
        <family val="1"/>
        <charset val="204"/>
      </rPr>
      <t xml:space="preserve"> </t>
    </r>
    <r>
      <rPr>
        <sz val="8.5"/>
        <color theme="1"/>
        <rFont val="Sylfaen"/>
        <family val="1"/>
        <charset val="204"/>
      </rPr>
      <t>ტერიტორიაზეც</t>
    </r>
  </si>
  <si>
    <r>
      <t>სასჯელაღსრულების</t>
    </r>
    <r>
      <rPr>
        <sz val="8.5"/>
        <color theme="1"/>
        <rFont val="Times New Roman"/>
        <family val="1"/>
        <charset val="204"/>
      </rPr>
      <t xml:space="preserve"> </t>
    </r>
    <r>
      <rPr>
        <sz val="8.5"/>
        <color theme="1"/>
        <rFont val="Sylfaen"/>
        <family val="1"/>
        <charset val="204"/>
      </rPr>
      <t>დეპარტამენტის</t>
    </r>
    <r>
      <rPr>
        <sz val="8.5"/>
        <color theme="1"/>
        <rFont val="Times New Roman"/>
        <family val="1"/>
        <charset val="204"/>
      </rPr>
      <t xml:space="preserve">  #2, </t>
    </r>
  </si>
  <si>
    <r>
      <t>სასჯელაღსრულების</t>
    </r>
    <r>
      <rPr>
        <sz val="8.5"/>
        <color theme="1"/>
        <rFont val="Times New Roman"/>
        <family val="1"/>
        <charset val="204"/>
      </rPr>
      <t xml:space="preserve"> </t>
    </r>
    <r>
      <rPr>
        <sz val="8.5"/>
        <color theme="1"/>
        <rFont val="Sylfaen"/>
        <family val="1"/>
        <charset val="204"/>
      </rPr>
      <t>დეპარტამენტის</t>
    </r>
    <r>
      <rPr>
        <sz val="8.5"/>
        <color theme="1"/>
        <rFont val="Times New Roman"/>
        <family val="1"/>
        <charset val="204"/>
      </rPr>
      <t xml:space="preserve"> №14 </t>
    </r>
    <r>
      <rPr>
        <sz val="8.5"/>
        <color theme="1"/>
        <rFont val="Sylfaen"/>
        <family val="1"/>
        <charset val="204"/>
      </rPr>
      <t>და</t>
    </r>
    <r>
      <rPr>
        <sz val="8.5"/>
        <color theme="1"/>
        <rFont val="Times New Roman"/>
        <family val="1"/>
        <charset val="204"/>
      </rPr>
      <t xml:space="preserve"> N11 </t>
    </r>
    <r>
      <rPr>
        <sz val="8.5"/>
        <color theme="1"/>
        <rFont val="Sylfaen"/>
        <family val="1"/>
        <charset val="204"/>
      </rPr>
      <t>დაწესებულებების</t>
    </r>
    <r>
      <rPr>
        <sz val="8.5"/>
        <color theme="1"/>
        <rFont val="Times New Roman"/>
        <family val="1"/>
        <charset val="204"/>
      </rPr>
      <t xml:space="preserve"> </t>
    </r>
    <r>
      <rPr>
        <sz val="8.5"/>
        <color theme="1"/>
        <rFont val="Sylfaen"/>
        <family val="1"/>
        <charset val="204"/>
      </rPr>
      <t>მიმდებარე</t>
    </r>
    <r>
      <rPr>
        <sz val="8.5"/>
        <color theme="1"/>
        <rFont val="Times New Roman"/>
        <family val="1"/>
        <charset val="204"/>
      </rPr>
      <t xml:space="preserve"> </t>
    </r>
    <r>
      <rPr>
        <sz val="8.5"/>
        <color theme="1"/>
        <rFont val="Sylfaen"/>
        <family val="1"/>
        <charset val="204"/>
      </rPr>
      <t>ტერიტორიაზე</t>
    </r>
    <r>
      <rPr>
        <sz val="8.5"/>
        <color theme="1"/>
        <rFont val="Times New Roman"/>
        <family val="1"/>
        <charset val="204"/>
      </rPr>
      <t xml:space="preserve"> </t>
    </r>
    <r>
      <rPr>
        <sz val="8.5"/>
        <color theme="1"/>
        <rFont val="Sylfaen"/>
        <family val="1"/>
        <charset val="204"/>
      </rPr>
      <t>აშენებულია</t>
    </r>
    <r>
      <rPr>
        <sz val="8.5"/>
        <color theme="1"/>
        <rFont val="Times New Roman"/>
        <family val="1"/>
        <charset val="204"/>
      </rPr>
      <t xml:space="preserve"> </t>
    </r>
    <r>
      <rPr>
        <b/>
        <sz val="8.5"/>
        <color theme="1"/>
        <rFont val="Sylfaen"/>
        <family val="1"/>
        <charset val="204"/>
      </rPr>
      <t>საზოგადოებრივი</t>
    </r>
    <r>
      <rPr>
        <b/>
        <sz val="8.5"/>
        <color theme="1"/>
        <rFont val="Times New Roman"/>
        <family val="1"/>
        <charset val="204"/>
      </rPr>
      <t xml:space="preserve"> </t>
    </r>
    <r>
      <rPr>
        <b/>
        <sz val="8.5"/>
        <color theme="1"/>
        <rFont val="Sylfaen"/>
        <family val="1"/>
        <charset val="204"/>
      </rPr>
      <t>კონსულტანტის</t>
    </r>
    <r>
      <rPr>
        <b/>
        <sz val="8.5"/>
        <color theme="1"/>
        <rFont val="Times New Roman"/>
        <family val="1"/>
        <charset val="204"/>
      </rPr>
      <t xml:space="preserve"> </t>
    </r>
    <r>
      <rPr>
        <sz val="8.5"/>
        <color theme="1"/>
        <rFont val="Sylfaen"/>
        <family val="1"/>
        <charset val="204"/>
      </rPr>
      <t xml:space="preserve">შენობა
</t>
    </r>
    <r>
      <rPr>
        <b/>
        <i/>
        <u/>
        <sz val="8.5"/>
        <color theme="1"/>
        <rFont val="Sylfaen"/>
        <family val="1"/>
        <charset val="204"/>
      </rPr>
      <t>შედეგი</t>
    </r>
    <r>
      <rPr>
        <sz val="8.5"/>
        <color theme="1"/>
        <rFont val="Sylfaen"/>
        <family val="1"/>
        <charset val="204"/>
      </rPr>
      <t xml:space="preserve">
1. დასრულდა და ექსპლუატაციაში შევიდა სასჯელაღსრულების დეპარტამენტის N11 დაწესებულების საზოგადოებრივი მისაღები, ხოლო N14 დაწესებულებაში მისაღების მშენებლობა დაიწყება და დასრულდება 2015 წელს.                                                                               2. მოქალაქეთა მომსახურეობის გაუმჯობესების მიზნით შექმნილი საზოგადოებრივი მისაღების შენობებში, დაფიქსირდა მოქალაქეთა მომსახურების 432 966   შემთხვევა;</t>
    </r>
  </si>
  <si>
    <t>MOC/სასწავლო ცენტრი</t>
  </si>
  <si>
    <r>
      <t xml:space="preserve">1. პირველადი ჯანდაცვის მოდელის დანერგვა დამატებით სასჯელაღსრულების 2 დაწესებულებაში ქუთაისი #12 და არასრულწლოვანთა სასჯელაღსრულების დაწესებულება);        2.  C ჰეპატიტის პრევენციის, დიაგნოსტიკის და მკურნალობის პროგრამა დანერგილია 
3. სიკვდილობის მაჩვენებელი &lt;30 გარდაცვალების შემთხვევა ყოველ 10 000 მსჯავრდებულზე წელიწადში.               </t>
    </r>
    <r>
      <rPr>
        <b/>
        <u/>
        <sz val="8.5"/>
        <color theme="1"/>
        <rFont val="Sylfaen"/>
        <family val="1"/>
      </rPr>
      <t xml:space="preserve"> შედეგი:</t>
    </r>
    <r>
      <rPr>
        <sz val="8.5"/>
        <color theme="1"/>
        <rFont val="Sylfaen"/>
        <family val="1"/>
        <charset val="204"/>
      </rPr>
      <t xml:space="preserve">                                          1. პირველადი ჯანდაცვის მოდელი დაინერგა პენიტენციური დეპარტამენტის ყველა დაწესებულებაში (მათ შორის, N2 და N11 დაწესებულებებში); 2. C ჰეპატიტის პროგრამა დაინერგა პენიტენციური დეპარტამენტის ყველა დაწესებულებაში; 3. სიკვდილიანობის მაჩვენებელი -  გარდაცვალების შემთხვევა 2014წ. 30-ზე ნაკლები იყო ყოველ 10 000 მსჯავრდებულზე.  4. სხვადასხვა სასწავლო პროგრამის ფარგლებში მომზადება გაიარა - 358-მა სამედიცინო მუშაკმა</t>
    </r>
  </si>
  <si>
    <r>
      <t>პროგრამა</t>
    </r>
    <r>
      <rPr>
        <sz val="8.5"/>
        <color theme="0"/>
        <rFont val="Times New Roman"/>
        <family val="1"/>
        <charset val="204"/>
      </rPr>
      <t xml:space="preserve"> 6.4 </t>
    </r>
    <r>
      <rPr>
        <sz val="8.5"/>
        <color theme="0"/>
        <rFont val="Sylfaen"/>
        <family val="1"/>
        <charset val="204"/>
      </rPr>
      <t>მსჯავრდებულთა</t>
    </r>
    <r>
      <rPr>
        <sz val="8.5"/>
        <color theme="0"/>
        <rFont val="Times New Roman"/>
        <family val="1"/>
        <charset val="204"/>
      </rPr>
      <t xml:space="preserve"> </t>
    </r>
    <r>
      <rPr>
        <sz val="8.5"/>
        <color theme="0"/>
        <rFont val="Sylfaen"/>
        <family val="1"/>
        <charset val="204"/>
      </rPr>
      <t>რესოციალიზაცია</t>
    </r>
    <r>
      <rPr>
        <sz val="8.5"/>
        <color theme="0"/>
        <rFont val="Times New Roman"/>
        <family val="1"/>
        <charset val="204"/>
      </rPr>
      <t>-</t>
    </r>
    <r>
      <rPr>
        <sz val="8.5"/>
        <color theme="0"/>
        <rFont val="Sylfaen"/>
        <family val="1"/>
        <charset val="204"/>
      </rPr>
      <t>რეაბილიტაცია</t>
    </r>
  </si>
  <si>
    <r>
      <t xml:space="preserve"> MOC</t>
    </r>
    <r>
      <rPr>
        <sz val="8.5"/>
        <rFont val="Times New Roman"/>
        <family val="1"/>
      </rPr>
      <t>/სასწავლო ცენტრი</t>
    </r>
  </si>
  <si>
    <r>
      <t>1.რესოციალიზაცია/რეაბილიტაციის</t>
    </r>
    <r>
      <rPr>
        <sz val="8.5"/>
        <color rgb="FF000000"/>
        <rFont val="Times New Roman"/>
        <family val="1"/>
        <charset val="204"/>
      </rPr>
      <t xml:space="preserve"> </t>
    </r>
    <r>
      <rPr>
        <sz val="8.5"/>
        <color rgb="FF000000"/>
        <rFont val="Sylfaen"/>
        <family val="1"/>
        <charset val="204"/>
      </rPr>
      <t>პროგრამებით</t>
    </r>
    <r>
      <rPr>
        <sz val="8.5"/>
        <color rgb="FF000000"/>
        <rFont val="Times New Roman"/>
        <family val="1"/>
        <charset val="204"/>
      </rPr>
      <t xml:space="preserve"> </t>
    </r>
    <r>
      <rPr>
        <sz val="8.5"/>
        <color rgb="FF000000"/>
        <rFont val="Sylfaen"/>
        <family val="1"/>
        <charset val="204"/>
      </rPr>
      <t xml:space="preserve">უზრუნველყოფილ მსჯავრდებულთა %-ლი მაჩვენებელი; 
2. ინდივიდუალური მიდგომებით უზრუნველყოფილ მსჯავრდებულთა %-ლი მაჩვენებელი </t>
    </r>
  </si>
  <si>
    <r>
      <t>არასრულწლოვანი</t>
    </r>
    <r>
      <rPr>
        <sz val="8.5"/>
        <color rgb="FF000000"/>
        <rFont val="Times New Roman"/>
        <family val="1"/>
        <charset val="204"/>
      </rPr>
      <t xml:space="preserve"> </t>
    </r>
    <r>
      <rPr>
        <sz val="8.5"/>
        <color rgb="FF000000"/>
        <rFont val="Sylfaen"/>
        <family val="1"/>
        <charset val="204"/>
      </rPr>
      <t>მსჯავრდებულების</t>
    </r>
    <r>
      <rPr>
        <sz val="8.5"/>
        <color rgb="FF000000"/>
        <rFont val="Times New Roman"/>
        <family val="1"/>
        <charset val="204"/>
      </rPr>
      <t xml:space="preserve"> </t>
    </r>
    <r>
      <rPr>
        <sz val="8.5"/>
        <color rgb="FF000000"/>
        <rFont val="Sylfaen"/>
        <family val="1"/>
        <charset val="204"/>
      </rPr>
      <t>მიმართ</t>
    </r>
    <r>
      <rPr>
        <sz val="8.5"/>
        <color rgb="FF000000"/>
        <rFont val="Times New Roman"/>
        <family val="1"/>
        <charset val="204"/>
      </rPr>
      <t xml:space="preserve"> </t>
    </r>
    <r>
      <rPr>
        <sz val="8.5"/>
        <color rgb="FF000000"/>
        <rFont val="Sylfaen"/>
        <family val="1"/>
        <charset val="204"/>
      </rPr>
      <t>მიმდინარეობდა</t>
    </r>
    <r>
      <rPr>
        <sz val="8.5"/>
        <color rgb="FF000000"/>
        <rFont val="Times New Roman"/>
        <family val="1"/>
        <charset val="204"/>
      </rPr>
      <t xml:space="preserve"> </t>
    </r>
    <r>
      <rPr>
        <sz val="8.5"/>
        <color rgb="FF000000"/>
        <rFont val="Sylfaen"/>
        <family val="1"/>
        <charset val="204"/>
      </rPr>
      <t>სასჯელის</t>
    </r>
    <r>
      <rPr>
        <sz val="8.5"/>
        <color rgb="FF000000"/>
        <rFont val="Times New Roman"/>
        <family val="1"/>
        <charset val="204"/>
      </rPr>
      <t xml:space="preserve"> </t>
    </r>
    <r>
      <rPr>
        <sz val="8.5"/>
        <color rgb="FF000000"/>
        <rFont val="Sylfaen"/>
        <family val="1"/>
        <charset val="204"/>
      </rPr>
      <t>მოხდის</t>
    </r>
    <r>
      <rPr>
        <sz val="8.5"/>
        <color rgb="FF000000"/>
        <rFont val="Times New Roman"/>
        <family val="1"/>
        <charset val="204"/>
      </rPr>
      <t xml:space="preserve"> </t>
    </r>
    <r>
      <rPr>
        <sz val="8.5"/>
        <color rgb="FF000000"/>
        <rFont val="Sylfaen"/>
        <family val="1"/>
        <charset val="204"/>
      </rPr>
      <t>ინდივიდუალური</t>
    </r>
    <r>
      <rPr>
        <sz val="8.5"/>
        <color rgb="FF000000"/>
        <rFont val="Times New Roman"/>
        <family val="1"/>
        <charset val="204"/>
      </rPr>
      <t xml:space="preserve"> </t>
    </r>
    <r>
      <rPr>
        <sz val="8.5"/>
        <color rgb="FF000000"/>
        <rFont val="Sylfaen"/>
        <family val="1"/>
        <charset val="204"/>
      </rPr>
      <t>გეგმის</t>
    </r>
    <r>
      <rPr>
        <sz val="8.5"/>
        <color rgb="FF000000"/>
        <rFont val="Times New Roman"/>
        <family val="1"/>
        <charset val="204"/>
      </rPr>
      <t xml:space="preserve"> </t>
    </r>
    <r>
      <rPr>
        <sz val="8.5"/>
        <color rgb="FF000000"/>
        <rFont val="Sylfaen"/>
        <family val="1"/>
        <charset val="204"/>
      </rPr>
      <t>პროცესი</t>
    </r>
  </si>
  <si>
    <r>
      <t xml:space="preserve">1. </t>
    </r>
    <r>
      <rPr>
        <sz val="8.5"/>
        <color rgb="FF000000"/>
        <rFont val="Sylfaen"/>
        <family val="1"/>
        <charset val="204"/>
      </rPr>
      <t>მსჯავრდებულთათვის</t>
    </r>
    <r>
      <rPr>
        <sz val="8.5"/>
        <color rgb="FF000000"/>
        <rFont val="Times New Roman"/>
        <family val="1"/>
        <charset val="204"/>
      </rPr>
      <t xml:space="preserve"> </t>
    </r>
    <r>
      <rPr>
        <sz val="8.5"/>
        <color rgb="FF000000"/>
        <rFont val="Sylfaen"/>
        <family val="1"/>
        <charset val="204"/>
      </rPr>
      <t>შრომის</t>
    </r>
    <r>
      <rPr>
        <sz val="8.5"/>
        <color rgb="FF000000"/>
        <rFont val="Times New Roman"/>
        <family val="1"/>
        <charset val="204"/>
      </rPr>
      <t xml:space="preserve"> </t>
    </r>
    <r>
      <rPr>
        <sz val="8.5"/>
        <color rgb="FF000000"/>
        <rFont val="Sylfaen"/>
        <family val="1"/>
        <charset val="204"/>
      </rPr>
      <t>შესაძლებლობა</t>
    </r>
    <r>
      <rPr>
        <sz val="8.5"/>
        <color rgb="FF000000"/>
        <rFont val="Times New Roman"/>
        <family val="1"/>
        <charset val="204"/>
      </rPr>
      <t xml:space="preserve"> </t>
    </r>
    <r>
      <rPr>
        <sz val="8.5"/>
        <color rgb="FF000000"/>
        <rFont val="Sylfaen"/>
        <family val="1"/>
        <charset val="204"/>
      </rPr>
      <t>გაზრდილია</t>
    </r>
    <r>
      <rPr>
        <sz val="8.5"/>
        <color rgb="FF000000"/>
        <rFont val="Times New Roman"/>
        <family val="1"/>
        <charset val="204"/>
      </rPr>
      <t xml:space="preserve">.    
2.სასჯელაღსრულების დაწესებულებებში გაზრდილია განათლების მიღების შესაძლებლობაპროფესიული/სახელობო კურსების დანერგვის მეშვეობით                  
3.მსჯავრდებულებთან მიმართებაში დანერგილია  ინდივიდუალური  მიდგომები                                             </t>
    </r>
  </si>
  <si>
    <r>
      <t xml:space="preserve">1. </t>
    </r>
    <r>
      <rPr>
        <sz val="8.5"/>
        <color theme="1"/>
        <rFont val="Sylfaen"/>
        <family val="1"/>
        <charset val="204"/>
      </rPr>
      <t>მსჯავრდებულთათვის</t>
    </r>
    <r>
      <rPr>
        <sz val="8.5"/>
        <color theme="1"/>
        <rFont val="Times New Roman"/>
        <family val="1"/>
        <charset val="204"/>
      </rPr>
      <t xml:space="preserve"> </t>
    </r>
    <r>
      <rPr>
        <sz val="8.5"/>
        <color theme="1"/>
        <rFont val="Sylfaen"/>
        <family val="1"/>
        <charset val="204"/>
      </rPr>
      <t>შრომის</t>
    </r>
    <r>
      <rPr>
        <sz val="8.5"/>
        <color theme="1"/>
        <rFont val="Times New Roman"/>
        <family val="1"/>
        <charset val="204"/>
      </rPr>
      <t xml:space="preserve"> </t>
    </r>
    <r>
      <rPr>
        <sz val="8.5"/>
        <color theme="1"/>
        <rFont val="Sylfaen"/>
        <family val="1"/>
        <charset val="204"/>
      </rPr>
      <t>შესაძლებლობა</t>
    </r>
    <r>
      <rPr>
        <sz val="8.5"/>
        <color theme="1"/>
        <rFont val="Times New Roman"/>
        <family val="1"/>
        <charset val="204"/>
      </rPr>
      <t xml:space="preserve"> </t>
    </r>
    <r>
      <rPr>
        <sz val="8.5"/>
        <color theme="1"/>
        <rFont val="Sylfaen"/>
        <family val="1"/>
        <charset val="204"/>
      </rPr>
      <t>გაზრდილია</t>
    </r>
    <r>
      <rPr>
        <sz val="8.5"/>
        <color theme="1"/>
        <rFont val="Times New Roman"/>
        <family val="1"/>
        <charset val="204"/>
      </rPr>
      <t xml:space="preserve">.    
2.სასჯელაღსრულების დაწესებულებებში გაზრდილია განათლების მიღების შესაძლებლობაპროფესიული/სახელობო კურსების დანერგვის მეშვეობით                  
3.მსჯავრდებულებთან მიმართებაში დანერგილია  ინდივიდუალური  მიდგომები </t>
    </r>
    <r>
      <rPr>
        <b/>
        <i/>
        <sz val="8.5"/>
        <color theme="1"/>
        <rFont val="Times New Roman"/>
        <family val="1"/>
      </rPr>
      <t xml:space="preserve">შედეგი: </t>
    </r>
    <r>
      <rPr>
        <sz val="8.5"/>
        <color theme="1"/>
        <rFont val="Times New Roman"/>
        <family val="1"/>
        <charset val="204"/>
      </rPr>
      <t xml:space="preserve">ინდივიდუალური  მიდგომები   რისკებისა და საჭიროებების შეფასებისა და სასჯელის ინდივიდუალური დაგეგმვის მეთოდოლოგიის და შესაბამისი ინსტრუმენტების პრაქტიკულ გამოყენების სკითხებზე მომზადება გაიარა   - სასჯელაღსრულების სისტემის 24-მა თანამშრომელმა                                             </t>
    </r>
  </si>
  <si>
    <r>
      <t>MOC</t>
    </r>
    <r>
      <rPr>
        <sz val="8.5"/>
        <rFont val="Sylfaen"/>
        <family val="1"/>
        <charset val="204"/>
      </rPr>
      <t xml:space="preserve"> </t>
    </r>
  </si>
  <si>
    <r>
      <rPr>
        <sz val="8.5"/>
        <color theme="1"/>
        <rFont val="ა"/>
      </rPr>
      <t xml:space="preserve">
</t>
    </r>
    <r>
      <rPr>
        <b/>
        <i/>
        <u/>
        <sz val="8.5"/>
        <color theme="1"/>
        <rFont val="ა"/>
        <charset val="1"/>
      </rPr>
      <t>შედეგი</t>
    </r>
    <r>
      <rPr>
        <sz val="8.5"/>
        <color theme="1"/>
        <rFont val="ა"/>
      </rPr>
      <t xml:space="preserve">
</t>
    </r>
    <r>
      <rPr>
        <sz val="8.5"/>
        <color theme="1"/>
        <rFont val="ა"/>
        <charset val="1"/>
      </rPr>
      <t>1. 2014 წელს დასრულდა N16 დაწესებულების მიმდებარედ საწარმოო ზონის სამშენებლო სამუშაოების პირველი ეტაპი, ხოლო ექსპლუატაციაში მიღება იგეგმება 2015 წელს</t>
    </r>
    <r>
      <rPr>
        <sz val="8.5"/>
        <color theme="1"/>
        <rFont val="ა"/>
      </rPr>
      <t xml:space="preserve">
2. </t>
    </r>
    <r>
      <rPr>
        <sz val="8.5"/>
        <color theme="1"/>
        <rFont val="ა"/>
        <charset val="1"/>
      </rPr>
      <t>პატიმრობის კოდექსი ითვალისწინებს საწარმოების ფუნქციონირებას თავისუფლების აღკვეთის დაწესებულების ტერიტორიაზე.
3. დასაქმებული იყო 865 მსჯავრდებული.
(2013 წელს დასაქმებული იყო 464 მსჯავრდებული, ვალდებულება გვქონდა 649 მსჯ-ის დასაქმებაზე);</t>
    </r>
  </si>
  <si>
    <r>
      <t>ქვეპროგრამა</t>
    </r>
    <r>
      <rPr>
        <sz val="8.5"/>
        <color rgb="FF000000"/>
        <rFont val="Times New Roman"/>
        <family val="1"/>
        <charset val="204"/>
      </rPr>
      <t xml:space="preserve">- 6.4.3.  </t>
    </r>
    <r>
      <rPr>
        <sz val="8.5"/>
        <color rgb="FF000000"/>
        <rFont val="Sylfaen"/>
        <family val="1"/>
        <charset val="204"/>
      </rPr>
      <t>მსჯავრდებულებთან</t>
    </r>
    <r>
      <rPr>
        <sz val="8.5"/>
        <color rgb="FF000000"/>
        <rFont val="Times New Roman"/>
        <family val="1"/>
        <charset val="204"/>
      </rPr>
      <t xml:space="preserve"> </t>
    </r>
    <r>
      <rPr>
        <sz val="8.5"/>
        <color rgb="FF000000"/>
        <rFont val="Sylfaen"/>
        <family val="1"/>
        <charset val="204"/>
      </rPr>
      <t>მიმართებაში</t>
    </r>
    <r>
      <rPr>
        <sz val="8.5"/>
        <color rgb="FF000000"/>
        <rFont val="Times New Roman"/>
        <family val="1"/>
        <charset val="204"/>
      </rPr>
      <t xml:space="preserve"> </t>
    </r>
    <r>
      <rPr>
        <sz val="8.5"/>
        <color rgb="FF000000"/>
        <rFont val="Sylfaen"/>
        <family val="1"/>
        <charset val="204"/>
      </rPr>
      <t>ინდივიდუალური მიდგომების</t>
    </r>
    <r>
      <rPr>
        <sz val="8.5"/>
        <color rgb="FF000000"/>
        <rFont val="Times New Roman"/>
        <family val="1"/>
        <charset val="204"/>
      </rPr>
      <t xml:space="preserve"> </t>
    </r>
    <r>
      <rPr>
        <sz val="8.5"/>
        <color rgb="FF000000"/>
        <rFont val="Sylfaen"/>
        <family val="1"/>
        <charset val="204"/>
      </rPr>
      <t>შემუშავება</t>
    </r>
  </si>
  <si>
    <r>
      <t>MOC</t>
    </r>
    <r>
      <rPr>
        <sz val="8.5"/>
        <rFont val="Sylfaen"/>
        <family val="1"/>
      </rPr>
      <t>/სასწავლო ცენტრი</t>
    </r>
  </si>
  <si>
    <r>
      <t xml:space="preserve">1. სოციალური მუშაკთა გადამზადება სოციალურ უნარებში
2.  სპეციალური ტრენინგი მსჯავრდებულებთან მომუშავე პერსონალისათვის ინდივიდუალურ მიდგომებთან დაკავშირებით
3. ინდივიდუალური მიდგომის პილოტირება N16 ან N17 დაწესებულებაში
4. ყველა  მსჯავრდებული ქალი პატიმრისათვის ინდივიდუალური მიდგომის განხორციელება
</t>
    </r>
    <r>
      <rPr>
        <b/>
        <i/>
        <u/>
        <sz val="8.5"/>
        <color theme="1"/>
        <rFont val="ა"/>
        <charset val="1"/>
      </rPr>
      <t>შედეგი</t>
    </r>
    <r>
      <rPr>
        <sz val="8.5"/>
        <color theme="1"/>
        <rFont val="ა"/>
      </rPr>
      <t xml:space="preserve">
</t>
    </r>
    <r>
      <rPr>
        <sz val="8.5"/>
        <color theme="1"/>
        <rFont val="ა"/>
        <charset val="1"/>
      </rPr>
      <t>1. სოციალური მუშაკის უნარ-ჩვევებში გადამზადდა 40 სოციალური მუშაკი; სპეციალური მომზადება გაიარა არასრულწლოვან მსჯავრდებულებთან მომუშავე  - 88 სოციალურმა მუშაკმა და ფსიქოლოგმა; 
2. მსჯავრდებულებთან ინდივიდუალური მიდგომებით მომუშავე 24 თანამშრომელთან ჩატარდა სპეციალიზირებული ტრენინგი;
3. სასჯელის ინდივიდუალური დაგეგმვის პილოტირება დაიწყო N5 და N6 დაწესებულებებში.</t>
    </r>
  </si>
  <si>
    <t>ფსიქო-სოციალური სარეაბილიტაციო   პროგრამებში ჩართულ ბრალდებულ/მსჯავრდებულთა რაოდენობა</t>
  </si>
  <si>
    <r>
      <t xml:space="preserve"> </t>
    </r>
    <r>
      <rPr>
        <sz val="8.5"/>
        <color rgb="FF000000"/>
        <rFont val="Times New Roman"/>
        <family val="1"/>
        <charset val="204"/>
      </rPr>
      <t>MOC</t>
    </r>
  </si>
  <si>
    <r>
      <t xml:space="preserve">1. მოხდა ადგილობრივი საბჭოსა და მუდმივმოქმედი კომისიის შემადგენლობის გადახალისება (ადგილობრივი თვითმმართველობის ორგანოთა წარმომადგენლის ნაცვლად დაემატა უმაღლესი საგანმანათლებლო/ზოგადსაგანმანათლებლო დაწესებულების წარმომადგენელი).
2. გაიზარდა ზეპირი მოსმენის სხდომების რაოდენობა </t>
    </r>
    <r>
      <rPr>
        <b/>
        <u/>
        <sz val="8.5"/>
        <color theme="1"/>
        <rFont val="Sylfaen"/>
        <family val="1"/>
      </rPr>
      <t>შედეგი:</t>
    </r>
    <r>
      <rPr>
        <sz val="8.5"/>
        <color theme="1"/>
        <rFont val="Sylfaen"/>
        <family val="1"/>
        <charset val="204"/>
      </rPr>
      <t xml:space="preserve">
1.  გადახალისდა ადგილობრივი საბჭოსა და მუდმივმოქმედი კომისიის შემადგენლობები (ადგილობრივი თვითმმართველობის ორგანოთა წარმომადგენლის ნაცვლად დაემატა უმაღლესი საგანმანათლებლო/ზოგადსაგანმანათლებლო დაწესებულების წარმომადგენელი).
2. გაიზარდა ზეპირი მოსმენის სხდომების რაოდენობა
</t>
    </r>
  </si>
  <si>
    <r>
      <t>3. გაიზარდა დანიშნული სასჯელის მოუხდელი ნაწილის უფრო მსუბუქი სასჯელით შეცვლის მაჩვენებელი
4. გაიზარდა მუდმივმოქმედი კომისიის მიერ შეკრებებისა და განხილული საქმეების რაოდენობა.
5. გაიზარდა ადგილობრივი საბჭოების რაოდენობა, ასევე შეიქმნა ქალთა საბჭო (სულ 5 ადგილობრივი საბჭო)</t>
    </r>
    <r>
      <rPr>
        <b/>
        <u/>
        <sz val="8.5"/>
        <color theme="1"/>
        <rFont val="Sylfaen"/>
        <family val="1"/>
      </rPr>
      <t xml:space="preserve"> შედეგი:</t>
    </r>
    <r>
      <rPr>
        <sz val="8.5"/>
        <color theme="1"/>
        <rFont val="Sylfaen"/>
        <family val="1"/>
        <charset val="204"/>
      </rPr>
      <t xml:space="preserve">
3. გაიზარდა დანიშნული სასჯელის მოუხდელი ნაწილის უფრო მსუბუქი სასჯელით შეცვლის მაჩვენებელი.
5. გაიზარდა ადგილობრივი საბჭოების რაოდენობა - შეიქმნა ქალთა საქმეების განმხილველი ადგილობრივი საბჭო, გარდა ამისა აღმოსავლეთ საქართველოში ჩამოყალიბდა ორი ადგილობრივი საბჭო.
</t>
    </r>
  </si>
  <si>
    <r>
      <t>ქვეპროგრამა</t>
    </r>
    <r>
      <rPr>
        <sz val="8.5"/>
        <color rgb="FF000000"/>
        <rFont val="Times New Roman"/>
        <family val="1"/>
        <charset val="204"/>
      </rPr>
      <t xml:space="preserve"> 6.5.1 </t>
    </r>
    <r>
      <rPr>
        <sz val="8.5"/>
        <rFont val="Sylfaen"/>
        <family val="1"/>
        <charset val="204"/>
      </rPr>
      <t>მსჯავრდებულთა</t>
    </r>
    <r>
      <rPr>
        <sz val="8.5"/>
        <rFont val="Times New Roman"/>
        <family val="1"/>
        <charset val="204"/>
      </rPr>
      <t xml:space="preserve"> </t>
    </r>
    <r>
      <rPr>
        <sz val="8.5"/>
        <rFont val="Sylfaen"/>
        <family val="1"/>
        <charset val="204"/>
      </rPr>
      <t>პირობით</t>
    </r>
    <r>
      <rPr>
        <sz val="8.5"/>
        <rFont val="Times New Roman"/>
        <family val="1"/>
        <charset val="204"/>
      </rPr>
      <t xml:space="preserve"> </t>
    </r>
    <r>
      <rPr>
        <sz val="8.5"/>
        <rFont val="Sylfaen"/>
        <family val="1"/>
        <charset val="204"/>
      </rPr>
      <t>ვადაზე</t>
    </r>
    <r>
      <rPr>
        <sz val="8.5"/>
        <rFont val="Times New Roman"/>
        <family val="1"/>
        <charset val="204"/>
      </rPr>
      <t xml:space="preserve"> </t>
    </r>
    <r>
      <rPr>
        <sz val="8.5"/>
        <rFont val="Sylfaen"/>
        <family val="1"/>
        <charset val="204"/>
      </rPr>
      <t>ადრე</t>
    </r>
    <r>
      <rPr>
        <sz val="8.5"/>
        <rFont val="Times New Roman"/>
        <family val="1"/>
        <charset val="204"/>
      </rPr>
      <t xml:space="preserve"> </t>
    </r>
    <r>
      <rPr>
        <sz val="8.5"/>
        <rFont val="Sylfaen"/>
        <family val="1"/>
        <charset val="204"/>
      </rPr>
      <t>გათავისუფლება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დანიშნული</t>
    </r>
    <r>
      <rPr>
        <sz val="8.5"/>
        <rFont val="Times New Roman"/>
        <family val="1"/>
        <charset val="204"/>
      </rPr>
      <t xml:space="preserve"> </t>
    </r>
    <r>
      <rPr>
        <sz val="8.5"/>
        <rFont val="Sylfaen"/>
        <family val="1"/>
        <charset val="204"/>
      </rPr>
      <t>სასჯელის</t>
    </r>
    <r>
      <rPr>
        <sz val="8.5"/>
        <rFont val="Times New Roman"/>
        <family val="1"/>
        <charset val="204"/>
      </rPr>
      <t xml:space="preserve"> </t>
    </r>
    <r>
      <rPr>
        <sz val="8.5"/>
        <rFont val="Sylfaen"/>
        <family val="1"/>
        <charset val="204"/>
      </rPr>
      <t>უფრო</t>
    </r>
    <r>
      <rPr>
        <sz val="8.5"/>
        <rFont val="Times New Roman"/>
        <family val="1"/>
        <charset val="204"/>
      </rPr>
      <t xml:space="preserve"> </t>
    </r>
    <r>
      <rPr>
        <sz val="8.5"/>
        <rFont val="Sylfaen"/>
        <family val="1"/>
        <charset val="204"/>
      </rPr>
      <t>მსუბუქით</t>
    </r>
    <r>
      <rPr>
        <sz val="8.5"/>
        <rFont val="Times New Roman"/>
        <family val="1"/>
        <charset val="204"/>
      </rPr>
      <t xml:space="preserve"> </t>
    </r>
    <r>
      <rPr>
        <sz val="8.5"/>
        <rFont val="Sylfaen"/>
        <family val="1"/>
        <charset val="204"/>
      </rPr>
      <t>შეცვლა</t>
    </r>
    <r>
      <rPr>
        <sz val="8.5"/>
        <rFont val="Times New Roman"/>
        <family val="1"/>
        <charset val="204"/>
      </rPr>
      <t xml:space="preserve"> </t>
    </r>
    <r>
      <rPr>
        <sz val="8.5"/>
        <rFont val="Sylfaen"/>
        <family val="1"/>
        <charset val="204"/>
      </rPr>
      <t>გამოიყენება</t>
    </r>
    <r>
      <rPr>
        <sz val="8.5"/>
        <rFont val="Times New Roman"/>
        <family val="1"/>
        <charset val="204"/>
      </rPr>
      <t xml:space="preserve"> </t>
    </r>
    <r>
      <rPr>
        <sz val="8.5"/>
        <rFont val="Sylfaen"/>
        <family val="1"/>
        <charset val="204"/>
      </rPr>
      <t>აქტიურად</t>
    </r>
  </si>
  <si>
    <r>
      <t>პირობით</t>
    </r>
    <r>
      <rPr>
        <sz val="8.5"/>
        <color theme="1"/>
        <rFont val="Times New Roman"/>
        <family val="1"/>
        <charset val="204"/>
      </rPr>
      <t xml:space="preserve"> </t>
    </r>
    <r>
      <rPr>
        <sz val="8.5"/>
        <color theme="1"/>
        <rFont val="Sylfaen"/>
        <family val="1"/>
        <charset val="204"/>
      </rPr>
      <t>ვადაზე</t>
    </r>
    <r>
      <rPr>
        <sz val="8.5"/>
        <color theme="1"/>
        <rFont val="Times New Roman"/>
        <family val="1"/>
        <charset val="204"/>
      </rPr>
      <t xml:space="preserve"> </t>
    </r>
    <r>
      <rPr>
        <sz val="8.5"/>
        <color theme="1"/>
        <rFont val="Sylfaen"/>
        <family val="1"/>
        <charset val="204"/>
      </rPr>
      <t>ადრე</t>
    </r>
    <r>
      <rPr>
        <sz val="8.5"/>
        <color theme="1"/>
        <rFont val="Times New Roman"/>
        <family val="1"/>
        <charset val="204"/>
      </rPr>
      <t xml:space="preserve"> </t>
    </r>
    <r>
      <rPr>
        <sz val="8.5"/>
        <color theme="1"/>
        <rFont val="Sylfaen"/>
        <family val="1"/>
        <charset val="204"/>
      </rPr>
      <t>გათავისუფლების</t>
    </r>
    <r>
      <rPr>
        <sz val="8.5"/>
        <color theme="1"/>
        <rFont val="Times New Roman"/>
        <family val="1"/>
        <charset val="204"/>
      </rPr>
      <t xml:space="preserve"> </t>
    </r>
    <r>
      <rPr>
        <sz val="8.5"/>
        <color theme="1"/>
        <rFont val="Sylfaen"/>
        <family val="1"/>
        <charset val="204"/>
      </rPr>
      <t>საკანონმდებლო</t>
    </r>
    <r>
      <rPr>
        <sz val="8.5"/>
        <color theme="1"/>
        <rFont val="Times New Roman"/>
        <family val="1"/>
        <charset val="204"/>
      </rPr>
      <t xml:space="preserve"> </t>
    </r>
    <r>
      <rPr>
        <sz val="8.5"/>
        <color theme="1"/>
        <rFont val="Sylfaen"/>
        <family val="1"/>
        <charset val="204"/>
      </rPr>
      <t>რეგულირების</t>
    </r>
    <r>
      <rPr>
        <sz val="8.5"/>
        <color theme="1"/>
        <rFont val="Times New Roman"/>
        <family val="1"/>
        <charset val="204"/>
      </rPr>
      <t xml:space="preserve"> </t>
    </r>
    <r>
      <rPr>
        <sz val="8.5"/>
        <color theme="1"/>
        <rFont val="Sylfaen"/>
        <family val="1"/>
        <charset val="204"/>
      </rPr>
      <t>გადახედვა</t>
    </r>
    <r>
      <rPr>
        <sz val="8.5"/>
        <color theme="1"/>
        <rFont val="Times New Roman"/>
        <family val="1"/>
        <charset val="204"/>
      </rPr>
      <t xml:space="preserve"> </t>
    </r>
    <r>
      <rPr>
        <sz val="8.5"/>
        <color theme="1"/>
        <rFont val="Sylfaen"/>
        <family val="1"/>
        <charset val="204"/>
      </rPr>
      <t>და</t>
    </r>
    <r>
      <rPr>
        <sz val="8.5"/>
        <color theme="1"/>
        <rFont val="Times New Roman"/>
        <family val="1"/>
        <charset val="204"/>
      </rPr>
      <t xml:space="preserve"> </t>
    </r>
    <r>
      <rPr>
        <sz val="8.5"/>
        <color theme="1"/>
        <rFont val="Sylfaen"/>
        <family val="1"/>
        <charset val="204"/>
      </rPr>
      <t>მექანიზმების</t>
    </r>
    <r>
      <rPr>
        <sz val="8.5"/>
        <color theme="1"/>
        <rFont val="Times New Roman"/>
        <family val="1"/>
        <charset val="204"/>
      </rPr>
      <t xml:space="preserve"> </t>
    </r>
    <r>
      <rPr>
        <sz val="8.5"/>
        <color theme="1"/>
        <rFont val="Sylfaen"/>
        <family val="1"/>
        <charset val="204"/>
      </rPr>
      <t>ეფექტურად</t>
    </r>
    <r>
      <rPr>
        <sz val="8.5"/>
        <color theme="1"/>
        <rFont val="Times New Roman"/>
        <family val="1"/>
        <charset val="204"/>
      </rPr>
      <t xml:space="preserve"> </t>
    </r>
    <r>
      <rPr>
        <sz val="8.5"/>
        <color theme="1"/>
        <rFont val="Sylfaen"/>
        <family val="1"/>
        <charset val="204"/>
      </rPr>
      <t xml:space="preserve">გამოყენება. </t>
    </r>
    <r>
      <rPr>
        <b/>
        <u/>
        <sz val="8.5"/>
        <color theme="1"/>
        <rFont val="Times New Roman"/>
        <family val="1"/>
      </rPr>
      <t>შედეგი:</t>
    </r>
    <r>
      <rPr>
        <sz val="8.5"/>
        <color theme="1"/>
        <rFont val="Times New Roman"/>
        <family val="1"/>
        <charset val="204"/>
      </rPr>
      <t xml:space="preserve">
პირობით ვადაზე ადრე გათავისუფლების მექანიზმი აქტიურად გამოიყენება. გაიზარდა იმ მსჯავრდებულთა რიცხვი, რომლებიც პირობით ვადაზე ადრე გათავისუფლდნენ ან დანიშნული სასჯელი შეეცვალათ უფრო მსუბუქი სასჯელით.</t>
    </r>
  </si>
  <si>
    <r>
      <t>პროგრამა</t>
    </r>
    <r>
      <rPr>
        <sz val="8.5"/>
        <color theme="0"/>
        <rFont val="Times New Roman"/>
        <family val="1"/>
        <charset val="204"/>
      </rPr>
      <t xml:space="preserve"> 6.6.  </t>
    </r>
    <r>
      <rPr>
        <sz val="8.5"/>
        <color theme="0"/>
        <rFont val="Sylfaen"/>
        <family val="1"/>
        <charset val="204"/>
      </rPr>
      <t>პატიმართა</t>
    </r>
    <r>
      <rPr>
        <sz val="8.5"/>
        <color theme="0"/>
        <rFont val="Times New Roman"/>
        <family val="1"/>
        <charset val="204"/>
      </rPr>
      <t xml:space="preserve"> </t>
    </r>
    <r>
      <rPr>
        <sz val="8.5"/>
        <color theme="0"/>
        <rFont val="Sylfaen"/>
        <family val="1"/>
        <charset val="204"/>
      </rPr>
      <t>სამართლებრივი</t>
    </r>
    <r>
      <rPr>
        <sz val="8.5"/>
        <color theme="0"/>
        <rFont val="Times New Roman"/>
        <family val="1"/>
        <charset val="204"/>
      </rPr>
      <t xml:space="preserve"> </t>
    </r>
    <r>
      <rPr>
        <sz val="8.5"/>
        <color theme="0"/>
        <rFont val="Sylfaen"/>
        <family val="1"/>
        <charset val="204"/>
      </rPr>
      <t>გარანტიების</t>
    </r>
    <r>
      <rPr>
        <sz val="8.5"/>
        <color theme="0"/>
        <rFont val="Times New Roman"/>
        <family val="1"/>
        <charset val="204"/>
      </rPr>
      <t xml:space="preserve"> </t>
    </r>
    <r>
      <rPr>
        <sz val="8.5"/>
        <color theme="0"/>
        <rFont val="Sylfaen"/>
        <family val="1"/>
        <charset val="204"/>
      </rPr>
      <t>გაძლიერება</t>
    </r>
  </si>
  <si>
    <r>
      <t>გასაჩივრების</t>
    </r>
    <r>
      <rPr>
        <sz val="8.5"/>
        <color rgb="FF000000"/>
        <rFont val="Times New Roman"/>
        <family val="1"/>
        <charset val="204"/>
      </rPr>
      <t xml:space="preserve"> </t>
    </r>
    <r>
      <rPr>
        <sz val="8.5"/>
        <color rgb="FF000000"/>
        <rFont val="Sylfaen"/>
        <family val="1"/>
        <charset val="204"/>
      </rPr>
      <t>სისტემა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სამართლებრივი</t>
    </r>
    <r>
      <rPr>
        <sz val="8.5"/>
        <color rgb="FF000000"/>
        <rFont val="Times New Roman"/>
        <family val="1"/>
        <charset val="204"/>
      </rPr>
      <t xml:space="preserve"> </t>
    </r>
    <r>
      <rPr>
        <sz val="8.5"/>
        <color rgb="FF000000"/>
        <rFont val="Sylfaen"/>
        <family val="1"/>
        <charset val="204"/>
      </rPr>
      <t>გარანტიები</t>
    </r>
    <r>
      <rPr>
        <sz val="8.5"/>
        <color rgb="FF000000"/>
        <rFont val="Times New Roman"/>
        <family val="1"/>
        <charset val="204"/>
      </rPr>
      <t xml:space="preserve"> </t>
    </r>
    <r>
      <rPr>
        <sz val="8.5"/>
        <color rgb="FF000000"/>
        <rFont val="Sylfaen"/>
        <family val="1"/>
        <charset val="204"/>
      </rPr>
      <t>შენარჩუნებულია</t>
    </r>
  </si>
  <si>
    <r>
      <t>გასაჩივრების</t>
    </r>
    <r>
      <rPr>
        <sz val="8.5"/>
        <color theme="1"/>
        <rFont val="Times New Roman"/>
        <family val="1"/>
        <charset val="204"/>
      </rPr>
      <t xml:space="preserve"> </t>
    </r>
    <r>
      <rPr>
        <sz val="8.5"/>
        <color theme="1"/>
        <rFont val="Sylfaen"/>
        <family val="1"/>
        <charset val="204"/>
      </rPr>
      <t>სისტემა</t>
    </r>
    <r>
      <rPr>
        <sz val="8.5"/>
        <color theme="1"/>
        <rFont val="Times New Roman"/>
        <family val="1"/>
        <charset val="204"/>
      </rPr>
      <t xml:space="preserve"> </t>
    </r>
    <r>
      <rPr>
        <sz val="8.5"/>
        <color theme="1"/>
        <rFont val="Sylfaen"/>
        <family val="1"/>
        <charset val="204"/>
      </rPr>
      <t>და</t>
    </r>
    <r>
      <rPr>
        <sz val="8.5"/>
        <color theme="1"/>
        <rFont val="Times New Roman"/>
        <family val="1"/>
        <charset val="204"/>
      </rPr>
      <t xml:space="preserve"> </t>
    </r>
    <r>
      <rPr>
        <sz val="8.5"/>
        <color theme="1"/>
        <rFont val="Sylfaen"/>
        <family val="1"/>
        <charset val="204"/>
      </rPr>
      <t>პატიმართა</t>
    </r>
    <r>
      <rPr>
        <sz val="8.5"/>
        <color theme="1"/>
        <rFont val="Times New Roman"/>
        <family val="1"/>
        <charset val="204"/>
      </rPr>
      <t xml:space="preserve"> </t>
    </r>
    <r>
      <rPr>
        <sz val="8.5"/>
        <color theme="1"/>
        <rFont val="Sylfaen"/>
        <family val="1"/>
        <charset val="204"/>
      </rPr>
      <t>სამართლებრივი</t>
    </r>
    <r>
      <rPr>
        <sz val="8.5"/>
        <color theme="1"/>
        <rFont val="Times New Roman"/>
        <family val="1"/>
        <charset val="204"/>
      </rPr>
      <t xml:space="preserve"> </t>
    </r>
    <r>
      <rPr>
        <sz val="8.5"/>
        <color theme="1"/>
        <rFont val="Sylfaen"/>
        <family val="1"/>
        <charset val="204"/>
      </rPr>
      <t>გარანტიები</t>
    </r>
    <r>
      <rPr>
        <sz val="8.5"/>
        <color theme="1"/>
        <rFont val="Times New Roman"/>
        <family val="1"/>
        <charset val="204"/>
      </rPr>
      <t xml:space="preserve"> </t>
    </r>
    <r>
      <rPr>
        <sz val="8.5"/>
        <color theme="1"/>
        <rFont val="Sylfaen"/>
        <family val="1"/>
        <charset val="204"/>
      </rPr>
      <t>შენარჩუნებულია</t>
    </r>
  </si>
  <si>
    <r>
      <t xml:space="preserve">ქვეპროგრამა </t>
    </r>
    <r>
      <rPr>
        <sz val="8.5"/>
        <color rgb="FF000000"/>
        <rFont val="Sylfaen"/>
        <family val="1"/>
        <charset val="204"/>
      </rPr>
      <t xml:space="preserve">6.6.1. პატიმართა ცნობიერების ამაღლება მათი უფლებების შესახებ საჩივრების, დისციპლინარულ და ადმინისტრაციულ პროცედურებთან მიმართებაში                                     </t>
    </r>
  </si>
  <si>
    <r>
      <t xml:space="preserve">პატიმართა უფლებების შესახებ  მომზადებულია და დაბეჭდილია ბროშურები  დაწესებულებების მოთხოვნის შესაბამისად
</t>
    </r>
    <r>
      <rPr>
        <b/>
        <i/>
        <u/>
        <sz val="8.5"/>
        <color theme="1"/>
        <rFont val="Sylfaen"/>
        <family val="1"/>
        <charset val="204"/>
      </rPr>
      <t xml:space="preserve">
შედეგი</t>
    </r>
    <r>
      <rPr>
        <sz val="8.5"/>
        <color theme="1"/>
        <rFont val="Sylfaen"/>
        <family val="1"/>
        <charset val="204"/>
      </rPr>
      <t xml:space="preserve">
გაიცა 912 ბროშურა მოთხოვნის შესაბამისად.
პატიმრების კოდექსში შესული ცვლილებების შესაბამისად წლის ბოლოს მომზადდა ბროშურა განახლებული რედაქციით.</t>
    </r>
  </si>
  <si>
    <r>
      <t xml:space="preserve">საჩივრის კონვერტები მომზადებულია და დაბეჭდილია დამატებით დაწესებულებების მოთხოვნის შესაბამისად
</t>
    </r>
    <r>
      <rPr>
        <b/>
        <i/>
        <u/>
        <sz val="8.5"/>
        <color theme="1"/>
        <rFont val="Sylfaen"/>
        <family val="1"/>
        <charset val="204"/>
      </rPr>
      <t xml:space="preserve">
შედეგი</t>
    </r>
    <r>
      <rPr>
        <sz val="8.5"/>
        <color theme="1"/>
        <rFont val="Sylfaen"/>
        <family val="1"/>
        <charset val="204"/>
      </rPr>
      <t xml:space="preserve">
სააგარიშო წელს ბრალდებულ/მსჯავრდებულთა მოთხოვნის შესაბამისად შესაბამის ადრესატზე გაიგზავნა 8329 კონფიდენციალური საჩივრის კონვერტი.</t>
    </r>
  </si>
  <si>
    <r>
      <t xml:space="preserve">1. გამოძიების ერთიანი მეთოდოლოგიის შემუშავება;                                                                                                   2. არსებული საპროკურორო და სასამართლო პრაქტიკის გაანალიზება და განზოგადება;                                                                                                                                              3. რეკომენდაციების შემუშავება;                                                                                                                           4. ანალიზის მომზადება  ე.წ. „მკვდარი მუხლების“ ასამოქმედებლად;                                             5. ანალიზის მომზადება კანონმდებლობის არსებულ რეალობასთან შესაბამისობაში მოყვანის მიზნით; 6. საპროცესო შეთანხმების გამოყენებაზე პროკურორებისთვის გაიდლაინების შემუშავება; 7.ახლად დანიშნული პროკურორებისა და მოქმედი პროკურორებისათვის ტრენინგის ჩატარება იურიდიული პირების პასუხისმგებლობის საკითხებზე; </t>
    </r>
    <r>
      <rPr>
        <b/>
        <sz val="8.5"/>
        <rFont val="Times New Roman"/>
        <family val="1"/>
        <charset val="204"/>
      </rPr>
      <t>8. პროკურორებისა და გამომძიებლებისათვის იურიდიულ პირებთან დაკავშირებული კორუფციის  საქმეების ეფექტური გამოძიებისა და დევნის განხორციელების შესახებ სახელმძვანელოს შექმნა</t>
    </r>
    <r>
      <rPr>
        <sz val="8.5"/>
        <rFont val="Times New Roman"/>
        <family val="1"/>
        <charset val="204"/>
      </rPr>
      <t xml:space="preserve">. </t>
    </r>
  </si>
  <si>
    <r>
      <t xml:space="preserve">1. მინიმუმ 3 რეკომენდაციის მომზადება პროკურორებისათვის;                                                                                                                          2. მომზადებული რეკომენდაციების შესრულებაზე კონტროლის მექანიზმის შემუშავება;                                                                             3. სანქციების სისტემაზე ანალიზის მომზადება და საკანონმდებლო ცვლილებებთან დაკავშირებით წინადადებების შემუშავება;                                       4. სისხლისსამართლებრივი დევნის ალტერნატიული მექანიზმების გამოყენების პრაქტიკის ანალიზი;                                                                    5. გამოძიების ერთიანი მეთოდოლოგიის პრაქტიკაში დანერგვა; 6.აღკვეთის ღონისძიებების გამოყენების პრაქტიკის ანალიზი;  </t>
    </r>
    <r>
      <rPr>
        <b/>
        <sz val="8.5"/>
        <rFont val="Times New Roman"/>
        <family val="1"/>
        <charset val="204"/>
      </rPr>
      <t xml:space="preserve">7. გამოძიების ელექტრონული პროგრამის დახვეწა და სხვა უწყებებთან ინტეგრაცია;                               8. სამართლებრივი წერის სახელმძღვანელოს დანერგვა; 9. რეკომენდაციის შემუშავება (არსებული რეკომენდაციის გადახედვა) დისკრეციული უფლებამოსილების გამოყენების საფუძვლების შესახებ                                                                      </t>
    </r>
  </si>
  <si>
    <t>1. მინიმუმ 2 რეკომენდაციის მომზადება პროკურორებისათვის;                                                                                                                       2. რეკომენდაციების შესრულების მდგომარეობის ამსახველი ანალიზის მომზადება;                                                                                                                 3. ანალიზის მომზადება სისხლისსამართლებრივი დევნის ალტერნატიული მექანიზმების გამოყენების პრაქტიკის დახვეწის მიზნით;                                                                              4. განხორციელებული ანალიზის შედეგებზე დაყრდნობით წინადადებების მომზადება საკანონმდებლო ცვლილებებთან დაკავშირებით; 5.აღკვეთის ღონისძიებების გამოყენების პრაქტიკის ანალიზი.</t>
  </si>
  <si>
    <t xml:space="preserve">1. მინიმუმ 2 რეკომენდაციის მომზადება პროკურორებისათვის;                                                                                                                       2. რეკომენდაციების შესრულების მდგომარეობის ამსახველი ანალიზის მომზადება;                                                                                                                 3. ანალიზის მომზადება სისხლისსამართლებრივი დევნის ალტერნატიული მექანიზმების გამოყენების პრაქტიკის დახვეწის მიზნით;                                                                              4. განხორციელებული ანალიზის შედეგებზე დაყრდნობით წინადადებების მომზადება საკანონმდებლო ცვლილებებთან დაკავშირებით;                                                 5. გამოძიების ერთიანი მეთოდოლოგიის ეფექტურობის შეფასების მიზნით ანგარიშის მომზადება;                                                                   6.აღკვეთის ღონისძიებების გამოყენების პრაქტიკის ანალიზი.  </t>
  </si>
  <si>
    <t xml:space="preserve">1. ადამიანის უფლებათა დარღვევის ფაქტებზე არსებული სისხლის სამართლის საქმეების შესწავლის საფუძველზე ანალიზის მომზადება;                                                     2. ადამიანის უფლებათა დაცვის სამმართველოს დებულების განახლება და ადამიანური რესურსებით გაძლიერება;                                                                                                                        3. ადამიანის უფლებათა დაცვის მიზნით  პროკურორების  ვიზიტები სასჯელაღსრულების სისტემაში;                                                                                                                                             4. ადამიანის უფლებათა დარღვევის ფაქტებზე შემოსული საჩივარ-განცხადებების  ანალიზის მომზადება;                                                                         5. სახალხო დამცველის ანგარიშში ასახულ რეკომენდაციებზე რეაგირება და შესაბამისი ანგარიშის მომზადება;                                                                                         6. ადამიანის უფლებათა ევროპული სასამართლოს გადაწყვეტილებების ანალიზის საფუძველზე რეკომენდაციების მომზადება;                                                                                                                                                       7.  წამებისა და არასათანადო მოპყრობის, უმცირესობათა უფლებების დარღვევის, რელიგიური ხასიათის დანაშაულის, ტრეფიკინგის, ოჯახში ძალადობის ფაქტებზე ჩატარებული საგამოძიებო საქმიანობის ამსახველი დოკუმენტების რაოდენობა; 8. ოჯახურ დანაშაულზე პროკურორებისთვის ტრენინგების ჩატარება.  </t>
  </si>
  <si>
    <r>
      <t>1. ადამიანის უფლებათა დარღვევის ფაქტებზე არსებული სისხლის სამართლის საქმეების შესწავლის საფუძველზე ანალიზის მომზადება;                                                                                                                                              2. ადამიანის უფლებათა დაცვის სამმართველოს დებულების განახლება;                                                                                                                        3. ადამიანის უფლებათა დაცვის მიზნით  პროკურორების  ვიზიტები სასჯელაღსრულების სისტემაში;                                                                                                                                             4. ადამიანის უფლებათა დარღვევის ფაქტებზე შემოსული საჩივარ-განცხადებების  ანალიზის მომზადება;                                                                         5. სახალხო დამცველის ანგარიშში ასახულ რეკომენდაციებზე რეაგირება და შესაბამისი ანგარიშის მომზადება;                                                                                         6. ადამიანის უფლებათა ევროპული სასამართლოს გადაწყვეტილებების ანალიზის საფუძველზე რეკომენდაციების მომზადება;                                                                                                                          7.  წამებისა და არასათანადო მოპყრობის, უმცირესობათა უფლებების დარღვევის, რელიგიური ხასიათის დანაშაულის, ტრეფიკინგის, ოჯახში ძალადობის ფაქტებზე ჩატარებული საგამოძიებო საქმიანობის ამსახველი დოკუმენტების რაოდენობა.</t>
    </r>
    <r>
      <rPr>
        <b/>
        <sz val="8.5"/>
        <rFont val="Times New Roman"/>
        <family val="1"/>
        <charset val="204"/>
      </rPr>
      <t xml:space="preserve"> 8. სიძულვილით მოტივირებული დანაშაულების გამოძიების მეთოდოლოგიის შემუშავება</t>
    </r>
    <r>
      <rPr>
        <b/>
        <sz val="8.5"/>
        <rFont val="Times New Roman"/>
        <family val="1"/>
      </rPr>
      <t xml:space="preserve">       </t>
    </r>
    <r>
      <rPr>
        <sz val="8.5"/>
        <rFont val="Times New Roman"/>
        <family val="1"/>
        <charset val="204"/>
      </rPr>
      <t xml:space="preserve">                                                                       </t>
    </r>
  </si>
  <si>
    <t>დონორი ორგანიზაციის მხარდაჭერა: 60 000 ლარი</t>
  </si>
  <si>
    <t>1. პროკურატურაში სტაჟიორთა მიღების წესის დახვეწა; ბრძანებაში შესაბამისი ცვლილების შეტანა და დამტკიცება;
2. საქართველოს პროკურატურის მუშაკთა კვალიფიკაციის ამაღლების (სწავლების) სტანდარტის დოკუმენტის შემუშავება;
3. პროკურატურის მუშაკთა პროფესიული მომზადება/გადამზადების მიზნით სხვადასხვა მიმართულების სასწავლო პროექტების დაგეგმვა და განხორციელება;
4. პროკურორებისათვის მინიმუმ 2 ფართომასშტაბიანი ტრენინგის ჩატარება;
5. განხორციელებული სასწავლო აქტივობების ხარისხის მონიტორინგი და წლიური ანგარიშის მომზადება; 
6. სისტემისათვის ახალი და კვალიფიციური კადრების შერჩევის მიზნით, კონკურსების დაგეგმვა და განხორციელება;     
7. მომდევნო წლის ტრენინგ-საჭიროებათა ანალიზის ჩატარება;
8. მომდევნო წლის წინასწარი სამოქმედო გეგმისა და ტრენინგ-კალენდრის მომზადება;
9. თანამშრომლებთან და სამიზნე აუდიტორიასთან ეფექტიანი და მარტივი კომუნიკაციის მიზნით, მოკლე ტექსტური შეტყობინებების დაგზავნის სერვისის აწყობა;  
.</t>
  </si>
  <si>
    <t xml:space="preserve">1. პროკურატურაში მიღების წესის დახვეწა, ბრძანებაში შესაბამისი ცვლილებების შეტანა და დამტკიცება; 
2. თანამდებობაზე მიღების კრიტერიუმების ეფექტიანობის შეფასება; 3.  
 პროკურატურის თანამშრომელთა შესრულებული სამუშაოს ობიექტური და ეფექტიანი შეფასების სისტემის შექმნის მიზნით, სამუშაო ჯგუფის ფორმირება;
4. პროკურატურის მუშაკთა პროფესიული მომზადება/გადამზადების მიზნით სხვადასხვა მიმართულების სასწავლო პროექტების დაგეგმვა და განხორციელება;
5. პროკურორებისათვის მინიმუმ 3 ფართომასშტაბიანი ტრენინგის ჩატარება; 
6. განხორციელებული სასწავლო აქტივობების ხარისხის მონიტორინგი და წლიური ანგარიშის მომზადება;
7. სისტემისათვის ახალი და კვალიფიციური კადრების შერჩევის მიზნით, კონკურსების დაგეგმვა და განხორციელება;
8. ტრეინინგის საჭიროებათა ანალიზის ელ. მოდულის შემუშავება;                                                                                                                                     
9. მომდევნო წლის ტრენინგ-საჭიროებათა ანალიზის ჩატარება;
10. მომდევნო წლის წინასწარი სამოქმედო გეგმისა და ტრენინგ-კალენდრის მომზადება.  11. პროკურატურის მუშაკთა ობიექტური და გამჭვირვალე  შეფასების სისტემის შექმნა;       
                 </t>
  </si>
  <si>
    <t xml:space="preserve">                                                                    
1. პროკურატურის მუშაკთა პროფესიული მომზადება/გადამზადების მიზნით სხვადასხვა მიმართულების სასწავლო პროექტების დაგეგმვა და განხორციელება;                                                                                                                           2.   პროკურორებისათვის მინიმუმ 3 ფართომასშტაბიანი ტრენინგის ჩატარება;
3. განხორციელებული სასწავლო აქტივობების ხარისხის მონიტორინგი და წლიური ანგარიშის მომზადება;
4. სისტემისათვის ახალი და კვალიფიციური კადრების შერჩევის მიზნით, კონკურსების დაგეგმვა და განხორციელება;                                                                                                                                               
5. მომდევნო წლის ტრენინგ-საჭიროებათა ანალიზის ჩატარება;
6. მომდევნო წლის წინასწარი სამოქმედო გეგმისა და ტრენინგ-კალენდრის მომზადება. 7.                                                                                                 
8. შეფასების სისტემის პრაქტიკაში დანერგვა;
9. შეფასების სისტემის კონტროლის მექანიზმის დაწესება; 
</t>
  </si>
  <si>
    <t xml:space="preserve">
1. პროკურატურის მუშაკთა პროფესიული მომზადება/გადამზადების მიზნით სხვადასხვა მიმართულების სასწავლო პროექტების დაგეგმვა და განხორციელება;                                                                                                                        2.   პროკურორებისათვის მინიმუმ 3 ფართომასშტაბიანი ტრენინგის ჩატარება;
3. განხორციელებული სასწავლო აქტივობების ხარისხის მონიტორინგი და წლიური ანგარიშის მომზადება;
4. სისტემისათვის ახალი და კვალიფიციური კადრების შერჩევის მიზნით, კონკურსების დაგეგმვა და განხორციელება;                                                                                                                                               
5. მომდევნო წლის ტრენინგ-საჭიროებათა ანალიზის ჩატარება;
6. მომდევნო წლის წინასწარი სამოქმედო გეგმისა და ტრენინგ-კალენდრის მომზადება.  7. პროკურორების შეფასების სისტემის ეფექტიანობის დასადგენად კვლევის ჩატარება 
</t>
  </si>
  <si>
    <t>1. პროკურორებისათვის მინიმუმ 3 ფართომასშტაბიანი ტრენინგის ჩატარება ; 2.  სისტემისათვის ახალი და კვალიფიციური კადრების შერჩევის მიზნით, კონკურსების დაგეგმვა და განხორციელება; 3.  მომდევნო წლის ტრენინგ-საჭიროებათა ანალიზის ჩატარება; 4.  მომდევნო წლის წინასწარი სამოქმედო გეგმისა და ტრენინგ-კალენდრის მომზადება;  5. პროკურორების შეფასების სისტემის ეფექტიანობის დასადგენად ჩატარებული კვლევის შედეგების გათვალისწინებით შეფასების სისტემაში ცვლილებების განხორციელება</t>
  </si>
  <si>
    <t>140 130 ლარი</t>
  </si>
  <si>
    <t>250 000 ლარი</t>
  </si>
  <si>
    <t>მიმართულება 5 -  პროკურორთა დისციპლინური პასუხისმგებლობისა და თანამდებობიდან გათავისუფლების პროცედურების დახვეწა</t>
  </si>
  <si>
    <t>1. პროკურატურის მუშაკთა ეთიკის კოდექსში განხორციელებული ცვლილებები; 2. პროკურორთა დისციპლინური პასუხისმგებლობისა და გათავისუფლების პროცედურაში განხორციელებული ცვლილებები</t>
  </si>
  <si>
    <t>პროკურატურის მუშაკთა დისციპლინური პასუხისმგებლობისა და გათავისუფლების მკაფიო წესების შემუშავება</t>
  </si>
  <si>
    <t>1. წინადადებების შემუშავება პროკურატურის მუშაკთა ეთიკის კოდექსის გადასახედად; 2.წინადადებების შემუშავება  პროკურორთა დანიშვნისა და თანამდებობიდან გათავისუფლების მკაფიო საფუძვლების გასაწერად</t>
  </si>
  <si>
    <t xml:space="preserve">1. ეთიკის ახალი კოდექსის მიღება; 2. პროკურორთა დანიშვნისა დ თანამდებობიდან გათავისუფლების  მკაფიო წესების შემუშავება; 3. დისციპლინური პასუხისმგებლობის კოლეგიური ორგანოს შექმნა; 4.  ეთიკის საკითხებში ტრენინგის ორგანიზება.  </t>
  </si>
  <si>
    <t>20 000 ლარი</t>
  </si>
  <si>
    <t>მიმართულება 6 - პროკურატურაში სამუშაო გარემოსა და პროკურორთა მოტივაციის სისტემის გაუმჯობესება</t>
  </si>
  <si>
    <r>
      <t xml:space="preserve">1.სისხლის სამართლის საქმისწარმოების ელექტრონული სისტემის დახვეწაზე მომუშავე სამუშაო ჯგუფის შექმნა;                                             2. სისხლის სამართლის საქმისწარმოების ელექტრონული სისტემის დახვეწის მიზნით განხორციელებული ცვლილებების რაოდენობა;                                                                    3.  ადამიანური რესურსების მართვის ელექტრონული პროგრამის (HR ელექტრონული პროგრამა) შექმნა  და იმპლემენტაცია;
4. პროკურორთა დატვირთვის ელექტრონული მოდულის შექმნა;
5.  პროკურორთა კმაყოფილების დონისა  და პრობლემური საკითხების ანალიზების რაოდენობა;           </t>
    </r>
    <r>
      <rPr>
        <b/>
        <sz val="8.5"/>
        <rFont val="Calibri"/>
        <family val="2"/>
        <scheme val="minor"/>
      </rPr>
      <t xml:space="preserve">                                                                                                                                   6. ელექტრონული პროგრამების  მონიტორინგის შედეგების  ამსახველი ანგარიშების რაოდენობა;                                                                                              7. პროკურორთა კმაყოფილების დონის კვლევების რაოდენობა.                                                                                        
</t>
    </r>
  </si>
  <si>
    <r>
      <t xml:space="preserve">1. სისხლის სამართლის საქმის წარმოების ელექტრონულ პროგრამაში პროკურორთა საჭიროებებზე მორგებული ცვლილებების განხორციელება;
2. ადამიანური რესურსების მართვის ელექტრონული პროგრამის (HR ელექტრონული პროგრამა) შემუშავება;
3. პროკურორთა დატვირთვის ელექტრონული პროგრამის შემუშავება;                                                                                                 5. ელექტრონული პროგრამების  მონიტორინგის შედეგების  ამსახველი მინიმუმ 1 ანგარიშის მომზადება;                                                                                                              </t>
    </r>
    <r>
      <rPr>
        <b/>
        <sz val="8.5"/>
        <rFont val="Times New Roman"/>
        <family val="1"/>
        <charset val="204"/>
      </rPr>
      <t xml:space="preserve">6. პროკურატურის ორი ახალი შენობის გახსნა;   </t>
    </r>
    <r>
      <rPr>
        <b/>
        <sz val="8.5"/>
        <rFont val="Times New Roman"/>
        <family val="1"/>
      </rPr>
      <t xml:space="preserve">       </t>
    </r>
    <r>
      <rPr>
        <b/>
        <sz val="8.5"/>
        <rFont val="Times New Roman"/>
        <family val="1"/>
        <charset val="204"/>
      </rPr>
      <t xml:space="preserve">                                                                                                                                       7. პროკურატურის თანამშრომლების საჭირო ინვენტარით უზრუნველყოფა;                                                                        8. არსებული ინვენტარის განახლება;      9. მთავარი პროკურატურის ადმინისტრაციულ შენობაში ტრეინინგ- ცენტრის მოდერნიზაცია;                                    9. პროკურატურის ავტოპარკის ნაწილის განახლება.</t>
    </r>
  </si>
  <si>
    <t>შემოთავაზება 146 627 ლარი</t>
  </si>
  <si>
    <t xml:space="preserve">მიმართულება 7 -  საზოგადოების წინაშე ანგარიშვალდებული პროკურატურა     </t>
  </si>
  <si>
    <t>40 000 ლარი</t>
  </si>
  <si>
    <t>მიმართულება 8 - არასრულწლოვანთა მართლმსაჯულება</t>
  </si>
  <si>
    <r>
      <t xml:space="preserve">1. არასრულწლოვანთა საქმეებზე პროკურორთა გადამზადება;                                                                                                                       2. . შესაბამისი ტრეინინგ-მოდულების შემუშავება და დანერგვა;                                                                 3. არასრულწლოვანთა შორის დანაშაულის გამომწვევი მიზეზების დასადგენად კვლევების ჩატარება;                                                                                                                             4. კვლევების საფუძველზე შესაბამისი რეკომენდაციების მომზადება და პრევენციული ღონისძიებების დაგეგმვა;                                                                                    5. პროკურატურის მსხვილ სტრუქტურულ დანაყოფებში არასრულწლოვანთა საქმეებზე სპეციალიზირებული მინიმუმ ერთი პროკურორის გამოყოფა.    </t>
    </r>
    <r>
      <rPr>
        <b/>
        <sz val="8.5"/>
        <rFont val="Times New Roman"/>
        <family val="1"/>
      </rPr>
      <t>6. არასრულწლოვანთა კოდექსის იმპლემენტაცია</t>
    </r>
  </si>
  <si>
    <t>90 000 ლარი</t>
  </si>
  <si>
    <t>30 000 ლარი</t>
  </si>
  <si>
    <t xml:space="preserve">მიმართულება 9 - პროკურატურის როლის გაზრდა დანაშაულის პრევენციის პროცესში </t>
  </si>
  <si>
    <t>მიმართულება 10 - საერთაშორისო თანამშრომლობის გააქტიურება</t>
  </si>
  <si>
    <t>160.000.00</t>
  </si>
  <si>
    <t>1190 (დასაქმებულთა საორიენტაციო რიცხოვნობა)</t>
  </si>
  <si>
    <t>1368 (დასაქმებულთა საორიენტაციო რიცხოვნობა)</t>
  </si>
  <si>
    <t>1554(დასაქმებულთა საორიენტაციო რიცხოვნობა)</t>
  </si>
  <si>
    <t>1954 (დასაქმებულთა საორიენტაციო რიცხოვნობა)</t>
  </si>
  <si>
    <t>2291 (დასაქმებულთა საორიენტაციო რიცხოვნობა)</t>
  </si>
  <si>
    <t>2968 (დასაქმებულთა საორიენტაციო რიცხოვნობა)</t>
  </si>
  <si>
    <t xml:space="preserve">8.1.8.  დაზარალებულ და მოწმე ბავშვებთან კოორდინატორთა ჩართვა </t>
  </si>
  <si>
    <t>კოორდინატორების ფუნქციათა მარეგულირებელი დოკუმენტი გადახედილია და ისინი ჩართულები არიან მოწმე და დაზარალებულ არასრულელოვნებთან მუშაობაში</t>
  </si>
  <si>
    <t>კოორდინატორები გადამზადებულნი არიან არასრულწლოვანთა მართლმსაჯულებაში,  კოორდინატორები ჩართულები არიან ისეთი სისხლის სამართლის საქმეებში, სადაც ფიგურირებენ არასრულწლოვანი მოწმე, დაზარალებულები</t>
  </si>
  <si>
    <t xml:space="preserve"> მოწმეთა და დაზარალებულთა კოორდინატორთა გადამზადება არასრულწლოვანთა მართლმსაჯულებაში;  .პოლიციელთა ტრეინინგი არასრულწლოვნებთან მოპყრობის თავისებურებაზე</t>
  </si>
  <si>
    <t xml:space="preserve">   მოწმეთა და დაზარალებულთა კოორდინატორთა საქმიანობის ანალიზი არასრულწლოვანთა მართლმსაჯულების მიმართულებით; </t>
  </si>
  <si>
    <t>სახელმძღვანელო პრინციპების გადასინჯულია; პროგრამის განვითარებას მიზნით რეკომენდაციები შემუშავებულია; პროგრამის საკოორდინაციო მექანიზმი გაუმჯობესებულია;  პროგრამაში ჩართული პროფესიონალების მუდმივი გადამზადება; განრიდებული არასრულწლოვნებისათვის სერვისების გაუმჯობესება.</t>
  </si>
  <si>
    <t xml:space="preserve"> განრიდების/განრიდებისა და მედიაციის პროგრამა გამოიყენება  მხოლოდ მძიმე დანაშაულების შემთხვევაში, რომლებიც მხოლოდ ჯგუფურობის გამო კვალიფიცირდება მძიმედ; მედიატორი არ ერთვება პროცესში ადრეულ ეტაპზე; განრიდების/განრიდება და მედიაციის პროგრამა არ გამოიყენება სასამართლო განხილვის ეტაპზე. </t>
  </si>
  <si>
    <t>განრიდებული არასრულწლოვნებისათვის სერვისების გაუმჯობესება. პროგრამის განვითარებაზე ზრუნვა.  პროგრამაში ჩართული პროფესიონალების კვალიფიკაციის ამაღლებაზე ზრუნვა.</t>
  </si>
  <si>
    <t>განრიდებული არასრულწლოვნებისათვის სერვისების გაუმჯობესება. პროგრამის განვითარებაზე ზრუნვა.   პროგრამაში ჩართული პროფესიონალების კვალიფიკაციის ამაღლებაზე ზრუნვა.</t>
  </si>
  <si>
    <t>განრიდებული არასრულწლოვნებისათვის სერვისების გაუმჯობესება. პროგრამის განვითარებაზე ზრუნვა.    პროგრამაში ჩართული პროფესიონალების კვალიფიკაციის ამაღლებაზე ზრუნვა.</t>
  </si>
  <si>
    <t>.სასამრთლო დონეზე განრიდების/განრიდებისა და მედიაციის პროგრამის წარმატებით განხორციელება; 14-21 წლამდე პირების მიმართ განრიდების პროგრამების წარმატებით განხორციელება; განრიდებული არასრულწლოვნებისათვის სერვისების გაუმჯობესება; პროგრამაში ჩართული პროფესიონალების კვალიფიკაციის ამაღლებაზე ზრუნვა.</t>
  </si>
  <si>
    <r>
      <t xml:space="preserve"> </t>
    </r>
    <r>
      <rPr>
        <sz val="9"/>
        <rFont val="Calibri"/>
        <family val="2"/>
      </rPr>
      <t>განრიდებული არასრულწლოვნებისათვის სერვისების გაუმჯობესება; განრიდების/განრიდებისა და მედიაციის პროგრამ გავრცელება ახალგაზრდა დამნაშავეებზე (18-21 წლის დამნაშავეები); პროგრამაში პროკურორის როლის შემცირება და მედიატორის როლის გაზრდა; განრიდების/განრიდებისა და მედიაციის პროგრამის სასამრთლო დონეზე გავრცელება;  პროგრამაში ჩართული პროფესიონალების კვალიფიკაციის ამაღლებაზე ზრუნვა.</t>
    </r>
  </si>
  <si>
    <t xml:space="preserve"> შესაბამისი საკანონმდებლო ცვლილებების იმპლემენტაცია. სისხლის სამართლის მედიაციის პროგრამების საპილოტე რეჟიმში განხორციელება. </t>
  </si>
  <si>
    <t>სისხლის სამართლის მედიაციის გაფართოება. მედიატორების კვალიფიკაციის ამაღლებაზე ზრუნვა.</t>
  </si>
  <si>
    <t>სისხლის სამართლის მედიაციის კონცეფცია შექმნილია.</t>
  </si>
  <si>
    <t>მედიატორების კვალიფიკაციის ამაღლებაზე ზრუნვა.</t>
  </si>
  <si>
    <t xml:space="preserve"> სისხლის სამართლის მედიაციის კონცეფციის მომზადება. შესაბამისი საკანონმდებლო ცვლილებების შემუშავება. მედიატორების კვალიფიკაციის ამაღლებაზე ზრუნვა.</t>
  </si>
  <si>
    <t xml:space="preserve">სასჯელაღსრულების და პრობაციის სამინისტრო
</t>
  </si>
  <si>
    <t>შემუშავებულია სასჯელის მოხდის ინდივიდუალური დაგეგმვის განახლებული ინსტრუქცია სპეციალური ფორმებით. 2015 წლის პირველი იანვრიდან დეკემბრამდე არასრულწლოვანთა სარეაბილიტაციო დაწესებულებაში შემოსულია 47 მსჯავრდებული (ახალი შემთხვევა). ყველა მათგანი ჩაერთო სასჯელის ინდივიდუალური დაგეგმვის პროგრამაში. არსებული პროცედურების შესაბამისად მულტიდისციპლინური გუნდის რეკომენდაციების საფუძველზე სასჯელის მოხდის ინდივიდუალური გეგმა შემუშავდა მჯავრდებულთა აბსოლუტური უმრავლესობისათვის.</t>
  </si>
  <si>
    <t xml:space="preserve">არსებული კანონმდებლობის შესაბამისად, დაწესებულებაში მოქმედებს მსჯავრდებულთა წახალისების სისტემა, რომელიც გულისხმობს კანონით გათვალისწინებული სხვადასხვა საშუალებით მსჯავრდებულთა პოზიტიური ყოფაქცევისა და სასჯელის ინდივიდუალური დაგეგმვის პროგრამაში აქტიური მონაწილეობის წახალისებას. 
დაწესებულებაში 2015 წლის განმავლობაში მყოფ მსჯავრდებულთაგან 42 შემთხვევაში წახალისების ფორმად გამოყენებული იყო დირექტორის ბრძანებით "მადლობის" გამოცხადება. წახალისების საფუძველი მდგომარეობდა სარეაბილიტაციო პროგრამებში აქტიურ ჩართულობასა და ქცევითი სირთულეების არარსებობაში.
ამასთანავე, დაწესებულებაში შემოსვლის შემდეგ სოციალური მუშაკის/კოორდინატორის მიერ არასრულწლოვანს მისთვის გასაგები ფორმით განემარტება სარეაბილიტაციო პროცესში ჩართულობის მნიშვნელობა. კერძოდ, ყველა აქტივობა, რომელშიც მსჯავრდებული მიიღებს მონაწილეობას, სხვადასხვა შეღავათით სარგებლობის საკითხის განხილვის პროცესში მისი დახასიათების ნაწილი ხდება, რაც ასევე წამახალისებელ ზემოქმედებას ახდენს მსჯავრდებულთა მოტივაციაზე.
</t>
  </si>
  <si>
    <r>
      <t xml:space="preserve">სპორტული და საგანმანათლებლო აქტივობები </t>
    </r>
    <r>
      <rPr>
        <sz val="8.5"/>
        <rFont val="Calibri"/>
        <family val="2"/>
      </rPr>
      <t xml:space="preserve">ხელმისაწვდომია.
</t>
    </r>
    <r>
      <rPr>
        <sz val="8.5"/>
        <rFont val="Calibri"/>
        <family val="2"/>
        <charset val="204"/>
      </rPr>
      <t>კვლევაზე დაფუძნებული  ფსიქო-სოციალური პროგრამები შემუშავებული და სტანდარტიზირებულია</t>
    </r>
  </si>
  <si>
    <t>8.5.10. არასრულწლოვან მსჯავრდებულთა კონტაქტის შენარჩუნება საზოგადოებასთან</t>
  </si>
  <si>
    <t>არასრულწლოვანთა სარეაბილიტაციო დაწესებულებაში 2015 წელს გაიმართა საზოგადოებასთან ურთიერთობის მხარდამჭერი 45  ღონისძიება.</t>
  </si>
  <si>
    <t xml:space="preserve">2015 წლის 3 ივლისის N68-ე სასჯელაღსრულებისა და პრობაციის მინისტრის ბრძანებით დამტკიცდა „მსჯავრდებულის გათავისუფლებისათვის მომზადების პროცესში საქართველოს სასჯელაღსრულებისა და პრობაციის სამინისტროს პენიტენციურ დეპარტამენტსა და სსიპ –არასაპატიმრო სასჯელთა აღსრულებისა და პრობაციის ეროვნულ სააგენტოს შორის კოორდინირებული საქმიანობის წესი".
დანაშაულის პრევენციის ცენტრთან ერთად მზადების პროცესშია შიდა გარდამავალი მენეჯმენტის ინსტრუქცია. 
</t>
  </si>
  <si>
    <t>8.1.1. არასრულწლოვანთა მართლმსაჯულების კოდექსის მიღება/კომენტარების მომზადება</t>
  </si>
  <si>
    <t>არასრულწლოვანთა მართლმსაჯულების კოდექსის კომენატარების შემუშავების პროცესის ინიცირება, სამუშო ჯგუფის ფორმირება</t>
  </si>
  <si>
    <t>არასრულწლოვანთა მართლმსაჯულების კოდექსის კომენატარების შემუშავება</t>
  </si>
  <si>
    <r>
      <t xml:space="preserve"> დაგემილი ღონისძიებების იმპლემენტაცია; არასრულწლოვანთა მართლსაჯულების სასამართლო პრაქტიკის განზოგადების სამუშაოების დაწყება/სამუშაო ჯგუფის ფორმირება</t>
    </r>
    <r>
      <rPr>
        <sz val="8.5"/>
        <color indexed="8"/>
        <rFont val="Sylfaen"/>
        <family val="2"/>
      </rPr>
      <t xml:space="preserve">
</t>
    </r>
  </si>
  <si>
    <t xml:space="preserve"> დაგემილი ღონისძიებების იმპლემენტაცი; არასრულწლოვანთა მართლმსაჯულების პრაქტიკის განზოგადება; პრაქტიკის განზოგადების შედეგად რეკომენდაციების და საკანონმდებლო ცვლილებების შემუშავება,  მათ შორის ადამიანის უფლებათა ევროპული სასამართლოს პრაქტიკის შესაბამისად, საერთაშორისო ორგანიზაციების რეკომენდაციების გათვალისწინებით; არასრულწლოვანთა მართლმსაჯულების პროცესის მონიტორინგი.</t>
  </si>
  <si>
    <r>
      <t xml:space="preserve"> დაგემილი ღონისძიებების იმპლემენტაცია; არასრულწლოვანთა მართლმსაჯულების პრაქტიკის განზოგადება; პრაქტიკის განზოგადების შედეგად რეკომენდაციების და საკანონმდებლო ცვლილებების შემუშავება,  მათ შორის ადამიანის უფლებათა ევროპული სასამართლოს პრაქტიკის შესაბამისად, საერთაშორისო ორგანიზაციების რეკომენდაციების გათვალისწინებით; არასრულწლოვანთა მართლმსაჯულების პროცესის მონიტორინგი.</t>
    </r>
    <r>
      <rPr>
        <sz val="8.5"/>
        <color indexed="8"/>
        <rFont val="Sylfaen"/>
        <family val="2"/>
      </rPr>
      <t xml:space="preserve">
</t>
    </r>
  </si>
  <si>
    <t xml:space="preserve"> დაგემილი ღონისძიებების იმპლემენტაცია; არასრულწლოვანთა მართლმსაჯულების პრაქტიკის განზოგადება; პრაქტიკის განზოგადების შედეგად რეკომენდაციების და საკანონმდებლო ცვლილებების შემუშავება.  მათ შორის ადამიანის უფლებათა ევროპული სასამართლოს პრაქტიკის შესაბამისად, საერთაშორისო ორგანიზაციების რეკომენდაციების გათვალისწინებით; არასრულწლოვანთა მართლმსაჯულების პროცესის მონიტორინგი.</t>
  </si>
  <si>
    <t xml:space="preserve">პროფესიონალთა გადამზადება, კერძოდ სპეციალიზირებულ პროკურორების, მოსამართლეების, გამომძიებლების და იურიდიული დახმარების ადვოკატების, სასჯელაღსრულების მუშაკების, სოც. მუშაკების, ადვოკატების სპეციალიზაციის მოდულების/კურიკულუმების შედგენა და სატრენინგო მასალების მომზადება; სამუშაო აღწერილობების შემუშავება; პროფესიონალთა გადამზადება;  მოსამართლეების, პროკურორების და ადვოკატების მინიმუმ 1 ერთობლივი შეხვედრა. არასრულწლოვნებთან მომუშავე სპეციალისტების სამუშაო აღწერილობები;  არასრულწლოვანებთან მოპყრობის სამართლებრივ და ფსიქოლოგიურ თავისებურებებზე პროფესიონალთა განგრძობითი გადამზადება;  
</t>
  </si>
  <si>
    <t xml:space="preserve">საერთო სასამართლოებში საქმეთა ელექტრონული საქმის წარმოების სისტემის შემუშავება - სასამართლო სხდომების დისტანციურად ჩატარების, სარჩელის, შესაგებლის, შეგებებული სარჩელის, საქმის წარმოების დოკუმენტების მხარეებისთვის დისტანციურად ჩაბარების/მიწოდების დანერგვა; </t>
  </si>
  <si>
    <t>საერთო სასამართლოებში საქმეთა ელექტრონული საქმის წარმოების სისტემის შემუშავება</t>
  </si>
  <si>
    <t xml:space="preserve">საერთო სასამართლოებში საქმეთა ელექტრონული საქმის წარმოების სისტემის შემუშავება </t>
  </si>
  <si>
    <t>ელექტრონული პროგრამის ინტეგრაცია პროკურატურის, იუსტიციის სამინისტროს და სხვა სახელმწიფო დაწესებულებებთან, მათ შორის პროცესის მონაწილე მხარეების ჩართულობით</t>
  </si>
  <si>
    <t xml:space="preserve">ელექტრონული პროგრამის ინტეგრაცია პროკურატურის, იუსტიციის სამინისტროს და სხვა სახელმწიფო დაწესებულებებთან, მათ შორის პროცესის მონაწილე მხარეების ჩართულობით </t>
  </si>
  <si>
    <t>ტრენინგები ელექტრონული პროგრამის დანერგვის თაობაზე</t>
  </si>
  <si>
    <t xml:space="preserve">10,000 000 ლარი </t>
  </si>
  <si>
    <t>მიმართულება 1 - ამოცანა 4  - საკანონმდებლო ცვლილებები სამოქალაქო და სისხლის სამართლის პროცესის ეკონომიურობის და ეფექტურობის უზრუნველყოფისათვის</t>
  </si>
  <si>
    <t>საკანონმდებლო ცვლილებები შემუშავებულია</t>
  </si>
  <si>
    <t xml:space="preserve">სისხლის სამართლის საპროცესო კოდექსის ცვლილებების შემუშავება: </t>
  </si>
  <si>
    <t>1) სისხლის სამართლის პროცესში მტკიცებულებების დასაშვებობის კრიტერიუმების დადგენა 2)მოსამართლის როლის გაძლიერება სისხლის სამართლის პროცესში მხარეთა შეჯიბრებითობის უზრუნველყოფისათვის</t>
  </si>
  <si>
    <t>ნაფიც მსაჯულთა ინსტიტუტის სისხლის სამართლის პროცესში დახვეწა და საერთაშორისო სტანდარტებთან შესაბამისობა</t>
  </si>
  <si>
    <t>არასრულწლოვანთა მართლმსაჯულების კოდექსის იმპლემენტაცია სასამართლო პრაქტიკაში</t>
  </si>
  <si>
    <t xml:space="preserve">დისკრიმინაციის თაობაზე საქართველოს კანონის იმპლემენტაცია სისხლის, სამოქალაქო და ადმინისტრაციულ სამართალწარმოებაში </t>
  </si>
  <si>
    <t xml:space="preserve">სამოქალაქო საპროცესო კოდექსის ცვლილებების შემუშავება პროცესის ეკონომიურობის და ეფექტურობის გაზრდის მიზნით; </t>
  </si>
  <si>
    <t xml:space="preserve">ბიზნეს დავების მოგვარების მიზნით მექანიზმების გაძლიერება სამოქალაქო პროცესში, როგორიცაა სასამართლო მედიაციის, არბიტრაჟის ინსტიტუტის ხელშეწყობის და ბიზნეს მედიაციის შექმნის თაობაზე </t>
  </si>
  <si>
    <t>დონორების დაფინანსება</t>
  </si>
  <si>
    <t>იუსტიციის უმაღლესი სკოლის სრულფასოვან სასწავლო დაწესებულებად ჩამოყალიბება</t>
  </si>
  <si>
    <t xml:space="preserve">იუსტიციის უმაღლესი სკოლის სრულფასოვან სასწავლო დაწესებულებად ჩამოყალიბება </t>
  </si>
  <si>
    <t xml:space="preserve">50 000 ლარი </t>
  </si>
  <si>
    <t>საკანონმდებლო ცვლილებები შემუშავებულია, იუსტიციის უმაღლესი სკოლის რეფორმა განხორციელებულია</t>
  </si>
  <si>
    <t>სასამართლო გადაწყვეტილებათა დასაბუთებულობის, საჯაროობის და ხელმისაწვომობის გაზრდა:</t>
  </si>
  <si>
    <t xml:space="preserve">ნორმატიულ აქტებში ცვლილებების ინიცირება სასამართლო გადაწყვეტილებების გამოქვეყნებისას პერსონალური მონაცემების დამუშავების თაობაზე </t>
  </si>
  <si>
    <t>სასამართლო გადაწყვეტილებების დასაბუთებულობის მეთოდოლოგიის, კრიტერიუმებისა და სტანდარტების შემუშავება</t>
  </si>
  <si>
    <t xml:space="preserve">დონორების დაფინანსება </t>
  </si>
  <si>
    <t>ადამიანის უფლებათა ევროპული სასამართლის სტანდარტები დანერგილია სასამართლო პრაქტიკაში</t>
  </si>
  <si>
    <t>უზენაესი სასამართლოს ადამიანის უფლებათა ცენტრის კომპეტენციის გაძლიერება</t>
  </si>
  <si>
    <t>1) შიდა პრეცედენტულ სამართლის მონაცემთა ბაზაში არსებული საქმეების რაოდენობის ზრდა</t>
  </si>
  <si>
    <t xml:space="preserve">3) უზენაესი სასამართლოს ვებ-გვერდზე ინფორმაციის განთავსება და ერთგვაროვანი სასამართლო პრაქტიკის კრებულების გამოცემა </t>
  </si>
  <si>
    <t>ადამიანის უფლებათა ევროპული სასამართლოს HUDOC-ის საძიებო სისტემის მონაცემთა ბაზის ქართული ინტერფეისის შექმნა</t>
  </si>
  <si>
    <t>საკასაციო საჩივრის დასაშვებობის ახალი სტანდარტის დანერგვა და უზენაესი სასამართლოს მოსამართლეების გადამზადება ადამიანის უფლებათა ევროპული სასამართლოს პრეცედენტული სამართლის თაობაზე</t>
  </si>
  <si>
    <t xml:space="preserve">160 000 ლარი </t>
  </si>
  <si>
    <t>სასამართლო სისტემა უფრო მეტად ინტეგრირებული, კოორდინირებული, ქმედითი და მოქნილია</t>
  </si>
  <si>
    <t>იუსტიციის უმაღლესი საბჭოს მიერ სასამართლო ადმინისტრირების ნაწილში ორგანიზაციული და სტრუქტურული რეფორმის გატარება</t>
  </si>
  <si>
    <t>იუსტიციის უმაღლესი საბჭოს მიერ სასამართლო ადმინისტრირების ნაწილში ორგანიზაციული და სტრუქტურული რეფორმის შემდგომი გაუმჯობესება</t>
  </si>
  <si>
    <t>კოორდინირებული და თიერთდაკავშირებული ადამიანური რესურსების მართვის სისტემის შექმნა</t>
  </si>
  <si>
    <t>ადამიანური რესურსების მართვის სისტემის გაუმჯობესება</t>
  </si>
  <si>
    <t>სასამართლო სისტემის თითოეული სტრუქტურული ერთეულისათვის და თანამდებობისათვის საქმიანობის დეტალური აღწერის დოკუმენტის შექმნა</t>
  </si>
  <si>
    <t>ადამიანის რესურსების სტრუქტურული ერთეულების მოხელეთა პროფესიონალიზმის ზრდა შემდეგი მიმართულებებით: თანამშრომლთა შერჩევა, შენარჩუნება, განგრძობადი სწავლება და კარიერული წინსვლა</t>
  </si>
  <si>
    <t>სამსახურებრივი კმაყოფილების მექანიზმების განვითარება, რომელიც მიმართული იქნება როგორც მოტივაციის გარეგან, ასევე შიდა ფაქტორებზე</t>
  </si>
  <si>
    <t>სამსახურებრივი კმაყოფილების მექანიზმების შემდგომი სრულყოფა</t>
  </si>
  <si>
    <t>თანამშრომელთა საქმიანობის შეფასებისა და გაზომვის მექანიზმის შექმნა</t>
  </si>
  <si>
    <t>თანამშრომელთა საქმიანობის შეფასებისა და გაზომვის მექანიზმის გაუმჯობესება</t>
  </si>
  <si>
    <t>ერთი და იმავე ან ცალკეული სასამართლოების სხვადასხვა სრუქტურული ერთეულების კოორდინირებული მუშაობის უზრუნველყოფისათვის საჭირო მექანიზმის შექმნა</t>
  </si>
  <si>
    <t>სასამართლოს მენეჯერის ინსტიტუტი უფრო მეტად დახვეწილია</t>
  </si>
  <si>
    <t>სასამართლოს თავმჯდომარეთა და მენეჯერთა ფუნქციების ნათლად გამიჯვნა</t>
  </si>
  <si>
    <t>სასამართლოს მენეჯერთათვის სპეციალური ტრენინგ-პროგრამის შექმნა, რაც უზრუნველოყოფს მათი სტრატეგიული დაგეგმარების, ცვლილებების მართვის, ფინანსური მენეჯმენტის, მოლაპარაკებებისა და მომხმარებელთა მომსახურების შესაძლებლობების ზრდას</t>
  </si>
  <si>
    <t>სასამართლოს მენეჯერთათვის სპეციალური ტრენინგ-პროგრამის შემდგომი დახვეწა</t>
  </si>
  <si>
    <t>სასამართლოს მენეჯერთა მუდმივი ფორუმის დაარსება (მაგალითად, სასამართლოს მენეჯერთა კონფერენცია), რათა გაუმჯობესდეს მენეჯერთა შორის კომუნიკაცია და გამოცდილების გაზიარების საშუალებით მოხდეს სასამართლო სისტემის ერთიანი და კოორდინირებული განვითარება;</t>
  </si>
  <si>
    <t>სასამართლოს მენეჯერთა მუდმივი ფორუმის შეხვედრების ჩატარება</t>
  </si>
  <si>
    <t>ეფექტიანი სასამართლო მენეჯმენტის სახელმძღვანელოს შემუშავება სასამართლო მენეჯერთათვის, რომელიც მოიცავს როგორც შედეგზე ორიენტირებული მართვის პრინციპებს, აგრეთვე მომსახურებისა და ხარისხის სტანდარტებს</t>
  </si>
  <si>
    <t>მიმართულება 4 - ამოცანა 4 -  ფინანსური მართვის ახალი პროცესების შემუშავება და განვითარება</t>
  </si>
  <si>
    <t>სასამართლოს თავმჯდომარეთა და სასამართლოს მენეჯერთა აქტიურ ჩართულობას სასამართლოს ბიუჯეტის შემუშავებაში, იუსტიციის უმაღლესი საბჭოს მაკოორდინირებელი ფუნქციის შენარჩუნებით</t>
  </si>
  <si>
    <t>მიმართულება 4 - ამოცანა 5 - თანამედროვე IT სისტემის განვითარება</t>
  </si>
  <si>
    <t>დამატებითი პროგრამული პაკეტების შექმნა:</t>
  </si>
  <si>
    <t>ელექტრონული დოკუმენტბრუნვის მოდული (კანცელარიის პროგრამა)</t>
  </si>
  <si>
    <t>ელექტრონული დოკუმენტბრუნვის მოდულის დახვეწა</t>
  </si>
  <si>
    <t>ბიუჯეტის შემუშავებისა და ფინანსური ანალიზის მოდული</t>
  </si>
  <si>
    <t>ადამიანურის რესურსის მართვის ელექტრონული მოდული</t>
  </si>
  <si>
    <t>სტატისტიკის  მოდულის დახვეწა და ამუშავება</t>
  </si>
  <si>
    <t>მომხმარებელზე ორიენტირებული სასამართლო სერვისების დახვეწა</t>
  </si>
  <si>
    <t>სასამართლოს ალტერნატიული სერვისების განვითარება, მათ შორის, სასამართლო მედიაციის ცენტრის დაარსება, სასამართლო მედიაციის პროექტის განვითარება</t>
  </si>
  <si>
    <t>სასამართლოს ალტერნატიული სერვისების შემდგომი სრულყოფა</t>
  </si>
  <si>
    <t>ხარისხის მართვის მექანიზმის შემუშავება, რომელიც დაფუძნებული იქნება ოთხ მთავარ კომპონენტზე: ხარისხის დაგეგმვა, ხარისხის კონტროლი, ხარისხის უზრუნველყოფა და ხარისხის გაუმჯობესება</t>
  </si>
  <si>
    <t>სასამართლოს მისაღების კონცეფციის, შემდგომი განვითარება, იმგვარად, რომ მოიცვას საქართველოს ყველა გაერთიანებული რაიონული (საქალაქო) სასამართლო</t>
  </si>
  <si>
    <t>საზოგადოებასთან კომუნიკაციის ყველა შესაბამისი საშუალების იდენტიფიკაცია და გამოყენება</t>
  </si>
  <si>
    <t>იუსტიციის უმაღლესი საბჭოსა და საერთო სასამართლოების საზოგადოებასთან ურთიერთობის სამსახურის პროფესიონალიზმის, როლისა და ფუნქციების გაზრდა</t>
  </si>
  <si>
    <t>იუსტიციის უმაღლესი საბჭოსა და საერთო სასამართლოების საზოგადოებასთან ურთიერთობის სამსახურის პროფესიონალიზმის, როლისა და ფუნქციების შემდგომი სრულყოფა</t>
  </si>
  <si>
    <t>საარქივო მომსახურების თანამედროვე სერვისების დანერგვა</t>
  </si>
  <si>
    <t xml:space="preserve">საარქივო მომსახურების თანამედროვე სერვისების სრულყოფა </t>
  </si>
  <si>
    <t>არქივის ელექტრონული პროგრამის  შემუშავება</t>
  </si>
  <si>
    <t>2020 წელი</t>
  </si>
  <si>
    <t xml:space="preserve">მოსამართლეთა შერჩევის კრიტერიუმების დანერგვა; მოსამართლეთა საქმიანობის პერიოდული შეფასების სისტემის დახვეწა და მოსამართლეთა დაწინაურების კრიტერიუმების შემუშავება და დანერგვა; </t>
  </si>
  <si>
    <t xml:space="preserve">უზენაესი სასამართლოს საკვალიფიკაციო პალატის მუშაობის ეფექტიანობის გაზრდის მიზნით საერთაშორისო გამოცდილების შესწავლა და პალატის მუშაობაში დანერგვა; </t>
  </si>
  <si>
    <t xml:space="preserve">დონორთა მხარდაჭერა </t>
  </si>
  <si>
    <t>გაუმჯობესებული დისციპლინური მექანიზმები, მოსამართლეების და პროცესის მონაწილე მხარეეების ინფირმირებულობა დისციპლინური წარმოების თაობაზე და მათი უფლებების შესახებ</t>
  </si>
  <si>
    <t>დისციპლინური სამართალწაროების კანონის კომენტარების შემუშავება</t>
  </si>
  <si>
    <t xml:space="preserve">მოსამართლეთა ტრენინგები დისციპლინური სამართალწარმოების თაობაზე, მათი უფლებების და პროცედურების თეობაზე ინფორმაციის მიწოდების მიზნით </t>
  </si>
  <si>
    <t>მოსამართლეთა ტრენინგები დისციპლინური სამართალწარმოების თაობაზე, მათი უფლებების და პროცედურების თეობაზე ინფორმაციის მიწოდების მიზნით</t>
  </si>
  <si>
    <t xml:space="preserve">მოსამართლეთა ეთიკის კოდექსთან დაკავშირებით წინადადებების შემუშავება; </t>
  </si>
  <si>
    <t>მოსამართლეთა ეთიკის კოდექსის შემუშავება</t>
  </si>
  <si>
    <t xml:space="preserve">მოსამართლეთა ტრენინგები ეთიკის კოდექსის თაობაზე </t>
  </si>
  <si>
    <t>მოსამართლეთა ტრენინგები ეთიკის კოდექსის თაობაზე</t>
  </si>
  <si>
    <t xml:space="preserve">დამოუკიდებელი ინსპექტორის ინსტიტუტის შექმნა; </t>
  </si>
  <si>
    <t xml:space="preserve">330 000 ლარი </t>
  </si>
  <si>
    <t>სასამართლოთა რაოდენობა სადაც პროგრამა დანერგილია</t>
  </si>
  <si>
    <t xml:space="preserve">1)ელექტრონული პროგრამის შემუშავება/დაწერა; </t>
  </si>
  <si>
    <t>ელექტრონული პროგრამის ხარვეზების დახვეწა;</t>
  </si>
  <si>
    <t xml:space="preserve">2)საქმეთა განაწილების კრიტერიუმების შემუშავება/დაწერა; 3)საპილოტე პროგრამის სასამართლო სისტემაში ამუშავება; </t>
  </si>
  <si>
    <t xml:space="preserve">მენეჯმენტის დეპარტამენტის შექმნა </t>
  </si>
  <si>
    <t>2,200 000 ლარი</t>
  </si>
  <si>
    <t xml:space="preserve">პენიტენციური  სისტემის რეფორმის მიზანია პატიმართა ცხოვრების   პირობების, სასჯელაღსრულების დაწესებულებების ინფრასტრუქტურის  გაუმჯობესება, ასევე, სათანადო სარეაბილიტაციო,  საგანმანათლებლო  და პროფესიული პროგრამების განვითარება  და დასაქმების შესაძლებლობების   გაზრდა  რეფორმის  ფარგლებში, ასევე მსჯავრდებულთა კლასიფიკაცია რისკების შესაბამისად და გადანაწილება შესაბამის დაწესებულებებში
განსაკუთრებული ყურადღება დაეთმობა ჯანდაცვის სისტემის განვითარებას, რომელიც მორგებული იქნება  თითოეული პატიმრის ინდივიდუალურ საჭიროებებზე. პრიორიტეტულია   რესოციალიზაცია-რეაბილიტაციის   სახელმწიფო   პოლიტიკის   რანგში აყვანა და პატიმართა სამართლებრივი გარანტიების გაძლიერება; პირობით ვადამდე გათავისუფლებისათვის მსჯავრდებულთა შეფასების  მექანიზმის დახვეწა; სისტემის თანამშრომელთა გადამზადება
</t>
  </si>
  <si>
    <t xml:space="preserve">მსჯავრდებულთა უფლებრივი მდგომარეობის შესახებ არსებული მოქმედი კანონმდებლობის ანალიზისა და საერთაშორისო ორგანიზაციების რეკომენდაციების გათვალისწინებით შესაბამისი საკანონმდებლო ცვლილებებისა და შიდა რეგულაციების მომზადება, ინიცირება და იმპლემენტაცია </t>
  </si>
  <si>
    <t xml:space="preserve">მსჯავრდებულთა უფლებრივი მდგომარეობის შესახებ არსებული მოქმედი კანონმდებლობის ანალიზისა და საერთაშორისო ორგანიზაციების რეკომენდაციების გათვალისწინებით შესაბამისი საკანონმდებლო ცვლილებებისა და შიდა რეგულაციების მომზადება, ინიცირება და იმპლემენტაცია  </t>
  </si>
  <si>
    <t>2. განხორციელებული საკანონმდებლო ცვლილებები</t>
  </si>
  <si>
    <t xml:space="preserve">პარლამენტი, MOC    </t>
  </si>
  <si>
    <r>
      <t xml:space="preserve">საჭიროების შემთხვევაში კანონმდებლობასა და  შიდა რეგულაციებში  შეტანილია ცვლილებები                   </t>
    </r>
    <r>
      <rPr>
        <b/>
        <i/>
        <sz val="9"/>
        <color rgb="FFFF0000"/>
        <rFont val="Sylfaen"/>
        <family val="1"/>
      </rPr>
      <t xml:space="preserve">მიღწეულია: </t>
    </r>
    <r>
      <rPr>
        <i/>
        <sz val="9"/>
        <color theme="1"/>
        <rFont val="Sylfaen"/>
        <family val="1"/>
      </rPr>
      <t xml:space="preserve">პენიტენციური სისტემის რეფორმის ფარგლებში განხორციელდა საკანონმდებლო ცვლილებები. პატიმრობის კოდექსში განხორციელებულ ცვლილებებთან შესაბამისობაში მოვიდა მინისტრის მიერ გამოცემული არაერთი ნორმატიული აქტი, მათ შორის:
1. საქართველოს სასჯელაღსრულებისა და პრობაციის მინისტრის 2015 წლის 9 ივლისის №70 ბრძანებით დამტკიცდა „მსჯავრდებულის რისკის სახეების, რისკის შეფასების კრიტერიუმების, რისკის შეფასებისა და გადაფასების წესის, მსჯავრდებულის იმავე ან სხვა ტიპის თავისუფლების აღკვეთის დაწესებულებაში გადაყვანის წესისა და პირობების, აგრეთვე რისკების შეფასების გუნდის საქმიანობისა და უფლებამოსილების განსაზღვრის წესი“;
2. „ბრალდებულთა და მსჯავრდებულთა დამცველთან/ადვოკატთან შეხვედრის უფლების განხორციელების შესახებ“ 2015 წლის 2 ნოემბრის №157 ბრძანება;
3. ,,საქართველოს სასჯელაღსრულებისა და პრობაციის სამინისტროს სისტემაში იარაღისა და საბრძოლო მასალის შენახვისა და გაცემის წესის დამტკიცების შესახებ“ 2015 წლის 19 ოქტომბრის №146 ბრძანება;
4. „ბრალდებულთა/მსჯავრდებულთა გაყვანა/გადაყვანისას ბადრაგირების წესის დამტკიცების შესახებ“ 2015 წლის 19 ოქტომბრის №149 ბრძანება;
5. „სპეციალური კონკურსის ჩატარების წესის, სავალდებულო სპეციალური პროფესიული მომზადების (სასწავლო) კურსის სახეებისა და გავლის წესის, აგრეთვე სერტიფიცირებისა და პერიოდული გადამზადების წესის დამტკიცების შესახებ“ 2015 წლის 19 ოქტომბრის №148 ბრძანება;
6. „საქართველოს სასჯელაღსრულებისა და პრობაციის სამინისტროს სათათბირო ორგანოს – საკონსულტაციო საბჭოს შექმნისა და მისი დებულების დამტკიცების შესახებ“ 2015 წლის 19 ოქტომბრის №139 ბრძანება; 
7. „საქართველოს სასჯელაღსრულებისა და პრობაციის სამინისტროს შინაგანაწესის (ქცევის ზოგადი წესები) დამტკიცების შესახებ“ 2015 წლის 19 ოქტომბრის №145 ბრძანება;
8. „საქართველოს სასჯელაღსრულებისა და პრობაციის სამინისტროს პენიტენციური სამსახურის მოსამსახურეთა დისციპლინური წესდების, წახალისების წესისა და ეთიკის კოდექსის დამტკიცების შესახებ“ 2015 წლის 19 ოქტომბრის №144 ბრძანება.
2015 წლის 1 სექტემბერს ძალაში შევიდა თითოეული პენიტენციური დაწესებულებისათვის შექმნილი ინდივიდუალური დებულება, რომლითაც გათვალისწინებულია მათი სპეციფიკა და ნათლად არის გაწერილი ფუნქციები და მოვალეობები (სულ 15 პენიტენციური დაწესებულების დებულება).
</t>
    </r>
  </si>
  <si>
    <t>2.  ჩამოყალიბებულია არასრულწლოვანთა სპეციალური დაწესებულების ახალი დებულება</t>
  </si>
  <si>
    <t>3. განსაზღვრულია არასრულწოვანთათვის ვადამდე  გათავისუფლების წესები   და დამტკიცებულია</t>
  </si>
  <si>
    <t>4. განახლებულია  სად-ის დაწესებულებების დებულებები;</t>
  </si>
  <si>
    <t xml:space="preserve">6. სტრუქტურული ერთეულების დებულებები განსაზღვრული და დამტკიცებულია;  7.ეთიკის კოდექსი შემუშავება დასრულებულია </t>
  </si>
  <si>
    <t>პროგრამა 6.2 სასჯელაღსრულების დაწესებულებების ადმინისტრირების გაუმჯობესება</t>
  </si>
  <si>
    <t>1. ადმინისტრირების მხრივ შემუშავებული სტანდარტული საოპერაციო პროცედურები;</t>
  </si>
  <si>
    <r>
      <t xml:space="preserve">უზრუნველყოფილი იქნება  დეპარტამენტისა და დაწესებულებების ეფექტური ფუნქციონირება             </t>
    </r>
    <r>
      <rPr>
        <b/>
        <sz val="9"/>
        <color rgb="FFFF0000"/>
        <rFont val="Sylfaen"/>
        <family val="1"/>
      </rPr>
      <t xml:space="preserve">მიღწეულია: </t>
    </r>
  </si>
  <si>
    <t xml:space="preserve">1. უზრუნველყოფილი იქნება   დაწესებულებების ეფექტური ფუნქციონირება.  2.  სპეციალური პენიტენციური სამსახურის შესახებ კანონის შესაბამისად, გადამზადებულია თანამშრომლები. პენიტენციური სისტემის გამართულად ადმინისტრირებისათვის საჭირო თავისებურებების გათვალსწინებით. </t>
  </si>
  <si>
    <t>უზრუნველყოფილი იქნება   დაწესებულებების ეფექტური ფუნქციონირება</t>
  </si>
  <si>
    <t>უზრუნველყოფილი იქნება  დაწესებულებების ეფექტური ფუნქციონირება</t>
  </si>
  <si>
    <r>
      <t>2</t>
    </r>
    <r>
      <rPr>
        <sz val="8.5"/>
        <rFont val="Sylfaen"/>
        <family val="1"/>
      </rPr>
      <t>. სპეციალური პენიტენციური სამსახურის შესახებ კანონის შესაბამისად, მომზადებულ თანამშრომელთა რაოდენობა</t>
    </r>
  </si>
  <si>
    <r>
      <t>ქვეპროგრამა</t>
    </r>
    <r>
      <rPr>
        <sz val="8.5"/>
        <color rgb="FF000000"/>
        <rFont val="Sylfaen"/>
        <family val="1"/>
        <charset val="204"/>
      </rPr>
      <t xml:space="preserve"> 6.2.1. პენიტენციური</t>
    </r>
    <r>
      <rPr>
        <sz val="8.5"/>
        <rFont val="Sylfaen"/>
        <family val="1"/>
        <charset val="204"/>
      </rPr>
      <t xml:space="preserve"> სისტემის   ადმინისტრირების </t>
    </r>
    <r>
      <rPr>
        <sz val="8.5"/>
        <color rgb="FF000000"/>
        <rFont val="Sylfaen"/>
        <family val="1"/>
        <charset val="204"/>
      </rPr>
      <t xml:space="preserve">სრულყოფა </t>
    </r>
  </si>
  <si>
    <t>1. შემუშავებული საკვალიფიკაციო მოთხოვნები</t>
  </si>
  <si>
    <t>1. განხორციელდა სასჯელაღსრულების დაწესებულებების ეფექტური მართვის გაუმჯობესება. 2..განხორციელდა სისტემაში მომუშავე თანამშრომელთა ხელფასებისა (არსებული საშტატო განრიგითა და არსებული სახელფაო ბადით); მივლინებების; დაზღვევის;   მობილური კავშირის, საწვავის, სისტემის კომუნალური ხარჯების, სხვა მცირეფასიანი საქონელისა , ექსტრადაცია-ბადრაგირებისა და სხვა ხარჯების ანაზღაურება</t>
  </si>
  <si>
    <r>
      <t xml:space="preserve">1. ყველა თანამდებობაზე და პოზიციაზე შემუშავებულია  საკვალიფიკაციო მოთხოვნები;                </t>
    </r>
    <r>
      <rPr>
        <b/>
        <sz val="8.5"/>
        <color rgb="FFFF0000"/>
        <rFont val="Sylfaen"/>
        <family val="1"/>
      </rPr>
      <t xml:space="preserve">მიღწეულია: </t>
    </r>
    <r>
      <rPr>
        <i/>
        <sz val="8.5"/>
        <rFont val="Sylfaen"/>
        <family val="1"/>
      </rPr>
      <t xml:space="preserve">საქართველოს სასჯელაღსრულებისა და პრობაციის სამინისტროს ადამიანური რესურსების მართვის სამსახურმა 2015 წელს შეიმუშავა და მინისტრის 2015 წლის 12 იანვრის N23 ბრძანებით დამტკიცდა სამინისტროს მოხელეთა სამუშაო აღწერილობები თითოეული თანამდებობისათვის.
</t>
    </r>
  </si>
  <si>
    <t xml:space="preserve"> ყველა თანამდებობაზე და პოზიციაზე შემუშავებულია  საკვალიფიკაციო მოთხოვნები;</t>
  </si>
  <si>
    <t>საჭიროების შემთხვევაში, ყველა თანამდებობაზე და პოზიციაზე შემუშავებულია  საკვალიფიკაციო მოთხოვნების განახლება</t>
  </si>
  <si>
    <t>2. შემუშავებული სამუშაოთა აღწერილობები</t>
  </si>
  <si>
    <r>
      <t xml:space="preserve">2. ადმინისტრირების მხრივ დამატებით შემუშვებულია სტანდარტული საოპერაციო პროცედურები                </t>
    </r>
    <r>
      <rPr>
        <b/>
        <sz val="8.5"/>
        <color rgb="FFFF0000"/>
        <rFont val="Sylfaen"/>
        <family val="1"/>
      </rPr>
      <t xml:space="preserve">მიღწეულია: </t>
    </r>
    <r>
      <rPr>
        <i/>
        <sz val="8.5"/>
        <rFont val="Sylfaen"/>
        <family val="1"/>
      </rPr>
      <t xml:space="preserve">როგორც ცნობილია, 2015 წლის განმავლობაში სასჯელაღსრულებისა და პრობაციის სამინისტროში განხორციელდა რეორგანიზაცია, რაც გულისხმობდა სასჯელაღსრულების დეპარტამენტის გაუქმებასა და მის დაქვემდებარებას სამინისტროსთან. შედეგად, სასჯელაღსრულების დეპარტამენტი ჩამოყალიბდა, როგორც სამინისტროს ერთ-ერთი სტრუქტურული ქვედანაყოფი პენიტენციური დეპარტამენტის სახით. სისტემაში რეორგანიზაცია ჩატარდა 2 ეტაპად. პირველ ეტაპზე კონკურსები 2015 წლის 01 ივლისს გამოცხადდა სამინისტროს ცენტრალურ აპარატში, ხოლო მოგვიანებით 2015 წლის 01 სექტემბერს პენიტენციურ დაწესებულებებში. რეორგანიზაციის პროცესს თან ახლდა სტრუქტურული ცვლილებები, რამაც საჭირო გახადა ახალი სტრუქტურის შესაბამისად მოხელეთა სამუშაო აღწერილობების შემუშავება. ადამიანური რესურსების მართვის სამსახური უახლოეს მომავალში გეგმავს, შეძლებისდაგვარად, უზრუნველყოს, განაახლოს და დახვეწოს სამუშაო აღწერილობები ახალი სტრუქტურის მიხედვით მთელი სისტემისათვის.
</t>
    </r>
  </si>
  <si>
    <t xml:space="preserve"> </t>
  </si>
  <si>
    <r>
      <t xml:space="preserve">1. პირველადი საბაზის ტრენინგი გავლილი აქვს სისტემის ახლად მიღებულ თანამშრომლებს;2.სპეციალიზირებული ტრენინგები გავლილი  აქვს სასჯელაღსრულების სისტემის თანამშრომლებს, მათ შორის ადმინისტრირების, მენეჯმენტის, ადამიანის უფლებების და სხვა დარგებში             </t>
    </r>
    <r>
      <rPr>
        <b/>
        <sz val="8.5"/>
        <color rgb="FFFF0000"/>
        <rFont val="Sylfaen"/>
        <family val="1"/>
      </rPr>
      <t>მიღწეულია: 
•</t>
    </r>
    <r>
      <rPr>
        <i/>
        <sz val="8.5"/>
        <rFont val="Sylfaen"/>
        <family val="1"/>
      </rPr>
      <t xml:space="preserve"> პატიმრობისა და თავისუფლების აღკვეთის დაწესებულებებში სამართლებრივი რეჟიმის განყოფილების თანამშრომელთა მომზადების გრძელვადიანი სასწავლო კურსი-24 მონაწილე. მეხუთე ეტაპი
• პატიმრობისა და თავისუფლების აღკვეთის დაწესებულებებში სამართლებრივი რეჟიმის განყოფილების თანამშრომელთა მომზადების გრძელვადიანი სასწავლო კურსი (6 თვე)-25 მონაწილე
• ტრენინგი „წამების, არაადამიანური, ღირსების შემლახავი მოპყრობის პრევენცია სასჯელაღსრულების თავისუფლების შეზღუდვის დაწესებულების, პენიტენციური დაწესებულებების სოციალური მუშაკები, სამართლებრივი რეჟიმის და უსაფრთხოების განყოფილებების თანამშრომლებისთვის. 40  მონაწილე (2 ჯგუფი)
• სასჯელაღსრულების დეპარტამენტის და სასჯელაღსრულების დაწესებულების სოციალური მუშაკებისთვის ტრენინგი ,,სოციალური სამუშაო სასჯელაღსრულების სისტემაში“ 38 მონაწილე (3 ჯგუფი)
• ევროპის საბჭოს წამებისა და არაადამიანური ან ღირსების შემლახველი მოპყრობისა თუ დასჯის საწინააღმდეგო კომიტეტის (CPT) სტანდარტების შესახებ-12 მონაწილე
• ,,თავშესაფრის მაძიებლებთან, ლტოლვილებთან, მოქალაქეობის არმქონე პირებთან და დევნილებთან მუშაობა სასჯელაღსრულების დაწესებულებებში"-42 მონაწილე
• ადამიანის ძირითადი უფლებები და თავისუფლებები-2 ჯგუფი-29
• ადმინისტრაციული სამართლის პრინციპები და ადმინისტრაციული სამართალწარმოება-2 ჯგუფი-36
• აკრძალული ნივთების (მათ შორის ნარკოტიკული ნივთიერებების, ფსიქოტროპული ნივთიერებებისა და პრეკურსორების) აღმოჩენა და შემოწმების პროცედურები, პატიმართა და ვიზიტორთა დათვალიერება-1 ჯგუფი-24 მონაწილე
• გაერთიანებული ერების ორგანიზაციის წესები ქალ პატიმართა მოპყრობისა და მსჯავრდებულ ქალთა არასაპატიმრო ღონისძიებების შესახებ (ბანგკოკის წესები)-15 მონაწილე
• განსაკუთრებული რისკის დაწესებულების ხარისხის მართვა TOT-13
• მენეჯმენტი და შიდა კომინიკაცია-23 მონაწილე-4 დღე
• ნარკოდამოკიდებულებასთან დაკავშირებული სტიგმა-დისკრიმინაცია-4 ჯგუფი. 40 მონაწილე
• პენიტენციური დაწესებულებების სამართლებრივი რეჟიმის სამსხურების თანამშრომელთა გადამზადების სასწავლო პროგრამა-3 ჯგუფი, 70 მონაწილე
• პერსონალურ მონაცემთა დაცვა საჯარო დაწესებულებებში-17 მონაწილე
• საბადრაგო სამსახურის თანამშრომელთა მომზადება-21
• საკონმდებლო სიახლეები-34 ჯგუფი, 807 
• საოფისე კომპიუტერული პროგრამების (Excel, Word, PowerPoint) სასწავლო კურსი-19 მონაწილე
• სასწავლო პროგრამა სპეციალური აღრიცხვის განყოფილების თანამშრომელთათვის-3 ჯგუფი, 60 მონაწილე
• სპეციალიზებული სასწავლო პროგრამის მიხედვით უსაფრთხოების სამსახურის თანამშრომელთათვის-4 ჯგუფი, 62 მონაწილე
• სუიციდის პრევენცია-29 ჯგუფი, 505 მონაწილე
• ტაქტიკური მომზადება და სპეციალური საშუალებების გამოყენების ტექნიკა სასჯელაღსრულების სისტემის თანამშრომელთათვის-2 ჯგუფი, 38 მონაწილე
• ტრენინგი ,,დახურული ტიპის დაწესებულებებში ფსიქო-სოციალური პროგრამა ,,ატლანტისის" (12 ნაბიჯი) ორგანიზება და განხორციელება"-17 მონაწილე
• ტრენინგი ,,თანამედროვე მენეჯმენტის საკითხებში" (საშუალო რგოლის მენეჯერთათვის)-17
• ცეცხლსასროლი იარაღის გამოყენების სასწავლო პროგრამა-8 ჯგუფი, 167 მონაწილე
</t>
    </r>
  </si>
  <si>
    <t>1. პირველადი საბაზისო ტრენინგი გავლილი აქვს სისტემის ახლად მიღებულ თანამშრომლებს;2.სპეციალიზირებული ტრენინგები გავლილი  აქვს სასჯელაღსრულების სისტემის თანამშრომლებს, მათ შორის ადმინისტრირების, მენეჯმენტის, ადამიანის უფლებების და სხვა დარგებში. 3. სწავლების ხარისხი უზრუნველყოფილა, ახალი სასწავლო პროგრამები დანერგილია, 4. სასჯელაღსრულებისა და პრობაციის სამინისტროს მიერ შერჩეულ, სისტემაში (სასჯელაღსრულება, პრობაცია) დასანიშნ კანდიდატები/კურსანტები მომზადებულნი არიან ადამიანის უფლებებში, სპეციალური სასწავლო პროგრამების ფარგლებში</t>
  </si>
  <si>
    <t xml:space="preserve">სამჯერად კვებითა და ნორმატივებით განსაზღვრული კალორაჟით უზრუნველყოფილი პატიმართა პროცენტული რაოდენობა </t>
  </si>
  <si>
    <r>
      <t xml:space="preserve">გაუმჯობესებული კვებითი მომსახურებით უზრუნველყოფილია ბრალდებულ/მსჯავრდებულები                         </t>
    </r>
    <r>
      <rPr>
        <b/>
        <sz val="8.5"/>
        <color rgb="FFFF0000"/>
        <rFont val="Sylfaen"/>
        <family val="1"/>
      </rPr>
      <t>მიღწეულია:</t>
    </r>
    <r>
      <rPr>
        <sz val="8.5"/>
        <color rgb="FF000000"/>
        <rFont val="Sylfaen"/>
        <family val="1"/>
        <charset val="204"/>
      </rPr>
      <t xml:space="preserve"> 
საქართველოს სასჯელაღსრულებისა და  პრობაციის მინისტრისა და საქართველოს შრომის, ჯანმრთელობისა და სოციალური დაცვის მინისტრის 2015 წლის 13 აგვისტოს N88-№01-34/ნ ერთობლივი ბრძანებით განისაზღვრა ბრალდებულთა და მსჯავრდებულთა კვების ნორმები და ბრალდებულთა და მსჯავრდებულთა სანიტარულ-ჰიგიენური ნორმები, რომლებიც მოიცავს ყველა ტიპის/რისკის დაწესებულებებში მყოფ ბრალდებულთათვის/მსჯავრდებულთათვის დღიურ რაციონში შემავალი პროდუქტების ჩამონათვალსა და ენერგეტიკულ ღირებულებას, შესაბამისი სამედიცინო ჩვენების მქონე ბრალდებულთათვის/მსჯავრდებულთათვის დღიურ რაციონში შემავალ პროდუქტების ჩამონათვალსა და ენერგეტიკულ ღირებულებას, ასევე ერთი პროდუქტის სხვა პროდუქტით ჩანაცვლების შესაძლებლობას (სულ 12 დანართი).
2015 წლის განმავლობაში პატიმართა კვებას უზრუნველყოფს კომპანია GMM-ი. პატიმრები უზრუნველყოფილნი არიან 3-ჯერადი კვებით, აგრეთვე მოქმედებს დიეტური მენიუ. დაწესებულებებში შექმნილია შიდა კომისიები, რომლებიც მკაცრ კონტროლს უწევენ მზა პროდუქტისა თუ ნედლეულის ხარისხსა და ვარგისიანობას.
</t>
    </r>
  </si>
  <si>
    <t xml:space="preserve">შენარჩუნებულია პატიმრების   უზრუნველყოფა  სამჯერადი კვებით, განახლებულია ბრალდებულთა/მსჯავრდებულთა კვების რაციონი და განსაკუთრებული კატეგორიის მსჯავრდებულებისათვის ჩამოყალიბებულია მათ საჭიროებებზე მორგებული კვების რაციონი. </t>
  </si>
  <si>
    <t xml:space="preserve">შენარჩუნებულია პატიმრების   უზრუნველყოფა  სამჯერადი კვებით, განახლებულია ბრალდებულთა/მსჯავრდებულთა კვების რაციონი და განსაკუთრებული კატეგორიის მსჯავრდებულებისათვის ჩამოყალიბებულია მათ საჭიროებებზე მორგებული კვების რაციონი.  </t>
  </si>
  <si>
    <r>
      <t xml:space="preserve">რბილი ინვენტარითა და აუცილებელი პირადი ჰიგიენისათვის საჭირო საშუალებებით აღჭურვილია ბრალდებულ/მსჯავრდებულები                       </t>
    </r>
    <r>
      <rPr>
        <b/>
        <sz val="8.5"/>
        <color rgb="FFFF0000"/>
        <rFont val="Sylfaen"/>
        <family val="1"/>
      </rPr>
      <t xml:space="preserve">მიღწეულია:  </t>
    </r>
    <r>
      <rPr>
        <sz val="8.5"/>
        <rFont val="Sylfaen"/>
        <family val="1"/>
      </rPr>
      <t xml:space="preserve">სასჯელაღსრულებისა და პრობაციის სამინისტროს რიგ დაწესებულებებში პატიმრობის პირობების გაუმჯობესების მიზნით განხორციელდა ინფრასტრუქტურული პროექტები, კერძოდ: 
2015 წელს გაიხსნა ახალი ტიპის, დაბალი რისკის N16 დაწესებულება ქ. რუსთავში, რომელიც გათვლილია 900 პატიმარზე. აღნიშნული დაწესებულება ფოკუსირებულია სარეაბილიტაციო და რესოციალიზაციის პროგრამებზე. უზრუნველყოფილია საგანმანათლებლო ცენტრი. თანამშრომლებს გავლილი აქვს სპეციალიზირებული პროგრამები და ტრენინგები. 
N8 დაწესებულებაში კაპიტალური რემონტი ჩაუტარდა სასმელი წყლის რეზერვუარებს; N11 დაწესებულებაში კაპიტალურად გარემონტდა გათბობა/გაგრილებისა და გამწოვი სისტემები; N14 დაწესებულებაში კაპიტალურად გარემონტდა ცენტრალური გათბობა, საქვაბე, თბოტრასა და აბანოები; N6 დაწესებულებაში კაპიტალურად გარემონტდა ცენტრალური გათბობა, საქვაბე, თბოტრასა და აბანოები; N19 დაწესებულებაში ტუბერკულოზის ქრონიკული ფორმით დაავადებულთა კორპუსში კაპიტალური რემონტი ჩაუტარდა ჰაერის გაწოვის სისტემას, აბანოსა და საპირფარეშოებს; N7 დაწესებულებაში შეიცვალა ჰაერის გაწოვის დანადგარი.
</t>
    </r>
  </si>
  <si>
    <t xml:space="preserve">ბრალდებულ/მსჯავრდებულები უზრუნველყოფილნი არიან რბილი ინვენტარითა და  პირადი ჰიგიენისათვის აუცილებელი საჭირო საშუალებებით </t>
  </si>
  <si>
    <t xml:space="preserve">ბრალდებულ/მსჯავრდებულები უზრუნველყოფილნი არიან რბილი ინვენტარითა და აუცილებელი პირადი ჰიგიენისათვის საჭირო საშუალებებით </t>
  </si>
  <si>
    <r>
      <t>ქვეპროგრამა</t>
    </r>
    <r>
      <rPr>
        <sz val="8.5"/>
        <color rgb="FF000000"/>
        <rFont val="Times New Roman"/>
        <family val="1"/>
        <charset val="204"/>
      </rPr>
      <t xml:space="preserve"> - 6.3.1
სასჯელაღსრულების დაწესებულებათა განახლებული კლასიფიკაციის შესაბამისად შექმნილი სხვადასხვა რისკისა და საჭიროების დაწესებულებები </t>
    </r>
  </si>
  <si>
    <r>
      <t>1.</t>
    </r>
    <r>
      <rPr>
        <sz val="8.5"/>
        <rFont val="Sylfaen"/>
        <family val="1"/>
        <charset val="204"/>
      </rPr>
      <t xml:space="preserve"> გაგრძელდა </t>
    </r>
    <r>
      <rPr>
        <sz val="8.5"/>
        <rFont val="Times New Roman"/>
        <family val="1"/>
        <charset val="204"/>
      </rPr>
      <t xml:space="preserve"> </t>
    </r>
    <r>
      <rPr>
        <sz val="8.5"/>
        <rFont val="Sylfaen"/>
        <family val="1"/>
        <charset val="204"/>
      </rPr>
      <t>დაბა</t>
    </r>
    <r>
      <rPr>
        <sz val="8.5"/>
        <rFont val="Times New Roman"/>
        <family val="1"/>
        <charset val="204"/>
      </rPr>
      <t xml:space="preserve"> </t>
    </r>
    <r>
      <rPr>
        <sz val="8.5"/>
        <rFont val="Sylfaen"/>
        <family val="1"/>
        <charset val="204"/>
      </rPr>
      <t>ლაითურის</t>
    </r>
    <r>
      <rPr>
        <sz val="8.5"/>
        <rFont val="Times New Roman"/>
        <family val="1"/>
        <charset val="204"/>
      </rPr>
      <t xml:space="preserve"> </t>
    </r>
    <r>
      <rPr>
        <sz val="8.5"/>
        <rFont val="Sylfaen"/>
        <family val="1"/>
        <charset val="204"/>
      </rPr>
      <t>განსაკუთრებული</t>
    </r>
    <r>
      <rPr>
        <sz val="8.5"/>
        <rFont val="Times New Roman"/>
        <family val="1"/>
        <charset val="204"/>
      </rPr>
      <t xml:space="preserve"> </t>
    </r>
    <r>
      <rPr>
        <sz val="8.5"/>
        <rFont val="Sylfaen"/>
        <family val="1"/>
        <charset val="204"/>
      </rPr>
      <t>მეთვალყურეობის</t>
    </r>
    <r>
      <rPr>
        <sz val="8.5"/>
        <rFont val="Times New Roman"/>
        <family val="1"/>
        <charset val="204"/>
      </rPr>
      <t xml:space="preserve"> </t>
    </r>
    <r>
      <rPr>
        <sz val="8.5"/>
        <rFont val="Sylfaen"/>
        <family val="1"/>
        <charset val="204"/>
      </rPr>
      <t>ტიპის</t>
    </r>
    <r>
      <rPr>
        <sz val="8.5"/>
        <rFont val="Times New Roman"/>
        <family val="1"/>
        <charset val="204"/>
      </rPr>
      <t xml:space="preserve"> </t>
    </r>
    <r>
      <rPr>
        <sz val="8.5"/>
        <rFont val="Sylfaen"/>
        <family val="1"/>
        <charset val="204"/>
      </rPr>
      <t>დაწესებულების</t>
    </r>
    <r>
      <rPr>
        <sz val="8.5"/>
        <rFont val="Times New Roman"/>
        <family val="1"/>
        <charset val="204"/>
      </rPr>
      <t xml:space="preserve"> </t>
    </r>
    <r>
      <rPr>
        <sz val="8.5"/>
        <rFont val="Sylfaen"/>
        <family val="1"/>
        <charset val="204"/>
      </rPr>
      <t>მშენებლობა</t>
    </r>
    <r>
      <rPr>
        <sz val="8.5"/>
        <rFont val="Times New Roman"/>
        <family val="1"/>
        <charset val="204"/>
      </rPr>
      <t xml:space="preserve">                                                             
                                          2.</t>
    </r>
    <r>
      <rPr>
        <u/>
        <sz val="8.5"/>
        <rFont val="Times New Roman"/>
        <family val="1"/>
        <charset val="204"/>
      </rPr>
      <t xml:space="preserve"> </t>
    </r>
    <r>
      <rPr>
        <sz val="8.5"/>
        <rFont val="Sylfaen"/>
        <family val="1"/>
        <charset val="204"/>
      </rPr>
      <t>გაგრძელდა</t>
    </r>
    <r>
      <rPr>
        <sz val="8.5"/>
        <color rgb="FFFF0000"/>
        <rFont val="Times New Roman"/>
        <family val="1"/>
        <charset val="204"/>
      </rPr>
      <t xml:space="preserve"> </t>
    </r>
    <r>
      <rPr>
        <sz val="8.5"/>
        <rFont val="Sylfaen"/>
        <family val="1"/>
        <charset val="204"/>
      </rPr>
      <t>სასჯელაღსრულების  ორხევის ახალი</t>
    </r>
    <r>
      <rPr>
        <sz val="8.5"/>
        <rFont val="Times New Roman"/>
        <family val="1"/>
        <charset val="204"/>
      </rPr>
      <t xml:space="preserve"> </t>
    </r>
    <r>
      <rPr>
        <sz val="8.5"/>
        <rFont val="Sylfaen"/>
        <family val="1"/>
        <charset val="204"/>
      </rPr>
      <t>დაწესებულების</t>
    </r>
    <r>
      <rPr>
        <sz val="8.5"/>
        <rFont val="Times New Roman"/>
        <family val="1"/>
        <charset val="204"/>
      </rPr>
      <t xml:space="preserve"> </t>
    </r>
    <r>
      <rPr>
        <sz val="8.5"/>
        <rFont val="Sylfaen"/>
        <family val="1"/>
        <charset val="204"/>
      </rPr>
      <t>მშენებლობის</t>
    </r>
    <r>
      <rPr>
        <sz val="8.5"/>
        <rFont val="Times New Roman"/>
        <family val="1"/>
        <charset val="204"/>
      </rPr>
      <t xml:space="preserve"> </t>
    </r>
    <r>
      <rPr>
        <sz val="8.5"/>
        <rFont val="Sylfaen"/>
        <family val="1"/>
        <charset val="204"/>
      </rPr>
      <t>სამუშაოები</t>
    </r>
    <r>
      <rPr>
        <sz val="8.5"/>
        <rFont val="Times New Roman"/>
        <family val="1"/>
        <charset val="204"/>
      </rPr>
      <t xml:space="preserve">     
3. ქცევაზე დაფუძნებული რისკის შეფასების ინსტრუმენტების დანერგვა №8, და №2, დაწესებულებებში;       
    </t>
    </r>
    <r>
      <rPr>
        <sz val="8.5"/>
        <rFont val="Times New Roman"/>
        <family val="1"/>
      </rPr>
      <t xml:space="preserve">  3. თანამშრომელთა გარკვეულ კატეგორიას გავლილი აქვს ტრენინგი რისკებისა და საჭიროებების შეფასების საკითხებში                         </t>
    </r>
    <r>
      <rPr>
        <b/>
        <i/>
        <sz val="8.5"/>
        <color rgb="FFFF0000"/>
        <rFont val="Times New Roman"/>
        <family val="1"/>
      </rPr>
      <t xml:space="preserve">მიღწეულია: </t>
    </r>
    <r>
      <rPr>
        <i/>
        <sz val="8.5"/>
        <color theme="1"/>
        <rFont val="Times New Roman"/>
        <family val="1"/>
      </rPr>
      <t xml:space="preserve">საქართველოს სასჯელაღსრულებისა და პრობაციის მინისტრის 2015 წლის 9 ივლისის №70 ბრძანებით დამტკიცდა მსჯავრდებულის რისკის სახეების, რისკის შეფასების კრიტერიუმების, რისკის შეფასებისა და გადაფასების წესის, მსჯავრდებულის იმავე ან სხვა ტიპის თავისუფლების აღკვეთის დაწესებულებაში გადაყვანის წესისა და პირობების, აგრეთვე რისკების შეფასების გუნდის საქმიანობისა და უფლებამოსილების განსაზღვრის წესი.
როგორც უკვე აღინიშნა, 2015 წელს გაიხსნა რუსთავში ახალი ტიპის, დაბალი რისკის N16 დაწესებულება განახლებული კლასიფიკაციის შესაბამისად. 
ამასთანავე, სრული რეკონსტრუქციის შემდეგ გაიხსნა N6 მაღალი რისკის დაწესებულება, რომლის ინფრასტრუქტურა სრულად განახლდა დაწესებულებების კლასიფიკაციის პირობების შესაბამისად. მოეწყო ანტივანდალური ოთახები და მოხდა ინფრასტრუქტურის ადაპტირება. უსაფრთხოების მაღალი სტანდარტი უზრუნველყოფილია. 
წარმატებით მიმდინარეობს მაღალი რისკის დაწესებულების მშენებლობა დასავლეთ საქართველოში, დაბა ლაითურის ტერიტორიაზე, რომლის დასრულებაც დაგეგმილია 2016 წლის ბოლოსათვის. 
2015 წლის განმავლობაში რისკების შეფასების ჯგუფის მიერ შეფასებული იქნა სულ 105 მსჯავრდებულის მიმართ საშიშროების რისკის სახე, მათ შორის მოხდა 2 მსჯავრდებულის გადაფასება.  
</t>
    </r>
  </si>
  <si>
    <r>
      <t>1. გაგრძელდა დაბა ლაითურის განსაკუთრებული მეთვალყურეობის ტიპის დაწესებულების მშენებლობა;  
2. სრულად ამოქმედდა განსაკუთრებული რისკის N6 დაწესებულება, 3. N 7 დაწესებულების რეაბილიტაცია საერთაშორისო სტანდარტების შესაბამისად საშიშროების რისკის მიხედვით მსჯავრდებულთა შეფასების ინსტრუმენტის შემდგომი დახვეწა, 4</t>
    </r>
    <r>
      <rPr>
        <sz val="8.5"/>
        <rFont val="Times New Roman"/>
        <family val="1"/>
      </rPr>
      <t>. მსჯავრდებულთათვის სასჯელის მოხდის ინდივიდუალური დაგეგმვის მეთოდოლოგიის ეტაპობრივი დანერგვა  დაწესებულებებში.</t>
    </r>
  </si>
  <si>
    <t>1. გაგრძელდა დაბა ლაითურის განსაკუთრებული რისკის დაწესებულების მშენებლობა;  
2. ფუნქციონირებს განსაკუთრებული რისკის N6 დაწესებულება,  3. საშიშროების რისკის მიხედვით მსჯავრდებულთა შეფასების ინსტრუმენტის შემდგომი დახვეწა, 4. მსჯავრდებულთათვის სასჯელის მოხდის ინდივიდუალური დაგეგმვის მეთოდოლოგიის ეტაპობრივი დანერგვა  დაწესებულებებში.</t>
  </si>
  <si>
    <t>1. დასრულდა დაბა ლაითურის განსაკუთრებული რისკის დაწესებულების მშენებლობა;  
2.. საშიშროების რისკის მიხედვით მსჯავრდებულთა შეფასების ინსტრუმენტის შემდგომი დახვეწა,</t>
  </si>
  <si>
    <t xml:space="preserve">1. ფუნქციონირებს დაიწყო დაბა ლაითურის განსაკუთრებული მეთვალყურეობის ტიპის დაწესებულებამ;  
2.  საშიშროების რისკის მიხედვით მსჯავრდებულთა შეფასების ინსტრუმენტის შემდგომი დახვეწა, </t>
  </si>
  <si>
    <t xml:space="preserve">1.ფუნქციონირებს დაბა ლაითურის განსაკუთრებული მეთვალყურეობის ტიპის დაწესებულება. 
2. საშიშროების რისკის მიხედვით მსჯავრდებულთა შეფასების ინსტრუმენტის შემდგომი დახვეწა, </t>
  </si>
  <si>
    <r>
      <t>ყოველწლიურად არსებული</t>
    </r>
    <r>
      <rPr>
        <sz val="8.5"/>
        <color rgb="FF000000"/>
        <rFont val="Times New Roman"/>
        <family val="1"/>
        <charset val="204"/>
      </rPr>
      <t xml:space="preserve"> </t>
    </r>
    <r>
      <rPr>
        <sz val="8.5"/>
        <color rgb="FF000000"/>
        <rFont val="Sylfaen"/>
        <family val="1"/>
        <charset val="204"/>
      </rPr>
      <t>დაწესებულებები უზრუნველყოფილია</t>
    </r>
    <r>
      <rPr>
        <sz val="8.5"/>
        <color rgb="FF000000"/>
        <rFont val="Times New Roman"/>
        <family val="1"/>
        <charset val="204"/>
      </rPr>
      <t xml:space="preserve"> </t>
    </r>
    <r>
      <rPr>
        <sz val="8.5"/>
        <color rgb="FF000000"/>
        <rFont val="Sylfaen"/>
        <family val="1"/>
        <charset val="204"/>
      </rPr>
      <t>რემონტ</t>
    </r>
    <r>
      <rPr>
        <sz val="8.5"/>
        <color rgb="FF000000"/>
        <rFont val="Times New Roman"/>
        <family val="1"/>
        <charset val="204"/>
      </rPr>
      <t>-</t>
    </r>
    <r>
      <rPr>
        <sz val="8.5"/>
        <color rgb="FF000000"/>
        <rFont val="Sylfaen"/>
        <family val="1"/>
        <charset val="204"/>
      </rPr>
      <t>რეკონსტრუქციით</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დამატებითი</t>
    </r>
    <r>
      <rPr>
        <sz val="8.5"/>
        <color rgb="FF000000"/>
        <rFont val="Times New Roman"/>
        <family val="1"/>
        <charset val="204"/>
      </rPr>
      <t xml:space="preserve"> </t>
    </r>
    <r>
      <rPr>
        <sz val="8.5"/>
        <color rgb="FF000000"/>
        <rFont val="Sylfaen"/>
        <family val="1"/>
        <charset val="204"/>
      </rPr>
      <t>აღჭურვით,</t>
    </r>
    <r>
      <rPr>
        <sz val="8.5"/>
        <color rgb="FF000000"/>
        <rFont val="Times New Roman"/>
        <family val="1"/>
        <charset val="204"/>
      </rPr>
      <t xml:space="preserve"> </t>
    </r>
    <r>
      <rPr>
        <sz val="8.5"/>
        <color rgb="FF000000"/>
        <rFont val="Sylfaen"/>
        <family val="1"/>
        <charset val="204"/>
      </rPr>
      <t>შესაბამისი</t>
    </r>
    <r>
      <rPr>
        <sz val="8.5"/>
        <color rgb="FF000000"/>
        <rFont val="Times New Roman"/>
        <family val="1"/>
        <charset val="204"/>
      </rPr>
      <t xml:space="preserve"> </t>
    </r>
    <r>
      <rPr>
        <sz val="8.5"/>
        <color rgb="FF000000"/>
        <rFont val="Sylfaen"/>
        <family val="1"/>
        <charset val="204"/>
      </rPr>
      <t>მანქანა</t>
    </r>
    <r>
      <rPr>
        <sz val="8.5"/>
        <color rgb="FF000000"/>
        <rFont val="Times New Roman"/>
        <family val="1"/>
        <charset val="204"/>
      </rPr>
      <t xml:space="preserve"> </t>
    </r>
    <r>
      <rPr>
        <sz val="8.5"/>
        <color rgb="FF000000"/>
        <rFont val="Sylfaen"/>
        <family val="1"/>
        <charset val="204"/>
      </rPr>
      <t>დანადგარებითა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 xml:space="preserve">ინვენტარით,  საჭიროებიდან გამომდინარე                            </t>
    </r>
    <r>
      <rPr>
        <b/>
        <sz val="8.5"/>
        <color rgb="FFFF0000"/>
        <rFont val="Sylfaen"/>
        <family val="1"/>
      </rPr>
      <t>მიღწეულია:</t>
    </r>
    <r>
      <rPr>
        <sz val="8.5"/>
        <rFont val="Sylfaen"/>
        <family val="1"/>
      </rPr>
      <t xml:space="preserve"> 2015 წლის განმალობაში პენიტენციურ დაწესებულებებში განხორციელდა კაპიტალური და მიმდინარე სარემონტო სამუშაოები: N3 დაწესებულებაში პირობების გაუმჯობესების მიზნით ჩატარდა დაწესებულების საკნების გათბობა-გაგრილების სისტემის (კონდიციონერების) სამონტაჟო კაპიტალური სამუშაოები. N5 დაწესებულების ძირითადი სარეჟიმო კორპუსის „C“ ფლიგელში შესრულდა „ატლანტისის“ პროგრამის განხორციელებისათვის საკნების მიმდინარე სარემონტო სამუშაოები. ასევე შესრულდა დაწესებულების სარეჟიმო კორპუსის სამედიცინო ნაწილის მიმდინარე სარემონტო სამუშაოები და შეზღუდული შესაძლებლობების მქონე მსჯავრდებულთათვის საკნების მოწყობის</t>
    </r>
    <r>
      <rPr>
        <b/>
        <sz val="8.5"/>
        <color rgb="FFFF0000"/>
        <rFont val="Sylfaen"/>
        <family val="1"/>
      </rPr>
      <t xml:space="preserve"> </t>
    </r>
    <r>
      <rPr>
        <sz val="8.5"/>
        <rFont val="Sylfaen"/>
        <family val="1"/>
      </rPr>
      <t>კაპიტალური სარემონტო სამუშაოები. N6 დაწესებულებას ჩაუტარდა სრული კაპიტალური რემონტი, ასევე კაპიტალური რემონტი ჩატარდა დაწესებულების სასადილოში და აღიჭურვა ახალი ტექნიკური საშუალებებით. N8 დაწესებულების სარეჟიმო კორპუსებში პატიმართა პირობების გაუმჯობესების მიზნით ეტაპობრივად ჩატარდა მიმდინარე სარემონტო სამუშაოები. N9 დაწესებულებაში ჩატარდა სხვადასხვა მიმდინარე სარემონტო სამუშაოები. N12 დაწესებულებაში ჩატარდა დაწესებულების სარეჟიმო კორპუსის სამედიცინო ნაწილში აფთიაქისა და C ჰეპატიტის სამკურნალო ოთახების კაპიტალური სარემონტო სამუშაოები. ასევე, სარემონტო სამუშაოები ჩაუტარდა და გამართულად ფუნქციონირებს სველი წერტილები. N14 დაწესებულებაში 2015 წლის მარტში დასრულდა რემონტი და თანამედროვე აღჭურვილობით მოეწყო დაწესებულების სამზარეულო, რომელიც აკმაყოფილებს მოქმედ სტანდარტებს. ასევე, მიმდინარე სარემონტო სამუშაოები ჩატარდა დაწესებულების საცხოვრებელ კორპუსებში. N15 დაწესებულებაში სრული სარემონტო სამუშაოები ჩაუტარდა დაწესებულების სამედიცინო ნაწილს. ასევე განახლდა და მოეწყო დაწესებულების აფთიაქი. N16 დაწესებულებაში სრულად დასრულდა სარემონტო-სამშენებლო სარეკონსტრუქციო სამუშაოები. ასევე, სრულად მოეწყო და დასრულდა დაწესებულების საწარმოო ზონის სამშენებლო სამუშაოები. N17 დაწესებულებაში ჩატარდა მიმდინარე სარემონტო სამუშაოები.</t>
    </r>
  </si>
  <si>
    <r>
      <t xml:space="preserve"> საჭიროებიდან გამომდინარე, ყოველწლიურად, მოქმედ</t>
    </r>
    <r>
      <rPr>
        <sz val="8.5"/>
        <color rgb="FF000000"/>
        <rFont val="Times New Roman"/>
        <family val="1"/>
        <charset val="204"/>
      </rPr>
      <t xml:space="preserve"> </t>
    </r>
    <r>
      <rPr>
        <sz val="8.5"/>
        <color rgb="FF000000"/>
        <rFont val="Sylfaen"/>
        <family val="1"/>
        <charset val="204"/>
      </rPr>
      <t xml:space="preserve">დაწესებულებებში ჩატარებულია </t>
    </r>
    <r>
      <rPr>
        <sz val="8.5"/>
        <color rgb="FF000000"/>
        <rFont val="Times New Roman"/>
        <family val="1"/>
        <charset val="204"/>
      </rPr>
      <t xml:space="preserve">მიმდინარე </t>
    </r>
    <r>
      <rPr>
        <sz val="8.5"/>
        <color rgb="FF000000"/>
        <rFont val="Sylfaen"/>
        <family val="1"/>
        <charset val="204"/>
      </rPr>
      <t>რემონტი და სარეკონსტრუქციო სამუშაოები, ასევე,</t>
    </r>
    <r>
      <rPr>
        <sz val="8.5"/>
        <color rgb="FF000000"/>
        <rFont val="Times New Roman"/>
        <family val="1"/>
        <charset val="204"/>
      </rPr>
      <t xml:space="preserve"> </t>
    </r>
    <r>
      <rPr>
        <sz val="8.5"/>
        <color rgb="FF000000"/>
        <rFont val="Sylfaen"/>
        <family val="1"/>
        <charset val="204"/>
      </rPr>
      <t>დამატებითი</t>
    </r>
    <r>
      <rPr>
        <sz val="8.5"/>
        <color rgb="FF000000"/>
        <rFont val="Times New Roman"/>
        <family val="1"/>
        <charset val="204"/>
      </rPr>
      <t xml:space="preserve"> </t>
    </r>
    <r>
      <rPr>
        <sz val="8.5"/>
        <color rgb="FF000000"/>
        <rFont val="Sylfaen"/>
        <family val="1"/>
        <charset val="204"/>
      </rPr>
      <t>აღჭურვილია</t>
    </r>
    <r>
      <rPr>
        <sz val="8.5"/>
        <color rgb="FF000000"/>
        <rFont val="Times New Roman"/>
        <family val="1"/>
        <charset val="204"/>
      </rPr>
      <t xml:space="preserve"> </t>
    </r>
    <r>
      <rPr>
        <sz val="8.5"/>
        <color rgb="FF000000"/>
        <rFont val="Sylfaen"/>
        <family val="1"/>
        <charset val="204"/>
      </rPr>
      <t>შესაბამისი</t>
    </r>
    <r>
      <rPr>
        <sz val="8.5"/>
        <color rgb="FF000000"/>
        <rFont val="Times New Roman"/>
        <family val="1"/>
        <charset val="204"/>
      </rPr>
      <t xml:space="preserve"> </t>
    </r>
    <r>
      <rPr>
        <sz val="8.5"/>
        <color rgb="FF000000"/>
        <rFont val="Sylfaen"/>
        <family val="1"/>
        <charset val="204"/>
      </rPr>
      <t>მანქანა-</t>
    </r>
    <r>
      <rPr>
        <sz val="8.5"/>
        <color rgb="FF000000"/>
        <rFont val="Times New Roman"/>
        <family val="1"/>
        <charset val="204"/>
      </rPr>
      <t xml:space="preserve"> </t>
    </r>
    <r>
      <rPr>
        <sz val="8.5"/>
        <color rgb="FF000000"/>
        <rFont val="Sylfaen"/>
        <family val="1"/>
        <charset val="204"/>
      </rPr>
      <t>დანადგარებითა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 xml:space="preserve">ინვენტარით, </t>
    </r>
  </si>
  <si>
    <t xml:space="preserve"> საჭიროებიდან გამომდინარე, ყოველწლიურად, მოქმედ დაწესებულებებში ჩატარებულია მიმდინარე რემონტი და სარეკონსტრუქციო სამუშაოები, ასევე, დამატებითი აღჭურვილია შესაბამისი მანქანა- დანადგარებითა და ინვენტარით, </t>
  </si>
  <si>
    <t xml:space="preserve">საჭიროებიდან გამომდინარე, ყოველწლიურად, მოქმედ დაწესებულებებში ჩატარებულია მიმდინარე რემონტი და სარეკონსტრუქციო სამუშაოები, ასევე, დამატებითი აღჭურვილია შესაბამისი მანქანა- დანადგარებითა და ინვენტარით, </t>
  </si>
  <si>
    <t>არასრულწლოვანთა და ახალგაზრდა დამნაშავეთათავის (18-21 წწ) უზრუნველყოფილია სპეციალური საცხოვრებელი პირობები</t>
  </si>
  <si>
    <t>დაიწყო არასრულწლოვანთა და ახალგაზრდა დამნაშავეთათვის (18-21 წწ) საერთაშორისო სტანდარტების შესაბამისი სპეციალური პენიტენციური დაწესებულების საპროექტო-საინჟინრო სამუშაოები</t>
  </si>
  <si>
    <t xml:space="preserve">დაიწყო არასრულწლოვანთა და ახალგაზრდა დამნაშავეთათვის (18-21 წწ) საერთაშორისო სტანდარტების შესაბამისი სპეციალური პენიტენციური დაწესებულების მშენებლობა. </t>
  </si>
  <si>
    <t>დასრულდა  არასრულწლოვანთა და ახალგაზრდა დამნაშავეთათვის (18-21 წწ) საერთაშორისო სტანდარტების შესაბამისი სპეციალური პენიტენციური დაწესებულების მშენებლობა.</t>
  </si>
  <si>
    <t>დაიწყო ფუნქციონირება  არასრულწლოვანთა და ახალგაზრდა დამნაშავეთათვის (18-21 წწ) სპეციალურმა პენიტენციურმა დაწესებულებამ.</t>
  </si>
  <si>
    <t>ფუნქციონირებს არასრულწლოვანთა და ახალგაზრდა დამნაშავეთათვის (18-21 წწ) სპეციალური პენიტენციური დაწესებულება</t>
  </si>
  <si>
    <t>სულ მთლიანი თანხა   6.3.3.</t>
  </si>
  <si>
    <r>
      <t>ქვეპროგრამა</t>
    </r>
    <r>
      <rPr>
        <sz val="8.5"/>
        <color rgb="FF000000"/>
        <rFont val="Times New Roman"/>
        <family val="1"/>
        <charset val="204"/>
      </rPr>
      <t xml:space="preserve"> 6.3.4 </t>
    </r>
    <r>
      <rPr>
        <sz val="8.5"/>
        <color rgb="FF000000"/>
        <rFont val="Sylfaen"/>
        <family val="1"/>
        <charset val="204"/>
      </rPr>
      <t>სასჯელაღსრულების სისტემაში</t>
    </r>
    <r>
      <rPr>
        <sz val="8.5"/>
        <color rgb="FF000000"/>
        <rFont val="Times New Roman"/>
        <family val="1"/>
        <charset val="204"/>
      </rPr>
      <t xml:space="preserve"> </t>
    </r>
    <r>
      <rPr>
        <sz val="8.5"/>
        <color rgb="FF000000"/>
        <rFont val="Sylfaen"/>
        <family val="1"/>
        <charset val="204"/>
      </rPr>
      <t>განთავსებულ</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კვებით</t>
    </r>
    <r>
      <rPr>
        <sz val="8.5"/>
        <color rgb="FF000000"/>
        <rFont val="Times New Roman"/>
        <family val="1"/>
        <charset val="204"/>
      </rPr>
      <t xml:space="preserve"> </t>
    </r>
    <r>
      <rPr>
        <sz val="8.5"/>
        <color rgb="FF000000"/>
        <rFont val="Sylfaen"/>
        <family val="1"/>
        <charset val="204"/>
      </rPr>
      <t>უზრუნველყოფა</t>
    </r>
  </si>
  <si>
    <r>
      <t>სამჯერად</t>
    </r>
    <r>
      <rPr>
        <sz val="8.5"/>
        <color rgb="FF000000"/>
        <rFont val="Times New Roman"/>
        <family val="1"/>
        <charset val="204"/>
      </rPr>
      <t xml:space="preserve"> </t>
    </r>
    <r>
      <rPr>
        <sz val="8.5"/>
        <color rgb="FF000000"/>
        <rFont val="Sylfaen"/>
        <family val="1"/>
        <charset val="204"/>
      </rPr>
      <t>კვებითა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ნორმატივებით</t>
    </r>
    <r>
      <rPr>
        <sz val="8.5"/>
        <color rgb="FF000000"/>
        <rFont val="Times New Roman"/>
        <family val="1"/>
        <charset val="204"/>
      </rPr>
      <t xml:space="preserve"> </t>
    </r>
    <r>
      <rPr>
        <sz val="8.5"/>
        <color rgb="FF000000"/>
        <rFont val="Sylfaen"/>
        <family val="1"/>
        <charset val="204"/>
      </rPr>
      <t>განსაზღვრული</t>
    </r>
    <r>
      <rPr>
        <sz val="8.5"/>
        <color rgb="FF000000"/>
        <rFont val="Times New Roman"/>
        <family val="1"/>
        <charset val="204"/>
      </rPr>
      <t xml:space="preserve"> </t>
    </r>
    <r>
      <rPr>
        <sz val="8.5"/>
        <color rgb="FF000000"/>
        <rFont val="Sylfaen"/>
        <family val="1"/>
        <charset val="204"/>
      </rPr>
      <t>კალორაჟით</t>
    </r>
    <r>
      <rPr>
        <sz val="8.5"/>
        <color rgb="FF000000"/>
        <rFont val="Times New Roman"/>
        <family val="1"/>
        <charset val="204"/>
      </rPr>
      <t xml:space="preserve"> </t>
    </r>
    <r>
      <rPr>
        <sz val="8.5"/>
        <color rgb="FF000000"/>
        <rFont val="Sylfaen"/>
        <family val="1"/>
        <charset val="204"/>
      </rPr>
      <t>უზრუნველყოფილი</t>
    </r>
    <r>
      <rPr>
        <sz val="8.5"/>
        <color rgb="FF000000"/>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პროცენტული</t>
    </r>
    <r>
      <rPr>
        <sz val="8.5"/>
        <rFont val="Times New Roman"/>
        <family val="1"/>
        <charset val="204"/>
      </rPr>
      <t xml:space="preserve"> </t>
    </r>
    <r>
      <rPr>
        <sz val="8.5"/>
        <rFont val="Sylfaen"/>
        <family val="1"/>
        <charset val="204"/>
      </rPr>
      <t>რაოდენობა</t>
    </r>
    <r>
      <rPr>
        <sz val="8.5"/>
        <rFont val="Times New Roman"/>
        <family val="1"/>
        <charset val="204"/>
      </rPr>
      <t xml:space="preserve"> </t>
    </r>
  </si>
  <si>
    <r>
      <t>შენარჩუნდება</t>
    </r>
    <r>
      <rPr>
        <sz val="8.5"/>
        <color rgb="FF000000"/>
        <rFont val="Times New Roman"/>
        <family val="1"/>
        <charset val="204"/>
      </rPr>
      <t xml:space="preserve"> </t>
    </r>
    <r>
      <rPr>
        <sz val="8.5"/>
        <color rgb="FF000000"/>
        <rFont val="Sylfaen"/>
        <family val="1"/>
        <charset val="204"/>
      </rPr>
      <t>პატიმრების</t>
    </r>
    <r>
      <rPr>
        <sz val="8.5"/>
        <color rgb="FF000000"/>
        <rFont val="Times New Roman"/>
        <family val="1"/>
        <charset val="204"/>
      </rPr>
      <t xml:space="preserve">   </t>
    </r>
    <r>
      <rPr>
        <sz val="8.5"/>
        <color rgb="FF000000"/>
        <rFont val="Sylfaen"/>
        <family val="1"/>
        <charset val="204"/>
      </rPr>
      <t>უზრუნველყოფა</t>
    </r>
    <r>
      <rPr>
        <sz val="8.5"/>
        <color rgb="FF000000"/>
        <rFont val="Times New Roman"/>
        <family val="1"/>
        <charset val="204"/>
      </rPr>
      <t xml:space="preserve">  </t>
    </r>
    <r>
      <rPr>
        <sz val="8.5"/>
        <color rgb="FF000000"/>
        <rFont val="Sylfaen"/>
        <family val="1"/>
        <charset val="204"/>
      </rPr>
      <t>სამჯერადი</t>
    </r>
    <r>
      <rPr>
        <sz val="8.5"/>
        <color rgb="FF000000"/>
        <rFont val="Times New Roman"/>
        <family val="1"/>
        <charset val="204"/>
      </rPr>
      <t xml:space="preserve"> </t>
    </r>
    <r>
      <rPr>
        <sz val="8.5"/>
        <color rgb="FF000000"/>
        <rFont val="Sylfaen"/>
        <family val="1"/>
        <charset val="204"/>
      </rPr>
      <t>კვებით</t>
    </r>
    <r>
      <rPr>
        <sz val="8.5"/>
        <color rgb="FF000000"/>
        <rFont val="Times New Roman"/>
        <family val="1"/>
        <charset val="204"/>
      </rPr>
      <t xml:space="preserve">, </t>
    </r>
    <r>
      <rPr>
        <sz val="8.5"/>
        <color rgb="FF000000"/>
        <rFont val="Sylfaen"/>
        <family val="1"/>
        <charset val="204"/>
      </rPr>
      <t>განახლდება</t>
    </r>
    <r>
      <rPr>
        <sz val="8.5"/>
        <color rgb="FF000000"/>
        <rFont val="Times New Roman"/>
        <family val="1"/>
        <charset val="204"/>
      </rPr>
      <t xml:space="preserve"> </t>
    </r>
    <r>
      <rPr>
        <sz val="8.5"/>
        <color rgb="FF000000"/>
        <rFont val="Sylfaen"/>
        <family val="1"/>
        <charset val="204"/>
      </rPr>
      <t>ბრალდებულთა</t>
    </r>
    <r>
      <rPr>
        <sz val="8.5"/>
        <color rgb="FF000000"/>
        <rFont val="Times New Roman"/>
        <family val="1"/>
        <charset val="204"/>
      </rPr>
      <t>/</t>
    </r>
    <r>
      <rPr>
        <sz val="8.5"/>
        <color rgb="FF000000"/>
        <rFont val="Sylfaen"/>
        <family val="1"/>
        <charset val="204"/>
      </rPr>
      <t>მსჯავრდებულთა</t>
    </r>
    <r>
      <rPr>
        <sz val="8.5"/>
        <color rgb="FF000000"/>
        <rFont val="Times New Roman"/>
        <family val="1"/>
        <charset val="204"/>
      </rPr>
      <t xml:space="preserve"> </t>
    </r>
    <r>
      <rPr>
        <sz val="8.5"/>
        <color rgb="FF000000"/>
        <rFont val="Sylfaen"/>
        <family val="1"/>
        <charset val="204"/>
      </rPr>
      <t>კვების</t>
    </r>
    <r>
      <rPr>
        <sz val="8.5"/>
        <color rgb="FF000000"/>
        <rFont val="Times New Roman"/>
        <family val="1"/>
        <charset val="204"/>
      </rPr>
      <t xml:space="preserve"> </t>
    </r>
    <r>
      <rPr>
        <sz val="8.5"/>
        <color rgb="FF000000"/>
        <rFont val="Sylfaen"/>
        <family val="1"/>
        <charset val="204"/>
      </rPr>
      <t>რაციონი</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განსაკუთრებული</t>
    </r>
    <r>
      <rPr>
        <sz val="8.5"/>
        <color rgb="FF000000"/>
        <rFont val="Times New Roman"/>
        <family val="1"/>
        <charset val="204"/>
      </rPr>
      <t xml:space="preserve"> </t>
    </r>
    <r>
      <rPr>
        <sz val="8.5"/>
        <color rgb="FF000000"/>
        <rFont val="Sylfaen"/>
        <family val="1"/>
        <charset val="204"/>
      </rPr>
      <t>კატეგორიის</t>
    </r>
    <r>
      <rPr>
        <sz val="8.5"/>
        <color rgb="FF000000"/>
        <rFont val="Times New Roman"/>
        <family val="1"/>
        <charset val="204"/>
      </rPr>
      <t xml:space="preserve"> </t>
    </r>
    <r>
      <rPr>
        <sz val="8.5"/>
        <color rgb="FF000000"/>
        <rFont val="Sylfaen"/>
        <family val="1"/>
        <charset val="204"/>
      </rPr>
      <t>მსჯავრდებულებისათვის</t>
    </r>
    <r>
      <rPr>
        <sz val="8.5"/>
        <color rgb="FF000000"/>
        <rFont val="Times New Roman"/>
        <family val="1"/>
        <charset val="204"/>
      </rPr>
      <t xml:space="preserve"> </t>
    </r>
    <r>
      <rPr>
        <sz val="8.5"/>
        <color rgb="FF000000"/>
        <rFont val="Sylfaen"/>
        <family val="1"/>
        <charset val="204"/>
      </rPr>
      <t>ჩამოყალიბდება</t>
    </r>
    <r>
      <rPr>
        <sz val="8.5"/>
        <color rgb="FF000000"/>
        <rFont val="Times New Roman"/>
        <family val="1"/>
        <charset val="204"/>
      </rPr>
      <t xml:space="preserve"> </t>
    </r>
    <r>
      <rPr>
        <sz val="8.5"/>
        <color rgb="FF000000"/>
        <rFont val="Sylfaen"/>
        <family val="1"/>
        <charset val="204"/>
      </rPr>
      <t>მათ</t>
    </r>
    <r>
      <rPr>
        <sz val="8.5"/>
        <color rgb="FF000000"/>
        <rFont val="Times New Roman"/>
        <family val="1"/>
        <charset val="204"/>
      </rPr>
      <t xml:space="preserve"> </t>
    </r>
    <r>
      <rPr>
        <sz val="8.5"/>
        <color rgb="FF000000"/>
        <rFont val="Sylfaen"/>
        <family val="1"/>
        <charset val="204"/>
      </rPr>
      <t>საჭირობებს</t>
    </r>
    <r>
      <rPr>
        <sz val="8.5"/>
        <color rgb="FF000000"/>
        <rFont val="Times New Roman"/>
        <family val="1"/>
        <charset val="204"/>
      </rPr>
      <t xml:space="preserve"> </t>
    </r>
    <r>
      <rPr>
        <sz val="8.5"/>
        <color rgb="FF000000"/>
        <rFont val="Sylfaen"/>
        <family val="1"/>
        <charset val="204"/>
      </rPr>
      <t>მორგებული</t>
    </r>
    <r>
      <rPr>
        <sz val="8.5"/>
        <color rgb="FF000000"/>
        <rFont val="Times New Roman"/>
        <family val="1"/>
        <charset val="204"/>
      </rPr>
      <t xml:space="preserve"> </t>
    </r>
    <r>
      <rPr>
        <sz val="8.5"/>
        <color rgb="FF000000"/>
        <rFont val="Sylfaen"/>
        <family val="1"/>
        <charset val="204"/>
      </rPr>
      <t>კვების</t>
    </r>
    <r>
      <rPr>
        <sz val="8.5"/>
        <color rgb="FF000000"/>
        <rFont val="Times New Roman"/>
        <family val="1"/>
        <charset val="204"/>
      </rPr>
      <t xml:space="preserve"> </t>
    </r>
    <r>
      <rPr>
        <sz val="8.5"/>
        <color rgb="FF000000"/>
        <rFont val="Sylfaen"/>
        <family val="1"/>
        <charset val="204"/>
      </rPr>
      <t>რაციონი</t>
    </r>
    <r>
      <rPr>
        <sz val="8.5"/>
        <color rgb="FF000000"/>
        <rFont val="Times New Roman"/>
        <family val="1"/>
        <charset val="204"/>
      </rPr>
      <t xml:space="preserve">.                                </t>
    </r>
    <r>
      <rPr>
        <b/>
        <sz val="8.5"/>
        <color rgb="FFFF0000"/>
        <rFont val="Times New Roman"/>
        <family val="1"/>
      </rPr>
      <t xml:space="preserve">მიღწეულია: </t>
    </r>
    <r>
      <rPr>
        <i/>
        <sz val="8.5"/>
        <color theme="1"/>
        <rFont val="Times New Roman"/>
        <family val="1"/>
      </rPr>
      <t>საქართველოს სასჯელაღსრულებისა და  პრობაციის მინისტრისა და საქართველოს შრომის, ჯანმრთელობისა და სოციალური დაცვის მინისტრის 2015 წლის 13 აგვისტოს N88-№01-34/ნ ერთობლივი ბრძანებით განისაზღვრა ბრალდებულთა და მსჯავრდებულთა კვების ნორმები და ბრალდებულთა და მსჯავრდებულთა სანიტარიულ-ჰიგიენური ნორმები, რომლებიც მოიცავს ყველა ტიპის/რისკის დაწესებულებებში მყოფ ბრალდებულთათვის/მსჯავრდებულთათვის დღიურ რაციონში შემავალ პროდუქტების ჩამონათვალსა და ენერგეტიკული ღირებულებას, შესაბამისი სამედიცინო ჩვენების მქონე ბრალდებულთათვის/მსჯავრდებულთათვის დღიურ რაციონში შემავალ პროდუქტების ჩამონათვალსა და ენერგეტიკული ღირებულებას, ასევე ერთი პროდუქტის სხვა პროდუქტით ჩანაცვლების შესაძლებლობას (სულ 12 დანართი). 2015 წლის განმავლობაში პატიმართა კვებას უზრუნველყოფს კომპანია GMM-ი. პატიმრები უზრუნველყოფილი არიან 3-ჯერადი კვებით, აგრეთვე მოქმედებს დიეტური მენიუ, ყოველდღიურად სხვადასხვა მენიუს შეთავაზება ხდება. დაწესებულებებში შექმნილია შიდა კომისიები, რომლებიც მკაცრ კონტროლს უწევენ მზა პროდუქტისა თუ ნედლეულის ხარისხსა და ვარგისიანობას.</t>
    </r>
  </si>
  <si>
    <r>
      <t>პენიტენციურ</t>
    </r>
    <r>
      <rPr>
        <sz val="8.5"/>
        <color rgb="FF000000"/>
        <rFont val="Times New Roman"/>
        <family val="1"/>
        <charset val="204"/>
      </rPr>
      <t xml:space="preserve"> </t>
    </r>
    <r>
      <rPr>
        <sz val="8.5"/>
        <color rgb="FF000000"/>
        <rFont val="Sylfaen"/>
        <family val="1"/>
        <charset val="204"/>
      </rPr>
      <t>სისტემაში</t>
    </r>
    <r>
      <rPr>
        <sz val="8.5"/>
        <color rgb="FF000000"/>
        <rFont val="Times New Roman"/>
        <family val="1"/>
        <charset val="204"/>
      </rPr>
      <t xml:space="preserve"> </t>
    </r>
    <r>
      <rPr>
        <sz val="8.5"/>
        <color rgb="FF000000"/>
        <rFont val="Sylfaen"/>
        <family val="1"/>
        <charset val="204"/>
      </rPr>
      <t>განთავსებული</t>
    </r>
    <r>
      <rPr>
        <sz val="8.5"/>
        <color rgb="FF000000"/>
        <rFont val="Times New Roman"/>
        <family val="1"/>
        <charset val="204"/>
      </rPr>
      <t xml:space="preserve"> </t>
    </r>
    <r>
      <rPr>
        <sz val="8.5"/>
        <color rgb="FF000000"/>
        <rFont val="Sylfaen"/>
        <family val="1"/>
        <charset val="204"/>
      </rPr>
      <t>ბრალდებულ/მსჯავრდებულები უზრუნველყოფილნი</t>
    </r>
    <r>
      <rPr>
        <sz val="8.5"/>
        <color rgb="FF000000"/>
        <rFont val="Times New Roman"/>
        <family val="1"/>
        <charset val="204"/>
      </rPr>
      <t xml:space="preserve"> </t>
    </r>
    <r>
      <rPr>
        <sz val="8.5"/>
        <color rgb="FF000000"/>
        <rFont val="Sylfaen"/>
        <family val="1"/>
        <charset val="204"/>
      </rPr>
      <t>არიან</t>
    </r>
    <r>
      <rPr>
        <sz val="8.5"/>
        <color rgb="FF000000"/>
        <rFont val="Times New Roman"/>
        <family val="1"/>
        <charset val="204"/>
      </rPr>
      <t xml:space="preserve"> </t>
    </r>
    <r>
      <rPr>
        <sz val="8.5"/>
        <color rgb="FF000000"/>
        <rFont val="Sylfaen"/>
        <family val="1"/>
        <charset val="204"/>
      </rPr>
      <t>რბილი</t>
    </r>
    <r>
      <rPr>
        <sz val="8.5"/>
        <color rgb="FF000000"/>
        <rFont val="Times New Roman"/>
        <family val="1"/>
        <charset val="204"/>
      </rPr>
      <t xml:space="preserve"> </t>
    </r>
    <r>
      <rPr>
        <sz val="8.5"/>
        <color rgb="FF000000"/>
        <rFont val="Sylfaen"/>
        <family val="1"/>
        <charset val="204"/>
      </rPr>
      <t>ინვენტარითა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აუცილებელი</t>
    </r>
    <r>
      <rPr>
        <sz val="8.5"/>
        <color rgb="FF000000"/>
        <rFont val="Times New Roman"/>
        <family val="1"/>
        <charset val="204"/>
      </rPr>
      <t xml:space="preserve"> </t>
    </r>
    <r>
      <rPr>
        <sz val="8.5"/>
        <color rgb="FF000000"/>
        <rFont val="Sylfaen"/>
        <family val="1"/>
        <charset val="204"/>
      </rPr>
      <t>პირადი</t>
    </r>
    <r>
      <rPr>
        <sz val="8.5"/>
        <color rgb="FF000000"/>
        <rFont val="Times New Roman"/>
        <family val="1"/>
        <charset val="204"/>
      </rPr>
      <t xml:space="preserve"> </t>
    </r>
    <r>
      <rPr>
        <sz val="8.5"/>
        <color rgb="FF000000"/>
        <rFont val="Sylfaen"/>
        <family val="1"/>
        <charset val="204"/>
      </rPr>
      <t>ჰიგიენისათვის</t>
    </r>
    <r>
      <rPr>
        <sz val="8.5"/>
        <color rgb="FF000000"/>
        <rFont val="Times New Roman"/>
        <family val="1"/>
        <charset val="204"/>
      </rPr>
      <t xml:space="preserve"> </t>
    </r>
    <r>
      <rPr>
        <sz val="8.5"/>
        <color rgb="FF000000"/>
        <rFont val="Sylfaen"/>
        <family val="1"/>
        <charset val="204"/>
      </rPr>
      <t>საჭირო</t>
    </r>
    <r>
      <rPr>
        <sz val="8.5"/>
        <color rgb="FF000000"/>
        <rFont val="Times New Roman"/>
        <family val="1"/>
        <charset val="204"/>
      </rPr>
      <t xml:space="preserve"> </t>
    </r>
    <r>
      <rPr>
        <sz val="8.5"/>
        <color rgb="FF000000"/>
        <rFont val="Sylfaen"/>
        <family val="1"/>
        <charset val="204"/>
      </rPr>
      <t xml:space="preserve">საშუალებებით                      </t>
    </r>
    <r>
      <rPr>
        <b/>
        <sz val="8.5"/>
        <color rgb="FFFF0000"/>
        <rFont val="Sylfaen"/>
        <family val="1"/>
      </rPr>
      <t xml:space="preserve">მიღწეულია: </t>
    </r>
    <r>
      <rPr>
        <sz val="8.5"/>
        <rFont val="Sylfaen"/>
        <family val="1"/>
      </rPr>
      <t>სასჯელაღსრულების დაწესებულებებში  პატიმრები უზრუნველყოფილნი არიან რბილი ინვენტარითა და პირადი ჰიგიენის საშუალებებით, რაც დარეგულირებულია დაწესებულების შიდა რეგულაციებით. ქალ პატიმართათვის ჰიგიენური საშუალებების მიწოდების პრობლემა აღმოიფხვრა საკანონმდებლო ცვლილებების საფუძველზე. სასჯელაღსრულებისა და პრობაციის მინისტრის 2015 წლის 27 აგვისტოს ბრძანებით დამტკიცდა ქალთა N5 დაწესებულების დებულება, რომლითაც განისაზღვრა იმ ჰიგიენური საშუალებების ჩამონათვალი, რომელთა ყიდვაც შესაძლებელია დაწესებულების ტერიტორიაზე არსებულ მაღაზიაში. ამასთანავე, დებულების 36-ე მუხლის მე-10 პუნქტით განისაზღვრა, რომ ბრალდებულ/მსჯავრდებულ ქალებს მიეწოდებათ ჰიგიენური საფენები. დაწესებულების ადმინისტრაცია უზრუნველყოფს ზემოაღნიშნული ნორმის აღსრულებას.</t>
    </r>
  </si>
  <si>
    <r>
      <t xml:space="preserve">1. </t>
    </r>
    <r>
      <rPr>
        <sz val="8.5"/>
        <rFont val="Sylfaen"/>
        <family val="1"/>
        <charset val="204"/>
      </rPr>
      <t>გრძელვადიანი</t>
    </r>
    <r>
      <rPr>
        <sz val="8.5"/>
        <rFont val="Times New Roman"/>
        <family val="1"/>
        <charset val="204"/>
      </rPr>
      <t xml:space="preserve"> </t>
    </r>
    <r>
      <rPr>
        <sz val="8.5"/>
        <rFont val="Sylfaen"/>
        <family val="1"/>
        <charset val="204"/>
      </rPr>
      <t>ვიზიტებისათვის</t>
    </r>
    <r>
      <rPr>
        <sz val="8.5"/>
        <rFont val="Times New Roman"/>
        <family val="1"/>
        <charset val="204"/>
      </rPr>
      <t xml:space="preserve"> </t>
    </r>
    <r>
      <rPr>
        <sz val="8.5"/>
        <rFont val="Sylfaen"/>
        <family val="1"/>
        <charset val="204"/>
      </rPr>
      <t>განკუთვნილი</t>
    </r>
    <r>
      <rPr>
        <sz val="8.5"/>
        <rFont val="Times New Roman"/>
        <family val="1"/>
        <charset val="204"/>
      </rPr>
      <t xml:space="preserve"> </t>
    </r>
    <r>
      <rPr>
        <sz val="8.5"/>
        <rFont val="Sylfaen"/>
        <family val="1"/>
        <charset val="204"/>
      </rPr>
      <t>ადგილების</t>
    </r>
    <r>
      <rPr>
        <sz val="8.5"/>
        <rFont val="Times New Roman"/>
        <family val="1"/>
        <charset val="204"/>
      </rPr>
      <t xml:space="preserve"> </t>
    </r>
    <r>
      <rPr>
        <sz val="8.5"/>
        <rFont val="Sylfaen"/>
        <family val="1"/>
        <charset val="204"/>
      </rPr>
      <t>შექმნა</t>
    </r>
    <r>
      <rPr>
        <sz val="8.5"/>
        <rFont val="Times New Roman"/>
        <family val="1"/>
        <charset val="204"/>
      </rPr>
      <t xml:space="preserve"> </t>
    </r>
    <r>
      <rPr>
        <sz val="8.5"/>
        <rFont val="Sylfaen"/>
        <family val="1"/>
        <charset val="204"/>
      </rPr>
      <t>სასჯელაღსრულების</t>
    </r>
    <r>
      <rPr>
        <sz val="8.5"/>
        <rFont val="Times New Roman"/>
        <family val="1"/>
        <charset val="204"/>
      </rPr>
      <t xml:space="preserve">  ერთ </t>
    </r>
    <r>
      <rPr>
        <sz val="8.5"/>
        <rFont val="Sylfaen"/>
        <family val="1"/>
        <charset val="204"/>
      </rPr>
      <t xml:space="preserve">დაწესებულებაში </t>
    </r>
    <r>
      <rPr>
        <b/>
        <sz val="8.5"/>
        <color rgb="FFFF0000"/>
        <rFont val="Sylfaen"/>
        <family val="1"/>
      </rPr>
      <t xml:space="preserve">მიღწეულია: </t>
    </r>
    <r>
      <rPr>
        <sz val="8.5"/>
        <rFont val="Sylfaen"/>
        <family val="1"/>
      </rPr>
      <t xml:space="preserve">ამჟამად გრძელვადიანი პაემნებისათვის სივრცე მოწყობილია სასჯელაღსრულების N2, 3, 5, 6, 11, 12, 14, 15, 16, 17 დაწესებულებებში. 2015 წლის ბოლოს დასრულდა N5 ქალთა დაწესებულებაში გრძელვადიანი პაემნებისათვის საჭირო სივრცის მოწყობა. </t>
    </r>
  </si>
  <si>
    <t>N5 დაწესებულებაში გრძელვადიანი პაემანებისათვის შექმნილი ინფრასტრუქტურის სრულყოფილად ამოქმედება</t>
  </si>
  <si>
    <r>
      <rPr>
        <sz val="8.5"/>
        <rFont val="Sylfaen"/>
        <family val="1"/>
        <charset val="204"/>
      </rPr>
      <t>გრძელვადიანი</t>
    </r>
    <r>
      <rPr>
        <sz val="8.5"/>
        <rFont val="Times New Roman"/>
        <family val="1"/>
        <charset val="204"/>
      </rPr>
      <t xml:space="preserve"> </t>
    </r>
    <r>
      <rPr>
        <sz val="8.5"/>
        <rFont val="Sylfaen"/>
        <family val="1"/>
        <charset val="204"/>
      </rPr>
      <t>ვიზიტებისათვის</t>
    </r>
    <r>
      <rPr>
        <sz val="8.5"/>
        <rFont val="Times New Roman"/>
        <family val="1"/>
        <charset val="204"/>
      </rPr>
      <t xml:space="preserve"> </t>
    </r>
    <r>
      <rPr>
        <sz val="8.5"/>
        <rFont val="Sylfaen"/>
        <family val="1"/>
        <charset val="204"/>
      </rPr>
      <t>განკუთვნილი</t>
    </r>
    <r>
      <rPr>
        <sz val="8.5"/>
        <rFont val="Times New Roman"/>
        <family val="1"/>
        <charset val="204"/>
      </rPr>
      <t xml:space="preserve"> </t>
    </r>
    <r>
      <rPr>
        <sz val="8.5"/>
        <rFont val="Sylfaen"/>
        <family val="1"/>
        <charset val="204"/>
      </rPr>
      <t>ადგილების</t>
    </r>
    <r>
      <rPr>
        <sz val="8.5"/>
        <rFont val="Times New Roman"/>
        <family val="1"/>
        <charset val="204"/>
      </rPr>
      <t xml:space="preserve"> </t>
    </r>
    <r>
      <rPr>
        <sz val="8.5"/>
        <rFont val="Sylfaen"/>
        <family val="1"/>
        <charset val="204"/>
      </rPr>
      <t>შექმნა</t>
    </r>
    <r>
      <rPr>
        <sz val="8.5"/>
        <rFont val="Times New Roman"/>
        <family val="1"/>
        <charset val="204"/>
      </rPr>
      <t xml:space="preserve"> </t>
    </r>
    <r>
      <rPr>
        <sz val="8.5"/>
        <rFont val="Sylfaen"/>
        <family val="1"/>
        <charset val="204"/>
      </rPr>
      <t xml:space="preserve">დამატებით 1 პენიტენციურ </t>
    </r>
    <r>
      <rPr>
        <sz val="8.5"/>
        <rFont val="Times New Roman"/>
        <family val="1"/>
        <charset val="204"/>
      </rPr>
      <t xml:space="preserve"> </t>
    </r>
    <r>
      <rPr>
        <sz val="8.5"/>
        <rFont val="Sylfaen"/>
        <family val="1"/>
        <charset val="204"/>
      </rPr>
      <t>დაწესებულების</t>
    </r>
    <r>
      <rPr>
        <sz val="8.5"/>
        <rFont val="Times New Roman"/>
        <family val="1"/>
        <charset val="204"/>
      </rPr>
      <t xml:space="preserve"> </t>
    </r>
    <r>
      <rPr>
        <sz val="8.5"/>
        <rFont val="Sylfaen"/>
        <family val="1"/>
        <charset val="204"/>
      </rPr>
      <t>ტერიტორიაზე</t>
    </r>
  </si>
  <si>
    <t>გრძელვადიანი ვიზიტებისათვის განკუთვნილი ადგილების შექმნა დამატებით 1 პენიტენციურ  დაწესებულების ტერიტორიაზე</t>
  </si>
  <si>
    <t>გრძელვადიანი ვიზიტებისათვის განკუთვნილი ინფრასტრუქტურის განახლება</t>
  </si>
  <si>
    <r>
      <t xml:space="preserve"> 2. საზოგადოებრივი მისაღების თანამშრომლების გადიან გადამზადებას მოქალაქეთა მომსახურები საკითხებში.                                      </t>
    </r>
    <r>
      <rPr>
        <b/>
        <sz val="8.5"/>
        <color rgb="FFFF0000"/>
        <rFont val="Calibri"/>
        <family val="2"/>
        <scheme val="minor"/>
      </rPr>
      <t xml:space="preserve">მიღწეულია: 
</t>
    </r>
    <r>
      <rPr>
        <i/>
        <sz val="8.5"/>
        <rFont val="Calibri"/>
        <family val="2"/>
        <scheme val="minor"/>
      </rPr>
      <t xml:space="preserve">2015 წელს საზოგადოებრივი მისაღების თანამშრომელთათვის მომზადდა სასწავლო პროგრამა და დეკემბრის მეორე ნახევარში ერთი ჯგუფისათვის ჩატარდა ტრენინგი, რომელიც სხვა თანამშრომელთათვის გაგრძელდება 2016 წელში.  </t>
    </r>
  </si>
  <si>
    <r>
      <t xml:space="preserve">1. საზოგადოებრივი მისაღების აშენება და სრულად ამოქმედება იმ დაწესებულებაში, სადაც არ ფუნქციონირებს. </t>
    </r>
    <r>
      <rPr>
        <sz val="8.5"/>
        <rFont val="Sylfaen"/>
        <family val="1"/>
      </rPr>
      <t xml:space="preserve"> 2. საზოგადოებრივი მისაღების თანამშრომლების გადიან გადამზადებას მოქალაქეთა მომსახურები საკითხებში.</t>
    </r>
  </si>
  <si>
    <t>1. საზოგადოებრივი მისაღების აშენება და სრულად ამოქმედება იმ დაწესებულებაში, სადაც არ ფუნქციონირებს.  2. საზოგადოებრივი მისაღების თანამშრომლების გადიან გადამზადებას მოქალაქეთა მომსახურები საკითხებში.</t>
  </si>
  <si>
    <r>
      <t xml:space="preserve">პირველადი ჯანდაცვის მოდელი დანერგილია ყველა სასჯელაღსრულების დაწესებულებაში; 2.მომზადებულია მოკლევადიანი სასწავლო პროგრამა სამედიცინო პერსონალისატვის სასჯელაღსრულების სიტემის სპეციფიკის საკითხებზე; 3. სისტემის სამედიცინო პერსონალი გადის სწავლებას სიტემის სპეციფიკის საკითხებზე.   4. მომზადებულლვადიანი სასწავლო პროგრამა სამედიცინო პერსონალისათვის მათი პროფესიული განვითარების მიზნით. 5. სამედიცინო პერსონალს გავლილი აქვს პილოტური გადამზადება.      </t>
    </r>
    <r>
      <rPr>
        <b/>
        <sz val="8.5"/>
        <color rgb="FFFF0000"/>
        <rFont val="Sylfaen"/>
        <family val="1"/>
      </rPr>
      <t xml:space="preserve">მიღწეულია:   </t>
    </r>
    <r>
      <rPr>
        <i/>
        <sz val="8.5"/>
        <rFont val="Sylfaen"/>
        <family val="1"/>
      </rPr>
      <t xml:space="preserve">2015 წელს პენიტენციური ჯანდაცვის ბიუჯეტი გაიზარდა 13,650 მლნ. ლარამდე </t>
    </r>
    <r>
      <rPr>
        <i/>
        <sz val="8.5"/>
        <color theme="4" tint="-0.499984740745262"/>
        <rFont val="Sylfaen"/>
        <family val="1"/>
        <charset val="204"/>
      </rPr>
      <t>(ფაქტიურმა ხარმა შეადგინა - 11 942 060.3ლარი, მათ შორის სამედიცინო ხარჯია - 4 032 633 ლარი, მედ-პერსონალის შრომის ანაზღაურება - 6 977 626,22 ლარი , ხოლო 931  800 ლარი ადმინისტრაციული და სამედიცინო დანადგარების ხარჯია)</t>
    </r>
    <r>
      <rPr>
        <i/>
        <sz val="8.5"/>
        <rFont val="Sylfaen"/>
        <family val="1"/>
      </rPr>
      <t xml:space="preserve"> პირველადი ჯანდაცვის მოდელი დაინერგა ყველა პენიტენციურ დაწესებულებაში და სამედიცინო მომსახურება ხორციელდება ქვეყანაში არსებული სტანდარტების შესაბამისად. შემუშავდა და მინისტრის მიერ დამტკიცდა სამედიცინო მომსახურების სტანდარტი. დაინერგა დაავადებათა კონტროლის ეროვნულ ცენტრში ყოველთვიური სტატისტიკური მონაცემების სახელმწიფოში არსებული ერთიანი ფორმებით წარდგენა. სამედიცინო დოკუმენტაცია იწარმოება სახელმწიფოში დამტკიცებული წესის შესაბამისად. გამართულად ფუნქციონირებს ელექტრონული რიგი და გადაუდებელი შემთხვევების არსებობისას, დაუყოვნებლივ ხდება სერვისის მიწოდება ან რეფერირება სამოქალაქო სექტორის საავადმყოფოებში. წარმატებით დაინერგა C ჰეპატიტის ელიმინაციის პროგრამა. ბენეფიციარები მკურნალობას გადიან ახალი წამლის („სოფოსბუვირ“) გამოყენებით. 2015 წლის 31 დეკემბრის მდგომარეობით,  მკურნალობას გადიოდა 179 პაციენტი.
სასჯელაღსრულების ცენტრალური საავადმყოფო აღიჭურვა ტუბერკულოზის დიაგნოსტირების სწრაფად დამდგენი აპარატით (GeneXpert), რომელიც 24 სთ-ში ახდენს ტუბერკულოზის ფორმების იდენტიფიცირებას. ეს საშუალებას იძლება, რომ დაუყოვნებლივ დაიწყოს დაავადებული პირის მკურნალობა.
სამედიცინო პერსონალი (ექიმები და ექთნები) მუდმივად გადის სხვადასხვა ტრენინგსა და გრძელვადიან პროგრამას, რაც ხელს უწყობს მათი განათლების განგრძობად ხასიათს და წარმატებით საქმიანობას.  
</t>
    </r>
  </si>
  <si>
    <t xml:space="preserve">1.  დაავადებათა პრევენციაზე დაფუძნებული მომსახურება გაუმჯობესებულია, 2. ნივთიერებადამოკიდებულ ბრალდებულ/მსჯავრდებულები უზრუნველყოფილნი არიან შესაბამისი სამედიცინო მომსახურებით, 3. პენიტენციური სისტემის ფსიქიკური ჯანმრთელობის დაცვის სტრატეგიული დოკუმენტი დამტკიცებულია.  4. სისტემის სამედიცინო პერსონალი გადის სწავლებას სისტემის სპეციფიკის საკითხებზე. 5. სამედიცინო პერსონალი მომზადებულია ჯანმრთელობის მდგომარეობის შესახებ ინფორმაციის კონფიდენციალობის დაცვის საკითხებზე. 6. სამედიცინო პერსონალი გადის პერმანენტულ გადამზადებას პროფესიული განვითარების მიზნით.  7. სუიციდის პრევენციის პილოტირება დასრულდა და სრულფასოვანი პროგრამის ეტაპობრივი განხორციელება დაწყებულია დაწესებულებებში.      </t>
  </si>
  <si>
    <t xml:space="preserve">1.  დაავადებათა პრევენციაზე დაფუძნებული მომსახურება გაუმჯობესებულია, 2. ნივთიერებადამოკიდებულ ბრალდებულ/მსჯავრდებულები უზრუნველყოფილნი არიან შესაბამისი სამედიცინო მომსახურებით, 3. პენიტენციური სისტემის ფსიქიკური ჯანმრთელობის დაცვის სტრატეგიული დოკუმენტი დამტკიცებულია.  4. სისტემის სამედიცინო პერსონალი გადის სწავლებას სისტემის სპეციფიკის საკითხებზე. 5. სამედიცინო პერსონალი მომზადებულია ჯანმრთელობის მდგომარეობის შესახებ ინფორმაციის კონფიდენციალობის დაცვის საკითხებზე. 6. სამედიცინო პერსონალი გადის პერმანენტულ გადამზადებას პროფესიული განვითარების მიზნით.  7. სუიციდის პრევენციის  სრულფასოვანი პროგრამა დანერგილია დაწესებულებებში.      </t>
  </si>
  <si>
    <t xml:space="preserve">1.  დაავადებათა პრევენციაზე დაფუძნებული მომსახურება გაუმჯობესებულია, 2. ნივთიერებადამოკიდებულ ბრალდებულ/მსჯავრდებულები უზრუნველყოფილნი არიან შესაბამისი სამედიცინო მომსახურებით, 3. პენიტენციური სისტემის ფსიქიკური ჯანმრთელობის დაცვის სტრატეგიული დოკუმენტი დამტკიცებულია.  4. სისტემის სამედიცინო პერსონალი გადის სწავლებას სისტემის სპეციფიკის საკითხებზე. 5. სამედიცინო პერსონალი მომზადებულია ჯანმრთელობის მდგომარეობის შესახებ ინფორმაციის კონფიდენციალობის დაცვის საკითხებზე. 6. სამედიცინო პერსონალი გადის პერმანენტულ გადამზადებას პროფესიული განვითარების მიზნით.  7. სუიციდის პრევენციის  სრულფასოვანი პროგრამა დანერგილია დაწესებულებებში. </t>
  </si>
  <si>
    <r>
      <t xml:space="preserve">1. </t>
    </r>
    <r>
      <rPr>
        <sz val="8.5"/>
        <rFont val="Sylfaen"/>
        <family val="1"/>
        <charset val="204"/>
      </rPr>
      <t>მსჯავრდებულთათვის</t>
    </r>
    <r>
      <rPr>
        <sz val="8.5"/>
        <rFont val="Times New Roman"/>
        <family val="1"/>
        <charset val="204"/>
      </rPr>
      <t xml:space="preserve"> </t>
    </r>
    <r>
      <rPr>
        <sz val="8.5"/>
        <rFont val="Sylfaen"/>
        <family val="1"/>
        <charset val="204"/>
      </rPr>
      <t>შრომის</t>
    </r>
    <r>
      <rPr>
        <sz val="8.5"/>
        <rFont val="Times New Roman"/>
        <family val="1"/>
        <charset val="204"/>
      </rPr>
      <t xml:space="preserve"> </t>
    </r>
    <r>
      <rPr>
        <sz val="8.5"/>
        <rFont val="Sylfaen"/>
        <family val="1"/>
        <charset val="204"/>
      </rPr>
      <t>შესაძლებლობა</t>
    </r>
    <r>
      <rPr>
        <sz val="8.5"/>
        <rFont val="Times New Roman"/>
        <family val="1"/>
        <charset val="204"/>
      </rPr>
      <t xml:space="preserve"> </t>
    </r>
    <r>
      <rPr>
        <sz val="8.5"/>
        <rFont val="Sylfaen"/>
        <family val="1"/>
        <charset val="204"/>
      </rPr>
      <t>გაზრდილია</t>
    </r>
    <r>
      <rPr>
        <sz val="8.5"/>
        <rFont val="Times New Roman"/>
        <family val="1"/>
        <charset val="204"/>
      </rPr>
      <t xml:space="preserve">.    
2.სასჯელაღსრულების დაწესებულებებში გაზრდილია განათლების მიღების შესაძლებლობაპროფესიული/სახელობო კურსების დანერგვის მეშვეობით                  
3.მსჯავრდებულებთან მიმართებაში დანერგილია  ინდივიდუალური  მიდგომები </t>
    </r>
    <r>
      <rPr>
        <sz val="8.5"/>
        <rFont val="Times New Roman"/>
        <family val="1"/>
      </rPr>
      <t xml:space="preserve">4.მიმდინარეობს შეაბამისი პერსონალის მომზადება პროგრამების განხორციელბის უზრუნველყოფის მიზნით.                              </t>
    </r>
    <r>
      <rPr>
        <b/>
        <sz val="8.5"/>
        <color rgb="FFFF0000"/>
        <rFont val="Times New Roman"/>
        <family val="1"/>
      </rPr>
      <t xml:space="preserve">მიღწეულია:    </t>
    </r>
    <r>
      <rPr>
        <sz val="8.5"/>
        <color rgb="FFFF0000"/>
        <rFont val="Times New Roman"/>
        <family val="1"/>
      </rPr>
      <t xml:space="preserve"> </t>
    </r>
    <r>
      <rPr>
        <i/>
        <sz val="8.5"/>
        <rFont val="Times New Roman"/>
        <family val="1"/>
      </rPr>
      <t xml:space="preserve">1. მსჯავრდებულთათვის გაზრდილია შრომის შესაძლებლობა; 
2. სასჯელაღსრულების დაწესებულებებში გაზრდილია განათლების მიღების შესაძლებლობა პროფესიული/სახელობო კურსების დანერგვის მეშვეობით;                  
3. მსჯავრდებულებთან მიმართებაში დანერგილია  ინდივიდუალური  მიდგომები;
4. მიმდინარეობს შესაბამისი პერსონალის მომზადება პროგრამების განხორციელების უზრუნველსაყოფად. 
</t>
    </r>
    <r>
      <rPr>
        <sz val="8.5"/>
        <color rgb="FFFF0000"/>
        <rFont val="Times New Roman"/>
        <family val="1"/>
      </rPr>
      <t xml:space="preserve">                       
                               </t>
    </r>
    <r>
      <rPr>
        <sz val="8.5"/>
        <rFont val="Times New Roman"/>
        <family val="1"/>
      </rPr>
      <t xml:space="preserve">                              </t>
    </r>
    <r>
      <rPr>
        <sz val="8.5"/>
        <rFont val="Times New Roman"/>
        <family val="1"/>
        <charset val="204"/>
      </rPr>
      <t xml:space="preserve">               </t>
    </r>
  </si>
  <si>
    <r>
      <t xml:space="preserve">1. </t>
    </r>
    <r>
      <rPr>
        <sz val="8.5"/>
        <rFont val="Sylfaen"/>
        <family val="1"/>
        <charset val="204"/>
      </rPr>
      <t>მსჯავრდებულთათვის</t>
    </r>
    <r>
      <rPr>
        <sz val="8.5"/>
        <rFont val="Times New Roman"/>
        <family val="1"/>
        <charset val="204"/>
      </rPr>
      <t xml:space="preserve"> </t>
    </r>
    <r>
      <rPr>
        <sz val="8.5"/>
        <rFont val="Sylfaen"/>
        <family val="1"/>
        <charset val="204"/>
      </rPr>
      <t>შრომის</t>
    </r>
    <r>
      <rPr>
        <sz val="8.5"/>
        <rFont val="Times New Roman"/>
        <family val="1"/>
        <charset val="204"/>
      </rPr>
      <t xml:space="preserve"> </t>
    </r>
    <r>
      <rPr>
        <sz val="8.5"/>
        <rFont val="Sylfaen"/>
        <family val="1"/>
        <charset val="204"/>
      </rPr>
      <t>შესაძლებლობა</t>
    </r>
    <r>
      <rPr>
        <sz val="8.5"/>
        <rFont val="Times New Roman"/>
        <family val="1"/>
        <charset val="204"/>
      </rPr>
      <t xml:space="preserve"> </t>
    </r>
    <r>
      <rPr>
        <sz val="8.5"/>
        <rFont val="Sylfaen"/>
        <family val="1"/>
        <charset val="204"/>
      </rPr>
      <t>გაზრდილია</t>
    </r>
    <r>
      <rPr>
        <sz val="8.5"/>
        <rFont val="Times New Roman"/>
        <family val="1"/>
        <charset val="204"/>
      </rPr>
      <t xml:space="preserve">.    
2.სასჯელაღსრულების დაწესებულებებში გაზრდილია განათლების მიღების შესაძლებლობა  პროფესიული/სახელობო კურსების დანერგვის მეშვეობით.                   
3.მსჯავრდებულებთან მიმართებაში დანერგილია  ინდივიდუალური  მიდგომები.  
</t>
    </r>
    <r>
      <rPr>
        <sz val="8.5"/>
        <rFont val="Times New Roman"/>
        <family val="1"/>
      </rPr>
      <t xml:space="preserve">4. დაწყებულია მუშაობა მსჯავრდებულთათვის უმაღლესი განათლების უზრუნველსაყოფად.   5. მიმდინარეობს შესაბამისი პერსონალის მომზადება პროგრამების განხორციელების უზრუნველსაყოფად.                                                </t>
    </r>
  </si>
  <si>
    <r>
      <t xml:space="preserve">
</t>
    </r>
    <r>
      <rPr>
        <sz val="8.5"/>
        <rFont val="Times New Roman"/>
        <family val="1"/>
      </rPr>
      <t xml:space="preserve">1. მსჯავრდებულთათვის შრომის შესაძლებლობა გაზრდილია.    
2.სასჯელაღსრულების დაწესებულებებში გაზრდილია განათლების მიღების შესაძლებლობა  პროფესიული/სახელობო კურსების დანერგვის მეშვეობით.                   
3.მსჯავრდებულებთან მიმართებაში დანერგილია  ინდივიდუალური  მიდგომები.  
4.მსჯავრდებულთათვის უმაღლესი განათლების მიღების შესაძლებლობა უზრუნველყოფილია.   5. მიმდინარეობს შესაბამისი პერსონალის მომზადება პროგრამების განხორციელების უზრუნველსაყოფად.             </t>
    </r>
    <r>
      <rPr>
        <sz val="8.5"/>
        <rFont val="Times New Roman"/>
        <family val="1"/>
        <charset val="204"/>
      </rPr>
      <t xml:space="preserve">                                      </t>
    </r>
  </si>
  <si>
    <r>
      <t xml:space="preserve">
</t>
    </r>
    <r>
      <rPr>
        <sz val="8.5"/>
        <rFont val="Times New Roman"/>
        <family val="1"/>
      </rPr>
      <t xml:space="preserve">1. მსჯავრდებულთათვის შრომის შესაძლებლობა გაზრდილია.    
2.სასჯელაღსრულების დაწესებულებებში გაზრდილია განათლების მიღების შესაძლებლობა  პროფესიული/სახელობო კურსების დანერგვის მეშვეობით.                   
3.მსჯავრდებულებთან მიმართებაში დანერგილია  ინდივიდუალური  მიდგომები.  
4.მსჯავრდებულთათვის უმაღლესი განათლების მიღების შესაძლებლობა უზრუნველყოფილია.   5. მიმდინარეობს შესაბამისი პერსონალის მომზადება პროგრამების განხორციელების უზრუნველსაყოფად        </t>
    </r>
    <r>
      <rPr>
        <sz val="8.5"/>
        <rFont val="Times New Roman"/>
        <family val="1"/>
        <charset val="204"/>
      </rPr>
      <t xml:space="preserve">                                      </t>
    </r>
  </si>
  <si>
    <r>
      <t>1. მსჯავრდებულთათვის შრომის შესაძლებლობა გაზრდილია.    
2.სასჯელაღსრულების დაწესებულებებში გაზრდილია განათლების მიღების შესაძლებლობა  პროფესიული/სახელობო კურსების დანერგვის მეშვეობით.                   
3.მსჯავრდებულებთან მიმართებაში დანერგილია  ინდივიდუალური  მიდგომები.  
4.მსჯავრდებულთათვის უმაღლესი განათლების მიღების შესაძლებლობა უზრუნველყოფილია.   5. მიმდინარეობს შესაბამისი პერსონალის მომზადება პროგრამების განხორციელების უზრუნველსაყოფად</t>
    </r>
    <r>
      <rPr>
        <sz val="8.5"/>
        <rFont val="Times New Roman"/>
        <family val="1"/>
      </rPr>
      <t xml:space="preserve">      </t>
    </r>
    <r>
      <rPr>
        <sz val="8.5"/>
        <rFont val="Times New Roman"/>
        <family val="1"/>
        <charset val="204"/>
      </rPr>
      <t xml:space="preserve">                                      </t>
    </r>
  </si>
  <si>
    <t xml:space="preserve">1. მსჯავრდებულთათვის შრომის შესაძლებლობა გაზრდილია.    
2.სასჯელაღსრულების დაწესებულებებში გაზრდილია განათლების მიღების შესაძლებლობა  პროფესიული/სახელობო კურსების დანერგვის მეშვეობით.                   
3.მსჯავრდებულებთან მიმართებაში დანერგილია  ინდივიდუალური  მიდგომები.  
4.მსჯავრდებულთათვის უმაღლესი განათლების მიღების შესაძლებლობა უზრუნველყოფილია.   5. მიმდინარეობს შესაბამისი პერსონალის მომზადება პროგრამების განხორციელების უზრუნველსაყოფად                                             </t>
  </si>
  <si>
    <t>ტექნიკური დახმარება/ადმინისტრაციული რესურსი</t>
  </si>
  <si>
    <r>
      <t>1</t>
    </r>
    <r>
      <rPr>
        <sz val="8.5"/>
        <color rgb="FFFF0000"/>
        <rFont val="Times New Roman"/>
        <family val="1"/>
        <charset val="204"/>
      </rPr>
      <t xml:space="preserve">. </t>
    </r>
    <r>
      <rPr>
        <sz val="8.5"/>
        <rFont val="Sylfaen"/>
        <family val="1"/>
        <charset val="204"/>
      </rPr>
      <t>დასაქმებულ</t>
    </r>
    <r>
      <rPr>
        <sz val="8.5"/>
        <rFont val="Times New Roman"/>
        <family val="1"/>
        <charset val="204"/>
      </rPr>
      <t xml:space="preserve"> </t>
    </r>
    <r>
      <rPr>
        <sz val="8.5"/>
        <rFont val="Sylfaen"/>
        <family val="1"/>
        <charset val="204"/>
      </rPr>
      <t>პირთა</t>
    </r>
    <r>
      <rPr>
        <sz val="8.5"/>
        <rFont val="Times New Roman"/>
        <family val="1"/>
        <charset val="204"/>
      </rPr>
      <t xml:space="preserve"> </t>
    </r>
    <r>
      <rPr>
        <sz val="8.5"/>
        <rFont val="Sylfaen"/>
        <family val="1"/>
        <charset val="204"/>
      </rPr>
      <t>რაოდენობა</t>
    </r>
    <r>
      <rPr>
        <sz val="8.5"/>
        <rFont val="Times New Roman"/>
        <family val="1"/>
        <charset val="204"/>
      </rPr>
      <t xml:space="preserve"> </t>
    </r>
    <r>
      <rPr>
        <sz val="8.5"/>
        <rFont val="Sylfaen"/>
        <family val="1"/>
        <charset val="204"/>
      </rPr>
      <t>გაზრდილია</t>
    </r>
    <r>
      <rPr>
        <sz val="8.5"/>
        <rFont val="Times New Roman"/>
        <family val="1"/>
        <charset val="204"/>
      </rPr>
      <t xml:space="preserve"> </t>
    </r>
    <r>
      <rPr>
        <sz val="8.5"/>
        <rFont val="Sylfaen"/>
        <family val="1"/>
        <charset val="204"/>
      </rPr>
      <t>წინა</t>
    </r>
    <r>
      <rPr>
        <sz val="8.5"/>
        <rFont val="Times New Roman"/>
        <family val="1"/>
        <charset val="204"/>
      </rPr>
      <t xml:space="preserve"> </t>
    </r>
    <r>
      <rPr>
        <sz val="8.5"/>
        <rFont val="Sylfaen"/>
        <family val="1"/>
        <charset val="204"/>
      </rPr>
      <t>წელს</t>
    </r>
    <r>
      <rPr>
        <sz val="8.5"/>
        <rFont val="Times New Roman"/>
        <family val="1"/>
        <charset val="204"/>
      </rPr>
      <t xml:space="preserve"> </t>
    </r>
    <r>
      <rPr>
        <sz val="8.5"/>
        <rFont val="Sylfaen"/>
        <family val="1"/>
        <charset val="204"/>
      </rPr>
      <t>დასაქმებულ</t>
    </r>
    <r>
      <rPr>
        <sz val="8.5"/>
        <rFont val="Times New Roman"/>
        <family val="1"/>
        <charset val="204"/>
      </rPr>
      <t xml:space="preserve"> </t>
    </r>
    <r>
      <rPr>
        <sz val="8.5"/>
        <rFont val="Sylfaen"/>
        <family val="1"/>
        <charset val="204"/>
      </rPr>
      <t>პირთა</t>
    </r>
    <r>
      <rPr>
        <sz val="8.5"/>
        <rFont val="Times New Roman"/>
        <family val="1"/>
        <charset val="204"/>
      </rPr>
      <t xml:space="preserve"> </t>
    </r>
    <r>
      <rPr>
        <sz val="8.5"/>
        <rFont val="Sylfaen"/>
        <family val="1"/>
        <charset val="204"/>
      </rPr>
      <t>ოდენობაზე</t>
    </r>
    <r>
      <rPr>
        <sz val="8.5"/>
        <rFont val="Times New Roman"/>
        <family val="1"/>
        <charset val="204"/>
      </rPr>
      <t xml:space="preserve"> 30%-</t>
    </r>
    <r>
      <rPr>
        <sz val="8.5"/>
        <rFont val="Sylfaen"/>
        <family val="1"/>
        <charset val="204"/>
      </rPr>
      <t>ით</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საერთო</t>
    </r>
    <r>
      <rPr>
        <sz val="8.5"/>
        <rFont val="Times New Roman"/>
        <family val="1"/>
        <charset val="204"/>
      </rPr>
      <t xml:space="preserve"> </t>
    </r>
    <r>
      <rPr>
        <sz val="8.5"/>
        <rFont val="Sylfaen"/>
        <family val="1"/>
        <charset val="204"/>
      </rPr>
      <t>რაოდენობის</t>
    </r>
    <r>
      <rPr>
        <sz val="8.5"/>
        <rFont val="Times New Roman"/>
        <family val="1"/>
        <charset val="204"/>
      </rPr>
      <t xml:space="preserve"> </t>
    </r>
    <r>
      <rPr>
        <sz val="8.5"/>
        <rFont val="Sylfaen"/>
        <family val="1"/>
        <charset val="204"/>
      </rPr>
      <t>ხვედრითი</t>
    </r>
    <r>
      <rPr>
        <sz val="8.5"/>
        <rFont val="Times New Roman"/>
        <family val="1"/>
        <charset val="204"/>
      </rPr>
      <t xml:space="preserve"> </t>
    </r>
    <r>
      <rPr>
        <sz val="8.5"/>
        <rFont val="Sylfaen"/>
        <family val="1"/>
        <charset val="204"/>
      </rPr>
      <t>წილიდან</t>
    </r>
    <r>
      <rPr>
        <sz val="8.5"/>
        <rFont val="Times New Roman"/>
        <family val="1"/>
        <charset val="204"/>
      </rPr>
      <t xml:space="preserve"> </t>
    </r>
    <r>
      <rPr>
        <sz val="8.5"/>
        <rFont val="Sylfaen"/>
        <family val="1"/>
        <charset val="204"/>
      </rPr>
      <t>გამომდინარე</t>
    </r>
    <r>
      <rPr>
        <sz val="8.5"/>
        <rFont val="Times New Roman"/>
        <family val="1"/>
        <charset val="204"/>
      </rPr>
      <t xml:space="preserve">. </t>
    </r>
    <r>
      <rPr>
        <sz val="8.5"/>
        <color rgb="FFFF0000"/>
        <rFont val="Times New Roman"/>
        <family val="1"/>
      </rPr>
      <t>მიღწეულია:</t>
    </r>
    <r>
      <rPr>
        <sz val="8.5"/>
        <rFont val="Times New Roman"/>
        <family val="1"/>
        <charset val="204"/>
      </rPr>
      <t xml:space="preserve">
</t>
    </r>
    <r>
      <rPr>
        <i/>
        <sz val="8.5"/>
        <rFont val="Times New Roman"/>
        <family val="1"/>
      </rPr>
      <t xml:space="preserve">2015 წლის განმავლობაში დასაქმებული იყო სულ 860 მსჯავრდებული. მათ შორის:
834 - სამეურნეო სამსახურში დასაქმებული;
5 - სილამაზის სალონებში დასაქმებული;
21 - სამკერვალო სალონში დასაქმებული.
სასჯელაღსრულებისა და პრობაციის სამინისტროს მიერ შემუშავდა კანონპროექტი „პატიმრობის კოდექსში“ ცვლილებების შეტანის შესახებ, რომლის ინიცირებაც მთავრობამ მოახდინა 2015 წლის დეკემბერში და საგაზაფხულო სესიაზე მოხდება პარლამენტში განხილვა. საკანონმდებლო პაკეტი ასევე მოიცავს ბრალდებულ/მსჯავრდებულთა დასაქმების მარეგულირებელი ნორმების გადახედვას.
</t>
    </r>
  </si>
  <si>
    <t xml:space="preserve"> 1. დასაქმებულ პირთა მზარდი რაოდენობა წინა წელს დასაქმებულ პირთა ოდენობასთან მიმართებაში, 2. საწარმოო ზონების და მინი დასაქმების კერების შექმნა</t>
  </si>
  <si>
    <r>
      <t>1</t>
    </r>
    <r>
      <rPr>
        <sz val="8.5"/>
        <color rgb="FFFF0000"/>
        <rFont val="Times New Roman"/>
        <family val="1"/>
        <charset val="204"/>
      </rPr>
      <t xml:space="preserve">. </t>
    </r>
    <r>
      <rPr>
        <sz val="8.5"/>
        <rFont val="Sylfaen"/>
        <family val="1"/>
        <charset val="204"/>
      </rPr>
      <t>დასაქმებულ</t>
    </r>
    <r>
      <rPr>
        <sz val="8.5"/>
        <rFont val="Times New Roman"/>
        <family val="1"/>
        <charset val="204"/>
      </rPr>
      <t xml:space="preserve"> </t>
    </r>
    <r>
      <rPr>
        <sz val="8.5"/>
        <rFont val="Sylfaen"/>
        <family val="1"/>
        <charset val="204"/>
      </rPr>
      <t>პირთა</t>
    </r>
    <r>
      <rPr>
        <sz val="8.5"/>
        <rFont val="Times New Roman"/>
        <family val="1"/>
        <charset val="204"/>
      </rPr>
      <t xml:space="preserve"> </t>
    </r>
    <r>
      <rPr>
        <sz val="8.5"/>
        <rFont val="Sylfaen"/>
        <family val="1"/>
        <charset val="204"/>
      </rPr>
      <t>რაოდენობა</t>
    </r>
    <r>
      <rPr>
        <sz val="8.5"/>
        <rFont val="Times New Roman"/>
        <family val="1"/>
        <charset val="204"/>
      </rPr>
      <t xml:space="preserve"> </t>
    </r>
    <r>
      <rPr>
        <sz val="8.5"/>
        <rFont val="Sylfaen"/>
        <family val="1"/>
        <charset val="204"/>
      </rPr>
      <t>გაზრდილია</t>
    </r>
    <r>
      <rPr>
        <sz val="8.5"/>
        <rFont val="Times New Roman"/>
        <family val="1"/>
        <charset val="204"/>
      </rPr>
      <t xml:space="preserve"> </t>
    </r>
    <r>
      <rPr>
        <sz val="8.5"/>
        <rFont val="Sylfaen"/>
        <family val="1"/>
        <charset val="204"/>
      </rPr>
      <t>წინა</t>
    </r>
    <r>
      <rPr>
        <sz val="8.5"/>
        <rFont val="Times New Roman"/>
        <family val="1"/>
        <charset val="204"/>
      </rPr>
      <t xml:space="preserve"> </t>
    </r>
    <r>
      <rPr>
        <sz val="8.5"/>
        <rFont val="Sylfaen"/>
        <family val="1"/>
        <charset val="204"/>
      </rPr>
      <t>წელს</t>
    </r>
    <r>
      <rPr>
        <sz val="8.5"/>
        <rFont val="Times New Roman"/>
        <family val="1"/>
        <charset val="204"/>
      </rPr>
      <t xml:space="preserve"> </t>
    </r>
    <r>
      <rPr>
        <sz val="8.5"/>
        <rFont val="Sylfaen"/>
        <family val="1"/>
        <charset val="204"/>
      </rPr>
      <t xml:space="preserve">დასაქმებულ </t>
    </r>
    <r>
      <rPr>
        <b/>
        <sz val="8.5"/>
        <color rgb="FFC00000"/>
        <rFont val="Sylfaen"/>
        <family val="1"/>
        <charset val="204"/>
      </rPr>
      <t>(მგონი ეს უნდა ეწეროს  "პროფესიული/სახელობო და სატრენინგო/საგანმანათლებლო სწავლების კურსებში ჩართულ")</t>
    </r>
    <r>
      <rPr>
        <sz val="8.5"/>
        <rFont val="Times New Roman"/>
        <family val="1"/>
        <charset val="204"/>
      </rPr>
      <t xml:space="preserve"> </t>
    </r>
    <r>
      <rPr>
        <sz val="8.5"/>
        <rFont val="Sylfaen"/>
        <family val="1"/>
        <charset val="204"/>
      </rPr>
      <t>პირთა</t>
    </r>
    <r>
      <rPr>
        <sz val="8.5"/>
        <rFont val="Times New Roman"/>
        <family val="1"/>
        <charset val="204"/>
      </rPr>
      <t xml:space="preserve"> </t>
    </r>
    <r>
      <rPr>
        <sz val="8.5"/>
        <rFont val="Sylfaen"/>
        <family val="1"/>
        <charset val="204"/>
      </rPr>
      <t>ოდენობაზე</t>
    </r>
    <r>
      <rPr>
        <sz val="8.5"/>
        <rFont val="Times New Roman"/>
        <family val="1"/>
        <charset val="204"/>
      </rPr>
      <t xml:space="preserve"> 30%-</t>
    </r>
    <r>
      <rPr>
        <sz val="8.5"/>
        <rFont val="Sylfaen"/>
        <family val="1"/>
        <charset val="204"/>
      </rPr>
      <t>ით</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საერთო</t>
    </r>
    <r>
      <rPr>
        <sz val="8.5"/>
        <rFont val="Times New Roman"/>
        <family val="1"/>
        <charset val="204"/>
      </rPr>
      <t xml:space="preserve"> </t>
    </r>
    <r>
      <rPr>
        <sz val="8.5"/>
        <rFont val="Sylfaen"/>
        <family val="1"/>
        <charset val="204"/>
      </rPr>
      <t>რაოდენობის</t>
    </r>
    <r>
      <rPr>
        <sz val="8.5"/>
        <rFont val="Times New Roman"/>
        <family val="1"/>
        <charset val="204"/>
      </rPr>
      <t xml:space="preserve"> </t>
    </r>
    <r>
      <rPr>
        <sz val="8.5"/>
        <rFont val="Sylfaen"/>
        <family val="1"/>
        <charset val="204"/>
      </rPr>
      <t>ხვედრითი</t>
    </r>
    <r>
      <rPr>
        <sz val="8.5"/>
        <rFont val="Times New Roman"/>
        <family val="1"/>
        <charset val="204"/>
      </rPr>
      <t xml:space="preserve"> </t>
    </r>
    <r>
      <rPr>
        <sz val="8.5"/>
        <rFont val="Sylfaen"/>
        <family val="1"/>
        <charset val="204"/>
      </rPr>
      <t>წილიდან</t>
    </r>
    <r>
      <rPr>
        <sz val="8.5"/>
        <rFont val="Times New Roman"/>
        <family val="1"/>
        <charset val="204"/>
      </rPr>
      <t xml:space="preserve"> </t>
    </r>
    <r>
      <rPr>
        <sz val="8.5"/>
        <rFont val="Sylfaen"/>
        <family val="1"/>
        <charset val="204"/>
      </rPr>
      <t>გამომდინარე</t>
    </r>
    <r>
      <rPr>
        <sz val="8.5"/>
        <rFont val="Times New Roman"/>
        <family val="1"/>
        <charset val="204"/>
      </rPr>
      <t xml:space="preserve">.                            </t>
    </r>
    <r>
      <rPr>
        <b/>
        <sz val="8.5"/>
        <color rgb="FFFF0000"/>
        <rFont val="Times New Roman"/>
        <family val="1"/>
      </rPr>
      <t xml:space="preserve">მიღწეულია:
</t>
    </r>
    <r>
      <rPr>
        <i/>
        <sz val="8.5"/>
        <rFont val="Times New Roman"/>
        <family val="1"/>
      </rPr>
      <t>პროფესიული/სახელობო და სატრენინგო/საგანმანათლებლო სწავლების კურსებში ჩართული იყო 1454 ბენეფიციარი (სახელობო/პროფესიული სწავლება  - 302; კომპიუტერული სასწავლო პროგრამა - 377; სატრენინგო/საგანმანათლებლო სწავლება - 775).</t>
    </r>
  </si>
  <si>
    <r>
      <t>1. მსჯავრდებულთათვის საგანმანათლებლო და პროფესიული პროგრამები გაუმჯობესებულია. 2. სასჯელაღსრულების ყველა დაწესებულებაში განათლების მიღებისა და ალტერნატიული პროფესიების დაუფლების შესაძლებლობები გაზრდილია. 3. რისკების შესაბამისად, პატიმართა უზრუნველყოფა უმაღლესი განათლებით. 4.  პროფესიული</t>
    </r>
    <r>
      <rPr>
        <sz val="8.5"/>
        <rFont val="Times New Roman"/>
        <family val="1"/>
        <charset val="204"/>
      </rPr>
      <t xml:space="preserve">/ </t>
    </r>
    <r>
      <rPr>
        <sz val="8.5"/>
        <rFont val="Sylfaen"/>
        <family val="1"/>
        <charset val="204"/>
      </rPr>
      <t>სახელობო</t>
    </r>
    <r>
      <rPr>
        <sz val="8.5"/>
        <rFont val="Times New Roman"/>
        <family val="1"/>
        <charset val="204"/>
      </rPr>
      <t xml:space="preserve"> და სატრენინგო/საგანმანათლებლო </t>
    </r>
    <r>
      <rPr>
        <sz val="8.5"/>
        <rFont val="Sylfaen"/>
        <family val="1"/>
        <charset val="204"/>
      </rPr>
      <t>სწავლების</t>
    </r>
    <r>
      <rPr>
        <sz val="8.5"/>
        <rFont val="Times New Roman"/>
        <family val="1"/>
        <charset val="204"/>
      </rPr>
      <t xml:space="preserve"> </t>
    </r>
    <r>
      <rPr>
        <sz val="8.5"/>
        <rFont val="Sylfaen"/>
        <family val="1"/>
        <charset val="204"/>
      </rPr>
      <t>კურსებში</t>
    </r>
    <r>
      <rPr>
        <sz val="8.5"/>
        <rFont val="Times New Roman"/>
        <family val="1"/>
        <charset val="204"/>
      </rPr>
      <t xml:space="preserve"> </t>
    </r>
    <r>
      <rPr>
        <sz val="8.5"/>
        <rFont val="Sylfaen"/>
        <family val="1"/>
        <charset val="204"/>
      </rPr>
      <t>ჩართულ</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მზარდი </t>
    </r>
    <r>
      <rPr>
        <sz val="8.5"/>
        <rFont val="Sylfaen"/>
        <family val="1"/>
        <charset val="204"/>
      </rPr>
      <t xml:space="preserve">რაოდენობა, წინა </t>
    </r>
    <r>
      <rPr>
        <sz val="8.5"/>
        <rFont val="Times New Roman"/>
        <family val="1"/>
        <charset val="204"/>
      </rPr>
      <t xml:space="preserve"> </t>
    </r>
    <r>
      <rPr>
        <sz val="8.5"/>
        <rFont val="Sylfaen"/>
        <family val="1"/>
        <charset val="204"/>
      </rPr>
      <t>წლის</t>
    </r>
    <r>
      <rPr>
        <sz val="8.5"/>
        <rFont val="Times New Roman"/>
        <family val="1"/>
        <charset val="204"/>
      </rPr>
      <t xml:space="preserve"> </t>
    </r>
    <r>
      <rPr>
        <sz val="8.5"/>
        <rFont val="Sylfaen"/>
        <family val="1"/>
        <charset val="204"/>
      </rPr>
      <t>მაჩვენებელთან</t>
    </r>
    <r>
      <rPr>
        <sz val="8.5"/>
        <rFont val="Times New Roman"/>
        <family val="1"/>
        <charset val="204"/>
      </rPr>
      <t xml:space="preserve"> </t>
    </r>
    <r>
      <rPr>
        <sz val="8.5"/>
        <rFont val="Sylfaen"/>
        <family val="1"/>
        <charset val="204"/>
      </rPr>
      <t>შედარებით</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საერთო</t>
    </r>
    <r>
      <rPr>
        <sz val="8.5"/>
        <rFont val="Times New Roman"/>
        <family val="1"/>
        <charset val="204"/>
      </rPr>
      <t xml:space="preserve"> </t>
    </r>
    <r>
      <rPr>
        <sz val="8.5"/>
        <rFont val="Sylfaen"/>
        <family val="1"/>
        <charset val="204"/>
      </rPr>
      <t>რაოდენობის</t>
    </r>
    <r>
      <rPr>
        <sz val="8.5"/>
        <rFont val="Times New Roman"/>
        <family val="1"/>
        <charset val="204"/>
      </rPr>
      <t xml:space="preserve"> </t>
    </r>
    <r>
      <rPr>
        <sz val="8.5"/>
        <rFont val="Sylfaen"/>
        <family val="1"/>
        <charset val="204"/>
      </rPr>
      <t>ხვედრითი</t>
    </r>
    <r>
      <rPr>
        <sz val="8.5"/>
        <rFont val="Times New Roman"/>
        <family val="1"/>
        <charset val="204"/>
      </rPr>
      <t xml:space="preserve"> </t>
    </r>
    <r>
      <rPr>
        <sz val="8.5"/>
        <rFont val="Sylfaen"/>
        <family val="1"/>
        <charset val="204"/>
      </rPr>
      <t>წილიდან</t>
    </r>
    <r>
      <rPr>
        <sz val="8.5"/>
        <rFont val="Times New Roman"/>
        <family val="1"/>
        <charset val="204"/>
      </rPr>
      <t xml:space="preserve"> </t>
    </r>
    <r>
      <rPr>
        <sz val="8.5"/>
        <rFont val="Sylfaen"/>
        <family val="1"/>
        <charset val="204"/>
      </rPr>
      <t>გამომდინარე</t>
    </r>
    <r>
      <rPr>
        <sz val="8.5"/>
        <rFont val="Times New Roman"/>
        <family val="1"/>
        <charset val="204"/>
      </rPr>
      <t>.</t>
    </r>
  </si>
  <si>
    <t>1. მსჯავრდებულთათვის საგანმანათლებლო და პროფესიული პროგრამები გაუმჯობესებულია. 2. სასჯელაღსრულების ყველა დაწესებულებაში განათლების მიღებისა და ალტერნატიული პროფესიების დაუფლების შესაძლებლობები გაზრდილია. 3. რისკების შესაბამისად, პატიმართა უზრუნველყოფა უმაღლესი განათლებით. 4.  პროფესიული/ სახელობო და სატრენინგო/საგანმანათლებლო სწავლების კურსებში ჩართულ პატიმართა მზარდი რაოდენობა, წინა  წლის მაჩვენებელთან შედარებით, პატიმართა საერთო რაოდენობის ხვედრითი წილიდან გამომდინარე.</t>
  </si>
  <si>
    <r>
      <t>წინა</t>
    </r>
    <r>
      <rPr>
        <sz val="8.5"/>
        <rFont val="Times New Roman"/>
        <family val="1"/>
        <charset val="204"/>
      </rPr>
      <t xml:space="preserve"> </t>
    </r>
    <r>
      <rPr>
        <sz val="8.5"/>
        <rFont val="Sylfaen"/>
        <family val="1"/>
        <charset val="204"/>
      </rPr>
      <t>წლის</t>
    </r>
    <r>
      <rPr>
        <sz val="8.5"/>
        <rFont val="Times New Roman"/>
        <family val="1"/>
        <charset val="204"/>
      </rPr>
      <t xml:space="preserve"> </t>
    </r>
    <r>
      <rPr>
        <sz val="8.5"/>
        <rFont val="Sylfaen"/>
        <family val="1"/>
        <charset val="204"/>
      </rPr>
      <t>მონაცემზე</t>
    </r>
    <r>
      <rPr>
        <sz val="8.5"/>
        <rFont val="Times New Roman"/>
        <family val="1"/>
        <charset val="204"/>
      </rPr>
      <t xml:space="preserve"> </t>
    </r>
    <r>
      <rPr>
        <sz val="8.5"/>
        <rFont val="Sylfaen"/>
        <family val="1"/>
        <charset val="204"/>
      </rPr>
      <t>დამატებით</t>
    </r>
    <r>
      <rPr>
        <sz val="8.5"/>
        <rFont val="Times New Roman"/>
        <family val="1"/>
        <charset val="204"/>
      </rPr>
      <t xml:space="preserve">, </t>
    </r>
    <r>
      <rPr>
        <sz val="8.5"/>
        <rFont val="Sylfaen"/>
        <family val="1"/>
        <charset val="204"/>
      </rPr>
      <t>მინიმუმ</t>
    </r>
    <r>
      <rPr>
        <sz val="8.5"/>
        <rFont val="Times New Roman"/>
        <family val="1"/>
        <charset val="204"/>
      </rPr>
      <t xml:space="preserve"> 2-</t>
    </r>
    <r>
      <rPr>
        <sz val="8.5"/>
        <rFont val="Sylfaen"/>
        <family val="1"/>
        <charset val="204"/>
      </rPr>
      <t>3</t>
    </r>
    <r>
      <rPr>
        <sz val="8.5"/>
        <rFont val="Times New Roman"/>
        <family val="1"/>
        <charset val="204"/>
      </rPr>
      <t xml:space="preserve"> </t>
    </r>
    <r>
      <rPr>
        <sz val="8.5"/>
        <rFont val="Sylfaen"/>
        <family val="1"/>
        <charset val="204"/>
      </rPr>
      <t>სასჯელაღსრულების</t>
    </r>
    <r>
      <rPr>
        <sz val="8.5"/>
        <rFont val="Times New Roman"/>
        <family val="1"/>
        <charset val="204"/>
      </rPr>
      <t xml:space="preserve"> </t>
    </r>
    <r>
      <rPr>
        <sz val="8.5"/>
        <rFont val="Sylfaen"/>
        <family val="1"/>
        <charset val="204"/>
      </rPr>
      <t>დაწესბულებაში</t>
    </r>
    <r>
      <rPr>
        <sz val="8.5"/>
        <rFont val="Times New Roman"/>
        <family val="1"/>
        <charset val="204"/>
      </rPr>
      <t xml:space="preserve"> </t>
    </r>
    <r>
      <rPr>
        <sz val="8.5"/>
        <rFont val="Sylfaen"/>
        <family val="1"/>
        <charset val="204"/>
      </rPr>
      <t>დანერგილია</t>
    </r>
    <r>
      <rPr>
        <sz val="8.5"/>
        <rFont val="Times New Roman"/>
        <family val="1"/>
        <charset val="204"/>
      </rPr>
      <t xml:space="preserve"> </t>
    </r>
    <r>
      <rPr>
        <sz val="8.5"/>
        <rFont val="Sylfaen"/>
        <family val="1"/>
        <charset val="204"/>
      </rPr>
      <t>ინდივიდუალური</t>
    </r>
    <r>
      <rPr>
        <sz val="8.5"/>
        <rFont val="Times New Roman"/>
        <family val="1"/>
        <charset val="204"/>
      </rPr>
      <t xml:space="preserve"> </t>
    </r>
    <r>
      <rPr>
        <sz val="8.5"/>
        <rFont val="Sylfaen"/>
        <family val="1"/>
        <charset val="204"/>
      </rPr>
      <t>მიდგომები</t>
    </r>
    <r>
      <rPr>
        <sz val="8.5"/>
        <rFont val="Times New Roman"/>
        <family val="1"/>
        <charset val="204"/>
      </rPr>
      <t xml:space="preserve"> </t>
    </r>
    <r>
      <rPr>
        <sz val="8.5"/>
        <rFont val="Sylfaen"/>
        <family val="1"/>
        <charset val="204"/>
      </rPr>
      <t>მსჯავრდებულთათვის</t>
    </r>
    <r>
      <rPr>
        <sz val="8.5"/>
        <rFont val="Sylfaen"/>
        <family val="1"/>
      </rPr>
      <t xml:space="preserve">2. მზადდება სასწავლო პროგრამა პერსონალის გადამზადების მიზნით სასჯელაღსრულების სისტემის მოთხოვნისამებრ.                </t>
    </r>
    <r>
      <rPr>
        <b/>
        <sz val="8.5"/>
        <color rgb="FFFF0000"/>
        <rFont val="Sylfaen"/>
        <family val="1"/>
      </rPr>
      <t xml:space="preserve">მიღწეულია: 
</t>
    </r>
    <r>
      <rPr>
        <i/>
        <sz val="8.5"/>
        <rFont val="Sylfaen"/>
        <family val="1"/>
      </rPr>
      <t xml:space="preserve">2015 წლის 29 აპრილის N33 ბრძანებით დამტკიცებული სასჯელის მოხდის ინდივიდუალური დაგეგმვის ინსტრუქციის მიხედვით ინდივიდუალური მიდგომა დაინერგა N16 დაწესებულებაში. N12 დაწესებულებაში ამჟამად სასჯელის მოხდის ინდივიდუალური დაგეგმვის პილოტირების პროცესია. N6 პენიტენციურ დაწესებულებაში მიდგომის დასანერგად გადამზადებულია მულტიდისციპლინური გუნდი. </t>
    </r>
  </si>
  <si>
    <t>1. წინა წლის მონაცემზე დამატებით, მინიმუმ 2-3 სასჯელაღსრულების დაწესებულებაში დანერგილია ინდივიდუალური მიდგომები მსჯავრდებულთათვის 
2. მიმდინარეობს პერსონალის პერმანენტული გადამზადება მოთხოვნის შესაბამისად</t>
  </si>
  <si>
    <t>1. წინა წლის მონაცემზე დამატებით, სასჯელაღსრულების სხვა დაწესებულებაშიც დანერგილია ინდივიდუალური მიდგომები მსჯავრდებულთათვის 
2. მიმდინარეობს პერსონალის პერმანენტული გადამზადება მოთხოვნის შესაბამისად</t>
  </si>
  <si>
    <t>1. ინდივიდუალური მიდგომების მექანიზმის დახვეწა.
2. მიმდინარეობს პერსონალის პერმანენტული გადამზადება მოთხოვნის შესაბამისად</t>
  </si>
  <si>
    <t>ადმინისტრაციული რესურსი</t>
  </si>
  <si>
    <r>
      <t xml:space="preserve">სწავლების კურსებში ჩართულ პატიმართა რაოდენობის 30%-ით ზრდა წინა  წლის მაჩვენებელან შედარებით, პატიმართა საერთო რაოდენობის ხვედრითი წილიდან გამომდინარე.                       </t>
    </r>
    <r>
      <rPr>
        <b/>
        <sz val="8.5"/>
        <color rgb="FFFF0000"/>
        <rFont val="Sylfaen"/>
        <family val="1"/>
      </rPr>
      <t xml:space="preserve">მიღწეულია:
</t>
    </r>
    <r>
      <rPr>
        <i/>
        <sz val="8.5"/>
        <rFont val="Sylfaen"/>
        <family val="1"/>
      </rPr>
      <t>ფსიქო-სოციალურ სარტენინგო და სარეაბილიტაციო პროგრამებში ჩართული იყო 1520 ბენეფიციარი.</t>
    </r>
  </si>
  <si>
    <t>სწავლების კურსებში ჩართულ პატიმართა მზარდი რაოდენობა წინა  წლის მაჩვენებელთან შედარებით, პატიმართა საერთო რაოდენობის ხვედრითი წილიდან გამომდინარე.</t>
  </si>
  <si>
    <t>სასჯელის მოხდის ინდივიდუალური სამოქმედო გეგმით განსაზღვრული ყველა ბენეფიციარისთვის, შესაბამისი ფსიქო-სოციალური სერვისის მიწოდება</t>
  </si>
  <si>
    <r>
      <t>ქვეპროგრამა</t>
    </r>
    <r>
      <rPr>
        <sz val="8.5"/>
        <rFont val="Times New Roman"/>
        <family val="1"/>
        <charset val="204"/>
      </rPr>
      <t>- 6.4.5
მსჯავრდებულთა ბიბლიოთეკებით, საზოგადოებასთან ურთიერთობით, სპორტული და კულტურული ღონისძიებებით უზრუნველყოფა</t>
    </r>
  </si>
  <si>
    <t>გამართული ღონისძიებათა რაოდენობა</t>
  </si>
  <si>
    <r>
      <t xml:space="preserve">ღონისძიებათ ა რაოდენობის 20%-ით ზრდა წინა  წლის მაჩვენებელან შედარებით                               </t>
    </r>
    <r>
      <rPr>
        <b/>
        <sz val="8.5"/>
        <color rgb="FFFF0000"/>
        <rFont val="Sylfaen"/>
        <family val="1"/>
      </rPr>
      <t xml:space="preserve">მიღწეულია:
</t>
    </r>
    <r>
      <rPr>
        <i/>
        <sz val="8.5"/>
        <rFont val="Sylfaen"/>
        <family val="1"/>
      </rPr>
      <t>განახლდა ყველა პენიტენციური დაწესებულების ბიბლიოთეკის წიგნის ფონდი.  2015 წელს გაიმართა 268 კულტურული და სპორტული ღონისძიება, ამას გარდა სხვადასხვა ინტელექტუალურ/შემეცნებით შეხვედრებსა და კონკურსებში ჩართული იყო 717 ბენეფიციარი.</t>
    </r>
  </si>
  <si>
    <t xml:space="preserve">1. დაწესებულებები მუზრუნველყოფილია ბიბლიოთეკებით. 2. საზოგადოებასთან ურთიერთობის შენარცუნებით მიზნით ჩატარებულია საინფრმაციო, კულტურული და სპორტული ღონისძიებები.  </t>
  </si>
  <si>
    <r>
      <t>პროგრამა</t>
    </r>
    <r>
      <rPr>
        <b/>
        <sz val="8.5"/>
        <color theme="0"/>
        <rFont val="Times New Roman"/>
        <family val="1"/>
        <charset val="204"/>
      </rPr>
      <t xml:space="preserve"> 6.5 </t>
    </r>
    <r>
      <rPr>
        <b/>
        <sz val="8.5"/>
        <color theme="0"/>
        <rFont val="Sylfaen"/>
        <family val="1"/>
        <charset val="204"/>
      </rPr>
      <t>პირობით</t>
    </r>
    <r>
      <rPr>
        <b/>
        <sz val="8.5"/>
        <color theme="0"/>
        <rFont val="Times New Roman"/>
        <family val="1"/>
        <charset val="204"/>
      </rPr>
      <t xml:space="preserve"> </t>
    </r>
    <r>
      <rPr>
        <b/>
        <sz val="8.5"/>
        <color theme="0"/>
        <rFont val="Sylfaen"/>
        <family val="1"/>
        <charset val="204"/>
      </rPr>
      <t>ვადამდე</t>
    </r>
    <r>
      <rPr>
        <b/>
        <sz val="8.5"/>
        <color theme="0"/>
        <rFont val="Times New Roman"/>
        <family val="1"/>
        <charset val="204"/>
      </rPr>
      <t xml:space="preserve"> </t>
    </r>
    <r>
      <rPr>
        <b/>
        <sz val="8.5"/>
        <color theme="0"/>
        <rFont val="Sylfaen"/>
        <family val="1"/>
        <charset val="204"/>
      </rPr>
      <t>გათავისუფლების მექანიზმის დახვეწა და ადგილობრივი საბჭოს საქმიანობა</t>
    </r>
  </si>
  <si>
    <t>1. ადგილობრივი საბჭოების შემადგენლობის გადახალისება. 2.ადგილობრივი საბჭოს სხდომებში სპეციალური ცოდნის მქონე პირთა ჩართვა.3. ზეპირი მოსმენის სხდომების გამართვა. 4.დანიშნული სასჯელის მოუხდელი ნაწილის უფრო მსუბუქი სასჯელით შეცვლის აქტიურად გამოყენება</t>
  </si>
  <si>
    <r>
      <t xml:space="preserve">საინდიკატორო მაჩვენებლების შემდგომი გაუმჯობესება                    </t>
    </r>
    <r>
      <rPr>
        <b/>
        <sz val="8.5"/>
        <color rgb="FFFF0000"/>
        <rFont val="Sylfaen"/>
        <family val="1"/>
      </rPr>
      <t xml:space="preserve">მიღწეულია: </t>
    </r>
  </si>
  <si>
    <t>პირობით ვადამდე გათავისუფლების მექანიზმი ეფექტურად ფუნქციონირებს</t>
  </si>
  <si>
    <t xml:space="preserve">.
</t>
  </si>
  <si>
    <r>
      <t xml:space="preserve">პირობით ვადამდე გათავისუფლების საკანონმდებლო რეგულირების გადახედვა და მექანიზმების ეფექტურად გამოყენება.                            </t>
    </r>
    <r>
      <rPr>
        <b/>
        <sz val="8.5"/>
        <color rgb="FFFF0000"/>
        <rFont val="Sylfaen"/>
        <family val="1"/>
      </rPr>
      <t xml:space="preserve">მიღწეულია: </t>
    </r>
    <r>
      <rPr>
        <i/>
        <sz val="8.5"/>
        <color theme="1"/>
        <rFont val="Sylfaen"/>
        <family val="1"/>
      </rPr>
      <t>საქართველოს სასჯელაღსრულებისა და პრობაციის მინისტრის 2015 წლის 19 ოქტომბრის №138 ბრძანებით დამტკიცებულ იქნა საქართველოს სასჯელაღსრულებისა და პრობაციის სამინისტროს ადგილობრივი საბჭოების რაოდენობის, ტერიტორიული განსჯადობისა და ადგილობრივი საბჭოს ტიპური დებულება. სამინისტროში მოქმედებს ხუთი ადგილობრივი საბჭო - აღმოსავლეთ საქართველოს პირველი ადგილობრივი საბჭო, აღმოსავლეთ საქართველოს მეორე ადგილობრივი საბჭო, დასავლეთ საქართველოს ადგილობრივი საბჭო, არასრულწლოვანთა საქმეების განმხილველი ადგილობრივი საბჭო და ქალ მსჯავრდებულთა საქმეების განმხილველი ადგილობრივი საბჭო. თოთოეული საბჭო ყოველთვიურად იხილავს პენიტენციური დაწესებულებებიდან შემოსულ შუამდგომლობებს მსჯავრდებულთა პირობით ვადამდე გათავისუფლების შესახებ.</t>
    </r>
  </si>
  <si>
    <r>
      <t>პირობით</t>
    </r>
    <r>
      <rPr>
        <sz val="8.5"/>
        <rFont val="Times New Roman"/>
        <family val="1"/>
        <charset val="204"/>
      </rPr>
      <t xml:space="preserve"> </t>
    </r>
    <r>
      <rPr>
        <sz val="8.5"/>
        <rFont val="Sylfaen"/>
        <family val="1"/>
        <charset val="204"/>
      </rPr>
      <t>ვადაზე</t>
    </r>
    <r>
      <rPr>
        <sz val="8.5"/>
        <rFont val="Times New Roman"/>
        <family val="1"/>
        <charset val="204"/>
      </rPr>
      <t xml:space="preserve"> </t>
    </r>
    <r>
      <rPr>
        <sz val="8.5"/>
        <rFont val="Sylfaen"/>
        <family val="1"/>
        <charset val="204"/>
      </rPr>
      <t>ადრე</t>
    </r>
    <r>
      <rPr>
        <sz val="8.5"/>
        <rFont val="Times New Roman"/>
        <family val="1"/>
        <charset val="204"/>
      </rPr>
      <t xml:space="preserve"> </t>
    </r>
    <r>
      <rPr>
        <sz val="8.5"/>
        <rFont val="Sylfaen"/>
        <family val="1"/>
        <charset val="204"/>
      </rPr>
      <t>გათავისუფლების</t>
    </r>
    <r>
      <rPr>
        <sz val="8.5"/>
        <rFont val="Times New Roman"/>
        <family val="1"/>
        <charset val="204"/>
      </rPr>
      <t xml:space="preserve"> </t>
    </r>
    <r>
      <rPr>
        <sz val="8.5"/>
        <rFont val="Sylfaen"/>
        <family val="1"/>
        <charset val="204"/>
      </rPr>
      <t>საკანონმდებლო</t>
    </r>
    <r>
      <rPr>
        <sz val="8.5"/>
        <rFont val="Times New Roman"/>
        <family val="1"/>
        <charset val="204"/>
      </rPr>
      <t xml:space="preserve"> </t>
    </r>
    <r>
      <rPr>
        <sz val="8.5"/>
        <rFont val="Sylfaen"/>
        <family val="1"/>
        <charset val="204"/>
      </rPr>
      <t>რეგულირების</t>
    </r>
    <r>
      <rPr>
        <sz val="8.5"/>
        <rFont val="Times New Roman"/>
        <family val="1"/>
        <charset val="204"/>
      </rPr>
      <t xml:space="preserve"> </t>
    </r>
    <r>
      <rPr>
        <sz val="8.5"/>
        <rFont val="Sylfaen"/>
        <family val="1"/>
        <charset val="204"/>
      </rPr>
      <t>გადახედვა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მექანიზმების</t>
    </r>
    <r>
      <rPr>
        <sz val="8.5"/>
        <rFont val="Times New Roman"/>
        <family val="1"/>
        <charset val="204"/>
      </rPr>
      <t xml:space="preserve"> </t>
    </r>
    <r>
      <rPr>
        <sz val="8.5"/>
        <rFont val="Sylfaen"/>
        <family val="1"/>
        <charset val="204"/>
      </rPr>
      <t>ეფექტურად</t>
    </r>
    <r>
      <rPr>
        <sz val="8.5"/>
        <rFont val="Times New Roman"/>
        <family val="1"/>
        <charset val="204"/>
      </rPr>
      <t xml:space="preserve"> </t>
    </r>
    <r>
      <rPr>
        <sz val="8.5"/>
        <rFont val="Sylfaen"/>
        <family val="1"/>
        <charset val="204"/>
      </rPr>
      <t>გამოყენება</t>
    </r>
    <r>
      <rPr>
        <sz val="8.5"/>
        <rFont val="Times New Roman"/>
        <family val="1"/>
        <charset val="204"/>
      </rPr>
      <t xml:space="preserve">.                                          </t>
    </r>
    <r>
      <rPr>
        <b/>
        <sz val="8.5"/>
        <color rgb="FFFF0000"/>
        <rFont val="Times New Roman"/>
        <family val="1"/>
      </rPr>
      <t>მიღწეულია:</t>
    </r>
    <r>
      <rPr>
        <sz val="8.5"/>
        <rFont val="Times New Roman"/>
        <family val="1"/>
        <charset val="204"/>
      </rPr>
      <t xml:space="preserve"> </t>
    </r>
    <r>
      <rPr>
        <i/>
        <sz val="8.5"/>
        <rFont val="Times New Roman"/>
        <family val="1"/>
      </rPr>
      <t xml:space="preserve">პირობით ვადამდე გათავისუფლება:
შემოვიდა: 13 120 შუამდგომლობა
განხილული იქნა: 11 887 შუამდგომლობა
გათავისუფლდა: 881 მსჯავრდებული
დანიშნული სასჯელის მოუხდელი ნაწილის უფრო მსუბუქი სახის სასჯელით შეცვლა:
საზოგადოებისათვის სასარგებლო შრომა:
შემოვიდა: 124 შუამდგომლობა
განხილული იქნა: 123 შუამდგომლობა
დაკმაყოფილდა : 6 შუამდგომლობა
თავისუფლების შეზღუდვა:
შემოვიდა: 310 შუამდგომლობა
განხილული იქნა: 301 შუამდგომლობა
დაკმაყოფილდა: 50 შუამდგომლობა.
</t>
    </r>
  </si>
  <si>
    <r>
      <t>გასაჩივრების</t>
    </r>
    <r>
      <rPr>
        <sz val="8.5"/>
        <color rgb="FF000000"/>
        <rFont val="Times New Roman"/>
        <family val="1"/>
        <charset val="204"/>
      </rPr>
      <t xml:space="preserve"> </t>
    </r>
    <r>
      <rPr>
        <sz val="8.5"/>
        <color rgb="FF000000"/>
        <rFont val="Sylfaen"/>
        <family val="1"/>
        <charset val="204"/>
      </rPr>
      <t>სისტემა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სამართლებრივი</t>
    </r>
    <r>
      <rPr>
        <sz val="8.5"/>
        <color rgb="FF000000"/>
        <rFont val="Times New Roman"/>
        <family val="1"/>
        <charset val="204"/>
      </rPr>
      <t xml:space="preserve"> </t>
    </r>
    <r>
      <rPr>
        <sz val="8.5"/>
        <color rgb="FF000000"/>
        <rFont val="Sylfaen"/>
        <family val="1"/>
        <charset val="204"/>
      </rPr>
      <t>გარანტიები</t>
    </r>
    <r>
      <rPr>
        <sz val="8.5"/>
        <color rgb="FF000000"/>
        <rFont val="Times New Roman"/>
        <family val="1"/>
        <charset val="204"/>
      </rPr>
      <t xml:space="preserve"> </t>
    </r>
    <r>
      <rPr>
        <sz val="8.5"/>
        <color rgb="FF000000"/>
        <rFont val="Sylfaen"/>
        <family val="1"/>
        <charset val="204"/>
      </rPr>
      <t xml:space="preserve">შენარჩუნებულია                </t>
    </r>
    <r>
      <rPr>
        <b/>
        <sz val="8.5"/>
        <color rgb="FFFF0000"/>
        <rFont val="Sylfaen"/>
        <family val="1"/>
      </rPr>
      <t xml:space="preserve">მიღწეულია: </t>
    </r>
    <r>
      <rPr>
        <i/>
        <sz val="8.5"/>
        <rFont val="Sylfaen"/>
        <family val="1"/>
      </rPr>
      <t xml:space="preserve">კონფიდენციალურ საჩივართა რაოდენობრივი სტატისტიკა: 2015 წლის განმავლობაში პენიტენციურ დაწესებულებებში 7799 კონფიდენციალური საჩივარი აღირიცხა. 
პენიტენციურ დაწესებულებებში გამართულად ფუნქციონირებს გასაჩივრების მექანიზმი. დალუქული საჩივრის ყუთები ხელმისაწვდომია ყველა დაწესებულებაში, ხოლო საჩივრის კონფიდენციალურობა დაცულია კანონით. არსებობს სპეციალური კონვერტები კონფიდენციალური საჩივრებისათვის. შიდა რეგულაციებისა და წერილობითი საჩივრის განხილვის შედეგების შესახებ ეცნობება საჩივრის ავტორს. 
2015 წლის სექტემბრიდან ანალიტიკური დეპარტამენტი აწარმოებს შიდა საჩივრების სტატისტიკას საჩივრის ტიპების მიხედვით, რაც საშუალებას აძლევს სამინისტროს, მოახდინოს საჩივრების საფუძვლების ერთიანი შეფასება და მიიღოს შესაბამისი ზომები.
ამასთანავე, შიდა მონიტორინგის გაძლიერების მიზნით, გენერალური ინსპექციის დეპარტამენტში შეიქმნა სისტემური მონიტორინგის სამმართველო, რომელიც განიხილავს პატიმართა საჩივრებს. 2015 წელს სამმართველომ ჩაატარა 3 მონიტორინგი: 
1) N14 პენიტენციურ დაწესებულებაში  - არაგეგმური სრული სისტემური მონიტორინგი; 
2) N5 პენიტენციურ დაწესებულებებში - ბრალდებულთა/მსჯავრდებულთა სოციალური უფლებების დაცვის მდგომარეობის არაგეგმური თემატური მონიტორინგი. 
3) N17 პენიტენციურ დაწესებულებაში - არაგეგმური სრული სისტემური მონიტორინგი.
ჩატარებული მონიტორინგის  შედეგებზე დაყრდნობით, N14 პენიტენციურ დაწესებულებაში დისციპლინური პასუხისმგებლობა დაეკისრა 7 პირს. მათ შორის 2 პირი (დაწესებულების დირექტორი და მოადგილე სამართლებრივი რეჟიმის დარგში) გათავისუფლდა დაკავებული თანამდებობიდან, 2 პირს გამოეცხადა საყვედური, 3 პირს დაეკისრა 10 სამუშაო დღის ხელფასის დაკავება.
ამასთანავე, გენერალური ინსპექციის მიერ 2015 წლის განმავლობაში დისციპლინური პასუხისმგებლობა დაეკისრა 156 თანამშრომელს. მათ შორის: 82 შენიშვნა, 13 გაფრთხილება, 38 საყვედური, 4 სასტიკი საყვედური, 12 თანამშრომელი დაითხოვეს სისტემიდან, ხოლო 7 თანამშრომელს შეეფარდა არაუმეტეს 10 სამუშაო დღის ხელფასის დაკავება.  
მინისტრისადმი ან მინისტრის მოადგილისადმი გაგზავნილ საჩივრებს განიხილავს გენერალური ინსპექციის ადამიანის უფლებათა დაცვის სამმართველო და საჭიროების შემთვევაში, ეგზავნება პროკურატურას შემდგომი რეაგირებისათვის.
აღსანიშნავია, რომ წამებისა და არასათანადო მოპყრობის შესაძლო ფაქტებთან დაკავშირებით წარმოდგენილი საჩივრები განიხილება დაუყოვნებლივ. 
</t>
    </r>
  </si>
  <si>
    <r>
      <t>პატიმრობის კოდექსით გათვალისწინებული გასაჩივრების გასაჩივრების</t>
    </r>
    <r>
      <rPr>
        <sz val="8.5"/>
        <color rgb="FF000000"/>
        <rFont val="Times New Roman"/>
        <family val="1"/>
        <charset val="204"/>
      </rPr>
      <t xml:space="preserve"> </t>
    </r>
    <r>
      <rPr>
        <sz val="8.5"/>
        <color rgb="FF000000"/>
        <rFont val="Sylfaen"/>
        <family val="1"/>
        <charset val="204"/>
      </rPr>
      <t>სისტემა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სამართლებრივი</t>
    </r>
    <r>
      <rPr>
        <sz val="8.5"/>
        <color rgb="FF000000"/>
        <rFont val="Times New Roman"/>
        <family val="1"/>
        <charset val="204"/>
      </rPr>
      <t xml:space="preserve"> </t>
    </r>
    <r>
      <rPr>
        <sz val="8.5"/>
        <color rgb="FF000000"/>
        <rFont val="Sylfaen"/>
        <family val="1"/>
        <charset val="204"/>
      </rPr>
      <t>გარანტიები</t>
    </r>
    <r>
      <rPr>
        <sz val="8.5"/>
        <color rgb="FF000000"/>
        <rFont val="Times New Roman"/>
        <family val="1"/>
        <charset val="204"/>
      </rPr>
      <t xml:space="preserve"> </t>
    </r>
    <r>
      <rPr>
        <sz val="8.5"/>
        <color rgb="FF000000"/>
        <rFont val="Sylfaen"/>
        <family val="1"/>
        <charset val="204"/>
      </rPr>
      <t>შენარჩუნებულია</t>
    </r>
  </si>
  <si>
    <t>პატიმრობის კოდექსით გათვალისწინებული გასაჩივრების გასაჩივრების სისტემა და პატიმართა სამართლებრივი გარანტიები შენარჩუნებულია</t>
  </si>
  <si>
    <r>
      <t xml:space="preserve">პატიმართა უფლებების შესახებ  მომზადებულია და დაბეჭდილია ბროშურები  დაწესებულებების მოთხოვნის შესაბამისად                                 </t>
    </r>
    <r>
      <rPr>
        <b/>
        <sz val="8.5"/>
        <color rgb="FFFF0000"/>
        <rFont val="Sylfaen"/>
        <family val="1"/>
      </rPr>
      <t xml:space="preserve">მიღწეულია: 
</t>
    </r>
    <r>
      <rPr>
        <i/>
        <sz val="8.5"/>
        <rFont val="Sylfaen"/>
        <family val="1"/>
      </rPr>
      <t xml:space="preserve">დაიბეჭდა: 
- 5000 ბროშურა სრულწლოვან ბრალდებულ/მსჯავრდებულთა უფლებების შესახებ ქართულ ენაზე;
- 100 ბროშურა არასრულწლოვან ბრალდებულ/მსჯავრდებულთა უფლებების შესახებ ქართულ ენაზე;
- 500 ბროშურა სრულწლოვან ბრალდებულ/მსჯავრდებულთა უფლებების შესახებ 5 ენაზე (აზერბაიჯანული, სომხური, თურქული, რუსული და ინგლისური).
სოციალური უზრუნველყოფის სამმართველოს მიერ მომზადდა ტრენინგ-მოდული ბრალდებულ/მსჯავრდებულთა უფლებების შესახებ. პროგრამა იმპლემენტაციის პროცესშია ყველა დაწესებულებაში. მასში ჩართული იყო 63 ბენეფიციარი.
</t>
    </r>
  </si>
  <si>
    <t>1, ბრალდებულთა და მსჯავრდებულთა  უფლებების შესახებ საინფორმაციო ბროშურები დაბეჭდილია და დარიგებულია სასჯელაღსრულების დაწესებულებებში. 2. მსჯავრდებულთათვის ჩატარებულია ტრენინგები  მათი უფლებების შესახებ.</t>
  </si>
  <si>
    <t>ევრო კავშირი ტექნიკური დახმარება</t>
  </si>
  <si>
    <r>
      <t>ქვეპროგრამა</t>
    </r>
    <r>
      <rPr>
        <sz val="8.5"/>
        <color rgb="FF000000"/>
        <rFont val="Sylfaen"/>
        <family val="1"/>
        <charset val="204"/>
      </rPr>
      <t xml:space="preserve"> 6.6.2 პატიმრობის კოდექსით გათვალისწინებული  გასაჩივრების პროცედურების ხელმისაწვდომობა </t>
    </r>
  </si>
  <si>
    <t xml:space="preserve">გაცემული კონფიდენციალურ საჩივრის კონვერტების რაოდენობა მსჯავრდებულთა რაოდენობასთან მიმართებაში  </t>
  </si>
  <si>
    <r>
      <t xml:space="preserve">საჩივრის კონვერტები მომზადებულია და დაბეჭდილია დამატებით დაწესებულებების მოთხოვნის შესაბამისად                             </t>
    </r>
    <r>
      <rPr>
        <b/>
        <sz val="8.5"/>
        <color rgb="FFFF0000"/>
        <rFont val="Sylfaen"/>
        <family val="1"/>
      </rPr>
      <t xml:space="preserve">მიღწეულია: 
</t>
    </r>
    <r>
      <rPr>
        <i/>
        <sz val="8.5"/>
        <rFont val="Sylfaen"/>
        <family val="1"/>
      </rPr>
      <t xml:space="preserve">2015 წლის დეკემბრის მდგომარეობით სხვადასხვა ადრესატთან გაიგზავნა 7799 საჩივარი.                                                                                                                                                                            </t>
    </r>
    <r>
      <rPr>
        <b/>
        <i/>
        <sz val="8.5"/>
        <color rgb="FFC00000"/>
        <rFont val="Sylfaen"/>
        <family val="1"/>
        <charset val="204"/>
      </rPr>
      <t xml:space="preserve">შეძენილია 40 000 საჩივრის კოფიდენციალური საჩივრის კონვერტი ბრალდებულ-მსჯავრდებულთა მოთხოვნით </t>
    </r>
  </si>
  <si>
    <t>ქვეპროგრამა 6.7                            გენერალური ინსპექციის მონიტორინგის სამმართველოს  საქმიანობის  განვითარება</t>
  </si>
  <si>
    <r>
      <t xml:space="preserve">სასჯელაღსრულების დეპარტამენტში არსებული მონიტორინგის სამმართველოს მიერ   რეგულარულად ნაწარმოებია მონიტორინგი პატიმრების მდგომარეობისა და მათი საჩივრების განხილვასთან დაკავშირებით: მინიმუმ ერთი გეგმიური ვიზიტი თითოეულ დაწესებულებაში და რამდენიმე არაგეგმიური ვიზიტი          </t>
    </r>
    <r>
      <rPr>
        <b/>
        <sz val="8.5"/>
        <color rgb="FFFF0000"/>
        <rFont val="Sylfaen"/>
        <family val="1"/>
      </rPr>
      <t xml:space="preserve">მიღწეულია: </t>
    </r>
    <r>
      <rPr>
        <i/>
        <sz val="8.5"/>
        <rFont val="Sylfaen"/>
        <family val="1"/>
      </rPr>
      <t xml:space="preserve">სასჯელაღსრულებისა და პრობაციის სამინისტროს გენერალური ინსპექციის სისტემური მონიტორინგის სამმართველო შეიქმნა მინისტრის 2015 წლის 25 ივნისის N55 ბრძანებით. ამავე დღეს დამტკიცდა საშტატო ნუსხა. სამმართველო უზრუნველყოფს სამინისტროს გამგებლობის სფეროში სისტემური მონიტორინგის განხორციელებას, მონიტორინგის შედეგად მიღებული ინფორმაციის დამუშავებასა და ანგარიშის მომზადებას. აგრეთვე  სისტემური მონიტორინგის დროს აღმოჩენილი ხარვეზებისა და პრობლემების ანალიზსა და მათი აღმოფხვრის მიზნით მინისტრისათვის შესაბამისი რეკომენდაციების წარდგენას. 
2015 წლის სექტემბერ-დეკემბერში სამმართველომ ჩაატარა 3 მონიტორინგი: 
1) N14 პენიტენციურ დაწესებულებაში  - არაგეგმური სრული სისტემური მონიტორინგი; 
2) N5 პენიტენციურ დაწესებულებებში - ბრალდებულთა/მსჯავრდებულთა სოციალური უფლებების დაცვის მდგომარეობის არაგეგმური თემატური მონიტორინგი. 
3) დეკემბერში არაგეგმური სრული სისტემური მონიტორინგი N17 პენიტენციურ დაწესებულებაში განხორციელდა. 
ჩატარებული მონიტორინგის  შედეგებზე დაყრდნობით, N14 პენიტენციურ დაწესებულებაში დისციპლინური პასუხისმგებლობა დაეკისრა 7 პირს. მათ შორის 2 პირი (დაწესებულების დირექტორი და მოადგილე სამართლებრივი რეჟიმის დარგში) გათავისუფლდა დაკავებული თანამდებობიდან, 2 პირს გამოეცხადა საყვედური, 3 პირს დაეკისრა 10 სამუშაო დღის ხელფასის დაკავება.
</t>
    </r>
  </si>
  <si>
    <t xml:space="preserve">გენერალური ინსპექცია თავის საქმიანობას ახორციელებს დამტკიცებული წლიური გეგმის შესაბამისად. </t>
  </si>
  <si>
    <t>2. ნახევრად ღია და დახურული ტიპის №16 პენიტენციურ დაწესებულებაში ჩატარდეს მსჯავრდებულთა უფლებების, პენიტენციური დაწესებულების მიერ კანონმდებლობის მოთხოვნათა დაცვის, დაწესებულების წინაშე მდგარი ამოცანებისა და ფუნქციების შესრულების მდგომარეობის კომპლექსური შემოწმება;</t>
  </si>
  <si>
    <t>3. №17 პენიტენციურ დაწესებულებებში ჩატარდეს  დაწესებულების საქმიანობის მარეგლამენტირებელი ნორმატიული აქტების სრულყოფილების და საკმარისობის მონიტორინგი, რომლის შედეგების მიხედვით მოხდეს ამ უბანზე არსებული ვითარების კონსტატაცია. სამართლებრივი ვაკუუმისა ან ხარვეზების დადგენის შემთხვევაში შემუშავდეს რეკომენდაციები ნორმატიული აქტების დახვეწის ან ახალი სამართლებრივი რეგულაციების მიღების მიზანშეწონილობის თაობაზე;</t>
  </si>
  <si>
    <t>4. №3 პენიტენციურ დაწესებულებაში განხორციელდეს დაწესებულების მოსამსახურეთა უფლებების დაცვის; მათი სოციალურ სტატუსის; შრომის მოტივაციის და პირობების; პროფესიული გამოცდილების; საქმიანობაში არსებული სირთულეების; ხელმძღვანელ რგოლსა და რიგით მოსამსახურეთა შორის არსებული ურთიერთობების მონიტორინგი და მოცემულ სფეროში  ნაკლოვანებების აღმოჩენის შემთხვევაში, შემუშავდეს რეკომენდაციები მათ აღმოსაფხვრელად;</t>
  </si>
  <si>
    <t>სისხლის სამართლის  კანონმდებლობის რეფორმის ძირითადი მიზანია სისხლის სამართლის  ლიბერალიზაციის  პოლიტიკასთან და  ადამიანის  უფლებათა  საერთაშორისო და ევროპულ სტანდარტებთან შესაბამისობის უზრუნველყოფა. ამ მხრივ, მნიშვნელოვანია, საკანანონმდებლო ბაზის დახვეწა, მათ შორის სისხლის სამართლის კოდექსის გადასინჯვა, სისხლის სამართლის პროცესის წარმოებისას შეჯიბრებითობის პრინციპის განმტკიცება და ნაფიც მსაჯულთა სასამართლოს სრულყოფა.</t>
  </si>
  <si>
    <t xml:space="preserve">შეჯიბრებითობის პრინციპის  განმტკიცება, მტკიცებულებათა დასაშვებობის რეგულირება </t>
  </si>
  <si>
    <t>სისხლის სამართლის საპროცესო კოდექსში ცვლილებების პროექტი შემუშავებულია</t>
  </si>
  <si>
    <t>ივლისი, 2015</t>
  </si>
  <si>
    <t>მისაღწევი მიზნები და შედეგები 2020</t>
  </si>
  <si>
    <r>
      <t xml:space="preserve">1.1 რისკისა და საჭიროების შეფასების მეთოდოლოგიის </t>
    </r>
    <r>
      <rPr>
        <b/>
        <sz val="8.5"/>
        <rFont val="Sylfaen"/>
        <family val="1"/>
        <charset val="204"/>
      </rPr>
      <t xml:space="preserve">(ბიო-ფსიქო-სოციალური შეფასება) </t>
    </r>
    <r>
      <rPr>
        <b/>
        <sz val="8.5"/>
        <rFont val="Sylfaen"/>
        <family val="1"/>
      </rPr>
      <t xml:space="preserve">დანერგვა და განვითარება რისკ-ჯგუფების იდენტიფიცირებისთვის. აგრეთვე, ბენეფიციართა მხრიდან რეციდივის შემთხვევების მიზეზების ანალიზის სისტემის დანერგვა  </t>
    </r>
  </si>
  <si>
    <t xml:space="preserve">(დ.პ.ც) - მიმდინარეობს განმეორებითი დანაშაულის რისკის შეფასების 2 ინსტრუმენტის განხილვა. 
განახლებული და დანერგილია პროგრამაში ჩართულ ყოფილ მსჯავრდებულთა ბიო-ფსიქო-სოციალური შეფასების და სხვა სამუშაო ინსტრუმენტი. 2015 წლის ბოლომდე დამტკიცდება ყოფილ პატიმართა რეაბილიტაციისა და რესოციალიზაციის პროგრამის მომსახურების შიდა სტანდარტის დოკუმენტი.
(პ.დ) - 2015 წლის 29 აპრილის N33 ბრძანებით დამტკიცდა სასჯელის მოხდის ინდივიდუალური დაგეგმვის ინსტრუქცია თანდართული რისკისა და საჭიროების (ბიო-ფსიქო-სოციალური შეფასება) შეფასების ინსტრუმენტით.
მიდგომა დაინერგა N5 და N16 დაწესებულებაში. ამჟამად N12 დაწესებულებაში სასჯელის მოხდის ინდივიდუალური დაგეგმვა პილოტირების პროცესშია. N6 პენიტენციურ დაწესებულებაში მიდგომის დასანერგად გადამზადებულია მულტი გუნდი. ამჯერად დაწესებულებაში მიმდინარეობს რემონტი. დაწესებულების გახსნისთანავე დაიწყება მიდგომის დანერგვა.
</t>
  </si>
  <si>
    <t xml:space="preserve">სად:
სასჯელის ინდივიდუალური დაგემვა ბიო-ფსიქო-სოციალური შეფასების საფუძველზე  დანერგილია
(დ.პ.ც) - დანაშაულის პრევენციის ცენტრის ყოფილ პატიმართა რეაბილიტაციისა და რესოციალიზაციის პროგრამის ფარგლებში დანერგილი და დამტკიცებულია განმეორებითი დანაშაულის რისკის შეფასების ინსტრუმენტი.  
</t>
  </si>
  <si>
    <t>შეფასებისა და სასჯელის მოხდის ინდივიდუალური გეგმის ინსტრუმენტების გადახედვა/განახლება საჭიროების შემთხვევაში
(დ.პ.ც) - განმეორებითი დანაშაულის რისკის შეფასების ინსტრუმენტის მუშაობით მიღებული შედეგების ანალიზი</t>
  </si>
  <si>
    <t>შეფასებისა და სასჯელის მოხდის ინდივიდუალური გეგმის ინსტრუმენტები განახლებულია;
ყველა დაწესებულებაში მიმდინარეობს სასჯელის მოხდის ინდივიდუალური დაგეგმვის პროცესი 
(დ.პ.ც) - განმეორებითი დანაშაულის რისკის შეფასების ინსტრუმენტის მუშაობით მიღებული შედეგების ანალიზის შესაბამისად ახალი სარეაბილიტაციო პროექტების განხილვა, შემუშავება</t>
  </si>
  <si>
    <t xml:space="preserve">შეფასებისა და სასჯელის მოხდის ინდივიდუალური გეგმის ინსტრუმენტების გადახედვა/განახლება საჭიროების შემთხვევაში
(დ.პ.ც) - სარეაბილიტაციო პროექტების დანერგვა </t>
  </si>
  <si>
    <t>(დ.პ.ც) - სარეაბილიტაციო პროგრამების შედეგების ანალიზი და რეკომენდაციების შემუშავება</t>
  </si>
  <si>
    <r>
      <t xml:space="preserve">პრობაციის სააგენტოს სარეაბილიტაციო პროგრამების სამმართველო;
დანაშაულის პრევენციის ცენტრის ყოფილ პატიმართა რეაბილიტაციისა და რესოციალიზაციის სამმართველო;
პენიტენციური დეპარტამენტის სოციალური უზრუნველყოფის </t>
    </r>
    <r>
      <rPr>
        <sz val="8.5"/>
        <rFont val="Calibri"/>
        <family val="2"/>
      </rPr>
      <t>სამმართველო</t>
    </r>
  </si>
  <si>
    <t xml:space="preserve">
(დ.პ.ც) - მიმდინარეობს, ყოფილ პატიმართა რეაბილიტაციისა და რესოციალიზაციის პროგრამაში ჩართულ ყოფილ პატიმართა მონაცემთა პროგრამული ბაზის შემუშავება.
</t>
  </si>
  <si>
    <t xml:space="preserve">(დ.პ.ც) - ყოფილ პატიმართა მონაცემთა ბაზის მონაცემებზე დაყრდნობით სარეაბილიტაციო პროგრამების ეფექტურობის ამაღლება;  ბაზის ფუნქციონირებისას გამოვლენილი ხარვეზების გამოსწორება და ფუნქციური განახლება.
მსჯავრდებულთა შესახებ ერთიანი მონაცემთა ბაზის შესაქმნელად ტექნიკური სამუშაოების განხორციელების უზრუნველყოფა.
</t>
  </si>
  <si>
    <t>(დ.პ.ც) - საჭიროების შესაბამისად ყოფილ პატიმართა მონაცემთა ბაზის ტექნიკური და ფუნქციური გაუმჯობესებისკენ მიმართული სამუშაოების უზრუნველყოფა
 მსჯავრდებულთა ერთიანი მონაცემთა ბაზის დახვეწა;</t>
  </si>
  <si>
    <t>(დ.პ.ც) - ყოფილ პატიმართა მონაცემთა ბაზაში გამოვლენილი ხარვეზების აღრიცხვა და შესაბამისი მაკორექტირებელი სამუშაოს გატარება
გამოვლენილი ხარვეზების საფუძველზე მონაცემთა ბაზის განვითარება</t>
  </si>
  <si>
    <t>(დ.პ.ც) - ყოფილ პატიმართა მონაცემთა ბაზაში გამოვლენილი ხარვეზების აღრიცხვა და შესაბამისი მაკორექტირებელი სამუშაოს გატარება
გამოვლენილი ხარვეზების საფუძველზე მონაცემთა ბაზის განვითარება</t>
  </si>
  <si>
    <t>(დ.პ.ც) - ყოფილ პატიმართა მონაცემთა ბაზაში გამოვლენილი ხარვეზების აღრიცხვა და შესაბამისი მაკორექტირებელი სამუშაოს გატარება</t>
  </si>
  <si>
    <t>პრობაციის სააგენტოს სარეაბილიტაციო პროგრამების სამმართველო/IT სამმართველო;
დანაშაულის პრევენციის ცენტრის ყოფილ პატიმართა რეაბილიტაციისა და რესოციალიზაციის სამმართველო;
პენიტენციური დეპარტამენტის სოციალური უზრუნველყოფის განყოფილება/IT სამმართველო</t>
  </si>
  <si>
    <t xml:space="preserve">(დ.პ.ც) - განხორციელებულია სერვისებზე მოძიებული ინფორმაციის ანალიზი, სტანდარტიზაცია;                                                                                   დეფიციტური მომსახურებების შექმნისათვის ბაზრის სტიმულირებაზე მიმდინარეობს მუშაობა. საგრანტო პროგრამების ფარგლებში ხორციელდება სერვისებზე არსებული დეფიციტის შევსება.
(პ.დ) - ევროკავშირის ტექნიკური დახმარებით შეიქმნა ფსიქოსოციალური სარეაბილიტაციო პროგრამა/მოდული - „პოზიტიური აზროვნების უნარების განვითარება“ (Thinking  For a Change),  ბრიტანელი ექსპერტის ხელმძღვანელობითა და პენიტენციური დეპარტამენტის, პრობაციის სააგენტოსა და პრევენციის ცენტრის თანამშრომლების რესურსით.
სამივე სტრუქტურაში მიმდინარეობს პროგრამის პილოტი, რომლის დასრულების შემდგომაც მოხდება საჭიროების შემთხვევაში პროგრამის ჩასწორება და შემდგომი სრული იმპლემენტაცია.
            </t>
  </si>
  <si>
    <r>
      <t xml:space="preserve">სავარაუდო პარტნიორი ორგანიზაციების მოძიება ქვეყნის შიგნით და გარეთ და მომსახურებათა ბაზის განახლება;
სასჯელაღსრულების  </t>
    </r>
    <r>
      <rPr>
        <sz val="8.5"/>
        <rFont val="Times New Roman"/>
        <family val="1"/>
        <charset val="204"/>
      </rPr>
      <t>სისიტემაში გამოვლენილ საჭიროებებზე დაყრდნობით პროგრამებისა და მხარდამჭერი სერვისების განვითარება</t>
    </r>
  </si>
  <si>
    <t>პრობაციის სააგენტოს სარეაბილიტაციო პროგრამების სამმართველო;
დანაშაულის პრევენციის ცენტრის კვლევისა და სერვისების განვითარების სამმართველო და ყოფილ პატიმართა რეაბილიტაციისა და რესოციალიზაციის სამმართველო;
პენიტენციური დეპარტამენტის სოციალური უზრუნველყოფის განყოფილება</t>
  </si>
  <si>
    <r>
      <rPr>
        <sz val="8.5"/>
        <color rgb="FF002060"/>
        <rFont val="Times New Roman"/>
        <family val="1"/>
      </rPr>
      <t xml:space="preserve">
</t>
    </r>
    <r>
      <rPr>
        <sz val="8.5"/>
        <rFont val="Times New Roman"/>
        <family val="1"/>
      </rPr>
      <t xml:space="preserve">დანაშაულის პრევენციის ცენტრის ბაზაზე  პროგრამაში ჩართული ყოფილი პატიმრებისთვის შექმნილია 13 ტრენინგ- მოდული, რომელსაც ატარებენ პროგრამაში ჩართული სპეციალისტები. 
</t>
    </r>
    <r>
      <rPr>
        <sz val="8.5"/>
        <rFont val="Times New Roman"/>
        <family val="1"/>
      </rPr>
      <t xml:space="preserve">
</t>
    </r>
    <r>
      <rPr>
        <sz val="8.5"/>
        <rFont val="Times New Roman"/>
        <family val="1"/>
        <charset val="204"/>
      </rPr>
      <t>სასჯელაღსრულების სისტემაში არსებული და მოთხოვნადი სერვისები იდენტიფიცირებულია. ყველა დაწესებულებაში პილოტის სახით ხორციელდება პროგრამებს
 ს</t>
    </r>
    <r>
      <rPr>
        <sz val="8.5"/>
        <rFont val="Times New Roman"/>
        <family val="1"/>
      </rPr>
      <t>ტანდარტიზებული და ხარისხიანი სერვისის მიწოდების მიზნით მსჯავრდებულთათვის შემუშავდა შემდეგი ფსიქო- სოციალური პროგრამები: 
o "პენიტენციური სტრესის დაძლევის" სარეაბილიტაციო პროგრამა;
o "კოგნიტური და სოციალური უნარების განვითარება - COSO";
o "ბრაზის მართვის პროგრამა";
o "სასარგებლო უნარების განვითარების ჯგუფი" - ძალადობის მსხვერპლთა და მოძალადეთა  სარეაბილიტაციო პროგრამა;
o "ატლანტისი-12 ნაბიჯი" - სტაციონარული ტიპის სარეაბილიტაციო პროგრამა წამალდამოკიდებულთათვის; 
o სარეაბილიტაციო პროგრამა წამალდამოკიდებულთათვის;
o "EQUIP" - დანაშაულის გაცნობიერება, ანტისოციალური ქცევის მქონე არასრულწლოვნების სარეაბილიტაციო პროგრამა;
o არტ თერაპია;
o ბიბლიო თერაპია.
პენიტენციური სისტემის სოციალური მუშაკებისა და ფსიქოლოგების რესურსით შეიქმნა 25 სესიიანი პროგრამა "გათავისუფლებისთვის მზადება" (Re entry), რომელიც პილოტს გადის 5 დაწესებულებაში და ამის შემდგომ დაინრგება მთელს სისტემაში.
2015 წელს, განხორციელდა 50-მდე ფსიქოლოგის და სოციალური მუშაკის გადამზადება აღნიშნულ პროგრამებში, რომელთაც, თავის მხრივ, ამ პროგრამების იმპლემენტაცია მოახდინეს დაწესებულებებში.
2015 წლის განმავლობაში ფსიქო-სოციალურ ტრენინგებში და პროგრამებში ჩართული იყო 1520 ბენეფიციარი:
• ფსიქო-სოციალური  ტრენინგები - 1113;
• ფსიქო-სოციალური პროგრამები /თერაპიები  (სარეაბილიტაციო) - 152;
• არტ-თერაპია - 255.</t>
    </r>
    <r>
      <rPr>
        <sz val="8.5"/>
        <rFont val="Times New Roman"/>
        <family val="1"/>
        <charset val="204"/>
      </rPr>
      <t xml:space="preserve">
</t>
    </r>
    <r>
      <rPr>
        <sz val="8.5"/>
        <color rgb="FF7030A0"/>
        <rFont val="Times New Roman"/>
        <family val="1"/>
      </rPr>
      <t xml:space="preserve"> 
</t>
    </r>
    <r>
      <rPr>
        <sz val="8.5"/>
        <rFont val="Times New Roman"/>
        <family val="1"/>
      </rPr>
      <t xml:space="preserve">(პრობაციის ეროვნული სააგენტო) - 
   პრობაციის ეროვნულ სააგენტოში შექმნილია 24 სარეაბილიტაციო პროგრამის მოდული, მათგან ამ ეტაპზე ხორციელდება 22. </t>
    </r>
    <r>
      <rPr>
        <sz val="8.5"/>
        <color rgb="FF7030A0"/>
        <rFont val="Times New Roman"/>
        <family val="1"/>
      </rPr>
      <t xml:space="preserve"> </t>
    </r>
    <r>
      <rPr>
        <sz val="8.5"/>
        <rFont val="Times New Roman"/>
        <family val="1"/>
        <charset val="204"/>
      </rPr>
      <t xml:space="preserve">
  </t>
    </r>
    <r>
      <rPr>
        <b/>
        <sz val="8.5"/>
        <color rgb="FFFF0000"/>
        <rFont val="Times New Roman"/>
        <family val="1"/>
      </rPr>
      <t xml:space="preserve"> </t>
    </r>
  </si>
  <si>
    <t>(დ.პ.ც) - იდენტიფიცირებული შიდა მომსახურებების დანერგვა, შეფასება, ადაპტირება, განახლება;  თანამშრომელთა გადამზადება
მოთხოვნადი და საჭიროებაზე მორგებული სერვისები იდენტიფიცირებული და დანერგილია. 
ყველა დაწესებულებას ჰყავს მომზადებული თანამშრომელი</t>
  </si>
  <si>
    <t>(დ.პ.ც) - იდენტიფიცირებული შიდა მომსახურებების დანერგვა, შეფასება, ადაპტირება, განახლება;  თანამშრომელთა გადამზადება
არსებული სერვისების ეფექტურობა შეფასებულია და განხორციელებულია შესაბამისი ცვლილებები</t>
  </si>
  <si>
    <t xml:space="preserve">(დ.პ.ც) - იდენტიფიცირებული შიდა მომსახურებების დანერგვა, შეფასება, ადაპტირება, განახლება;  თანამშრომელთა გადამზადება
კვლევის საფუძველზე არსებული სერვისები განახლებული და  დანერგილია. 
</t>
  </si>
  <si>
    <t>(დ.პ.ც) - იდენტიფიცირებული შიდა მომსახურებების დანერგვა, შეფასება, ადაპტირება, განახლება;  თანამშრომელთა გადამზადება
სერვისები განახლებული და დანერგილია. ყველა დაწესებულებას ჰყავს მომზადებული თანამშრომელი</t>
  </si>
  <si>
    <t>(დ.პ.ც) - იდენტიფიცირებული შიდა მომსახურებების დანერგვა, შეფასება, ადაპტირება, განახლება;  თანამშრომელთა გადამზადება</t>
  </si>
  <si>
    <r>
      <rPr>
        <b/>
        <sz val="8.5"/>
        <rFont val="Calibri"/>
        <family val="2"/>
      </rPr>
      <t>1.5 საბაზისო სერვისების კოორდინირებული შექმნისა და მიწოდების უზრუნველყოფა</t>
    </r>
    <r>
      <rPr>
        <sz val="8.5"/>
        <rFont val="Calibri"/>
        <family val="2"/>
        <charset val="204"/>
      </rPr>
      <t xml:space="preserve">
</t>
    </r>
  </si>
  <si>
    <r>
      <t xml:space="preserve">(დ.პ.ც) - განრიდებულებისთვისა და ყოფილი პატიმრებისთვის პროფესიული გადამზადების საბაზისო პაკეტის შეთავაზება
</t>
    </r>
    <r>
      <rPr>
        <sz val="8.5"/>
        <rFont val="Times New Roman"/>
        <family val="1"/>
        <charset val="204"/>
      </rPr>
      <t xml:space="preserve">
</t>
    </r>
  </si>
  <si>
    <r>
      <t xml:space="preserve">(დ.პ.ც) - </t>
    </r>
    <r>
      <rPr>
        <sz val="8.5"/>
        <rFont val="Times New Roman"/>
        <family val="1"/>
      </rPr>
      <t xml:space="preserve">
 ზემოაღნიშნული სტანდარტის სამუშაო ვერსია არსებობს, თუმცა არ არის დამტკიცებული.
(პ.დ) - ზრდასრულთა მომსახურების სტანდარტები შემუშავებულია და მზად არის დასამტკიცებლად.
(პრობაციის ეროვნული სააგენტო) - ამოქმედდა თანასწორთა ინსპექტირების მექანიზმი მთელი საქართველოს მასშტაბით.</t>
    </r>
    <r>
      <rPr>
        <sz val="8.5"/>
        <color rgb="FF7030A0"/>
        <rFont val="Times New Roman"/>
        <family val="1"/>
      </rPr>
      <t xml:space="preserve">   </t>
    </r>
  </si>
  <si>
    <t xml:space="preserve">
(პ.დ) - ძირითადი სარეაბილიტაციო პროგრამები ამჟამად იმპლემენტაციის პროცესშია. პროგრამების დანერგვიდან მხოლოდ 8-10 თვის შემდგომ არის რეკომენდირებული კვლევის გაკეთება ეფექტიანობის გასაზომად. აღნიშნული სოციალური კვლევა პენიტენციურ სისტემაში განხორციელდება 2016 წელს.</t>
  </si>
  <si>
    <t xml:space="preserve">         (დ.პ.ც) - 2016 წელს - სამუშაო ჯგუფის შექმნა, კვლევის ინსტრუმენტების შემუშავება და პილოტური კვლევის განხორციელება;</t>
  </si>
  <si>
    <t>პრობაციის სააგენტოს სარეაბილიტაციო პროგრამების სამმართველო;
დანაშაულის პრევენციის ცენტრის კვლევისა და სერვისების განვითარების სამმართველო და  ყოფილ პატიმართა რეაბილიტაციისა და რესოციალიზაციის სამმართველო;
პენიტენციური დეპარტამენტის სოციალური უზრუნველყოფის განყოფილება
სასჯელაღსრულების კვლევითი ცენტრი</t>
  </si>
  <si>
    <t>დანაშაულის პრევენციის ცენტრის ამოცანებსა და მიზნებს სცილდება სოციალური მეწარმეობის იდეის პოპულარიზაცია და კონცეფციის მომზადება.</t>
  </si>
  <si>
    <t>დანაშაულის პრევენციის ცენტრმა მოამზადა სოციალური მუშაკები სფეციფიკური საჭიროებების მქონე ადმიანების მიმართ დისკრიმინაციის შემთხვევების გამოვლენისა და ეფექტიანი რეაგირების მიზნით. 
(პ.დ) - მიმდინარე წლის ნოემბერ-დეკემბრის თვეში პენიტენციური სისტემის 40 თანამშრომელს ჩაუტარდა ტრენინგი სტიგმა-დისკრიმინაციასთან დაკავშირებით.</t>
  </si>
  <si>
    <t>პრობაციის სააგენტოს სარეაბილიტაციო პროგრამების სამმართველო;
დანაშაულის პრევენციის ცენტრის ყოფილ პატიმართა რეაბილიტაციისა და რესოციალიზაციის სამმართველო;
პენიტენციური დეპარტამენტის სოციალური უზრუნველყოფის განყოფილება</t>
  </si>
  <si>
    <r>
      <t xml:space="preserve">
(დ.პ.ც) - რესოციალიზაცია-რეაბილიტაციის პროცესში ჩართული უწყებების მიერ წინამდებარე სტრატეგიითა და სამოქმედო გეგმით გათვალისწინებული პრიორიტეტები და აქტივობები ასახულია დანაშაულის ცენტრის სტრატეგიასა და სამოქმედო გეგმაში.</t>
    </r>
    <r>
      <rPr>
        <b/>
        <sz val="8.5"/>
        <color rgb="FF002060"/>
        <rFont val="Times New Roman"/>
        <family val="1"/>
      </rPr>
      <t xml:space="preserve">
</t>
    </r>
    <r>
      <rPr>
        <sz val="8.5"/>
        <rFont val="Times New Roman"/>
        <family val="1"/>
      </rPr>
      <t xml:space="preserve">
(პ.დ) - სასჯელაღსრულებისა და პრობაციის სამინისტროს სამოქმედო გეგმაში ასახულია პენიტენციური დეპარტამენტის სხვა უწყებათაშორის სამოქმედო გეგმებში აღნიშნული ყველა ვალდებულება.
</t>
    </r>
    <r>
      <rPr>
        <b/>
        <sz val="8.5"/>
        <color rgb="FFFF0000"/>
        <rFont val="Times New Roman"/>
        <family val="1"/>
      </rPr>
      <t xml:space="preserve">
</t>
    </r>
    <r>
      <rPr>
        <sz val="8.5"/>
        <rFont val="Times New Roman"/>
        <family val="1"/>
      </rPr>
      <t>(პრობაციის ეროვნული სააგენტო) - სტრატეგიები და სამოქმედო გეგმები შესაბამისად განახლებულია.</t>
    </r>
  </si>
  <si>
    <t xml:space="preserve">სტრატეგიები და სამოქმედო გეგმები შესაბამისად განახლებულია
</t>
  </si>
  <si>
    <t xml:space="preserve">სტრატეგიები და სამოქმედო გეგმები შესაბამისად განახლებულია
</t>
  </si>
  <si>
    <t xml:space="preserve">პრობაციის სააგენტოს სარეაბილიტაციო პროგრამების სამმართველო;
დანაშაულის პრევენციის ცენტრის ყოფილ პატიმართა რეაბილიტაციისა და რესოციალიზაციის სამმართველო;
პენიტენციური დეპარტამენტის სოციალური უზრუნველყოფის განყოფილება
</t>
  </si>
  <si>
    <r>
      <t>(დ.პ.ც) - რესოციალიზაცია-რეაბილიტაციის პროცესის ეფექტიანად წარმართვისთვის შესაბამისი ინფრასტრუქტურის შექმნილია;
(პ.დ) - მიმდინარე წელს გარემონტდა და აღიჭურვა რიგი დაწესებულებების სარეაბილიტაციო ინფრასტრუქტურა.</t>
    </r>
    <r>
      <rPr>
        <sz val="8.5"/>
        <color rgb="FFFF0000"/>
        <rFont val="Times New Roman"/>
        <family val="1"/>
      </rPr>
      <t xml:space="preserve">
</t>
    </r>
    <r>
      <rPr>
        <sz val="8.5"/>
        <rFont val="Times New Roman"/>
        <family val="1"/>
      </rPr>
      <t xml:space="preserve">(პრობაციის ეროვნული სააგენტო) - რეაბილიტაციის პროცესის ეფექტიანად წარმართვისთვის უმეტეს რეგიონებში უზრუნველყოფილია შესაბამისი ინფრასტრუქტურა. </t>
    </r>
  </si>
  <si>
    <t>რეაბილიტაცია-რესოციალიზაციის პროცესის შესაბამისი ინფრასტრუქტურული ცვლილებები განხორციელებულია</t>
  </si>
  <si>
    <t xml:space="preserve">      
დანაშაულის პრევენციის ცენტრში რეაბილიიტაციის პროცესში ჩართული არიან პოზიციის შესაბამისი განათლებისა და გამოცდილების მქონე სპეციალისტები. 
(პ.დ) - პატიმრობისა და თავისუფლების აღკვეთის დაწესებულებებში სამართლებრივი რეჟიმის განყოფილების თანამშრომელთა მომზადების გრძელვადიანი სასწავლო კურსი გაიარა 24-მა თანამშრომელმა (მეხუთე ეტაპი).
პატიმრობისა და თავისუფლების აღკვეთის დაწესებულებებში სამართლებრივი რეჟიმის განყოფილების თანამშრომელთა მომზადების გრძელვადიანი სასწავლო კურსი (6 თვე) გაიარა 25-მა მონაწილემ.
(პრობაციის ეროვნული სააგენტო) - პრობაციის ეროვნულ სააგენტოში რეაბილიტაციის პროცესში ჩართული არიან პოზიციის შესაბამისი განათლებისა და გამოცდილების მქონე სპეციალისტები.</t>
  </si>
  <si>
    <r>
      <t>შერჩეული კადრების მუდმივი გადამზადება
ახალი კადრები შერჩეულია საკვალიფიკაციო მოთხოვნების შესაბამისად. მუდმივად მიმდინარეობს არსებულო კადრების გადამზადება</t>
    </r>
    <r>
      <rPr>
        <sz val="8.5"/>
        <rFont val="Times New Roman"/>
        <family val="1"/>
        <charset val="204"/>
      </rPr>
      <t xml:space="preserve">
</t>
    </r>
  </si>
  <si>
    <r>
      <t xml:space="preserve">შერჩეული კადრების მუდმივი გადამზადება
</t>
    </r>
    <r>
      <rPr>
        <sz val="8.5"/>
        <color rgb="FF002060"/>
        <rFont val="Times New Roman"/>
        <family val="1"/>
      </rPr>
      <t xml:space="preserve">
</t>
    </r>
    <r>
      <rPr>
        <sz val="8.5"/>
        <rFont val="Times New Roman"/>
        <family val="1"/>
      </rPr>
      <t xml:space="preserve"> ახალი კადრები შერჩეულია საკვალიფიკაციო მოთხოვნების შესაბამისად. მუდმივად მიმდინარეობს არსებულო კადრების გადამზადება; ბენეფიციართა საჭიროების შესაბამისად ახალი სპეციალისტების დამატება რეაბილიტაციისა დარესოციალიზაციის პროცესში.</t>
    </r>
  </si>
  <si>
    <r>
      <t xml:space="preserve">შერჩეული კადრების მუდმივი გადამზადება
</t>
    </r>
    <r>
      <rPr>
        <sz val="8.5"/>
        <rFont val="Times New Roman"/>
        <family val="1"/>
        <charset val="204"/>
      </rPr>
      <t xml:space="preserve">
</t>
    </r>
    <r>
      <rPr>
        <sz val="8.5"/>
        <rFont val="Times New Roman"/>
        <family val="1"/>
      </rPr>
      <t xml:space="preserve"> ახალი კადრები შერჩეულია საკვალიფიკაციო მოთხოვნების შესაბამისად. მუდმივად მიმდინარეობს არსებულო კადრების გადამზადება; ბენეფიციართა საჭიროების შესაბამისად ახალი სპეციალისტების დამატება რეაბილიტაციისა დარესოციალიზაციის პროცესში.</t>
    </r>
  </si>
  <si>
    <t>შერჩეული კადრების მუდმივი გადამზადება
 ახალი კადრები შერჩეულია საკვალიფიკაციო მოთხოვნების შესაბამისად. მუდმივად მიმდინარეობს არსებულო კადრების გადამზადება; ბენეფიციართა საჭიროების შესაბამისად ახალი სპეციალისტების დამატება რეაბილიტაციისა დარესოციალიზაციის პროცესში.</t>
  </si>
  <si>
    <t>პრობაციის ეროვნული სააგენტოს, დანაშაულის პრევენციის ცენტრისა და პენიტენციური დეპარტამენტის ადამიანური რესურსების მართვის დანაყოფები; პრობაციისა და სასჯელაღსრულების სასწავლო ცენტრი</t>
  </si>
  <si>
    <t xml:space="preserve">
(დ.პ.ც) - 2015 წლის განმავლობაში, სამუშაო პრაქტიკაში გამოვლენილი საჭიროების შესაბამისად,  ყოფილ პატიმართა რებილიტაციისა და რესოციალიზაციის პროგრამაში ჩართული სპეციალისტები გადამზადდნენ 11 თემატურ ტრენინგში.
(პ.დ) - მსჯავრდებულთა რეაბილიტაციისათვის პენიტენციურ დაწესებულებებში დანერგილ ყველა სიახლეს წინ უძღოდა სახელმძღვანელოებისა და სასწავლო პროგრამების მომზადება, ასევე პროცესში ჩასართავ თანამშრომელთა გადამზადება. მიმდინარე წელს დაინერგა ფსიქო-სოციალური 3 საინფორმაციო და 7 თერაპიული პროგრამა.
პრობაციის ეროვნული სააგენტოს სარეაბილიტაციო პროგრამების სამმართველოს სოციალური მუშაკებისათვის, ფსიქოლოგებისათვის, პრობაციის ბიუროს ოფიცრებისათვის ჩატარდა ტრენინგი თემაზე ,,მოწყვლად ჯგუფებთან მუშაობა, სუიციდის პრევენცია“, 51 მონაწილე ( 3 ჯგუფი). 
ტრენინგი ,,შემთხვევის მართვა, როგორც სერვისის მიწოდების მეთოდოლოგია, ნარკოტიკების მოხმარების გამოცდილების მქონე პირებთან მუშაობის სპეციფიკა, შემთხვევების მართვა (კლიენტის მენეჯმენტი)“ პენიტენციური დაწესებულებებისა და პრობაციის ბიუროს თანამშრომლებისათვის, 87 მონაწილე (5 ჯგუფი). 
ტრენინგი პრობაციის ეროვნული სააგენტოს სარეაბილიტაციო პროგრამების სამმართველოს სოციალური მუშაკების, ფსიქოლოგების, პრობაციის ბიუროს ოფიცრებისათვის თემაზე ,,მოტივაციური ინტერვიუირება“, 52 მონაწილე (3 ჯგუფი).
ტრენინგი პრობაციის ეროვნული სააგენტოს სარეაბილიტაციო პროგრამების სამმართველოს სოციალური მუშაკების, ფსიქოლოგების, პრობაციის ბიუროს ოფიცრებისთვის თემაზე ,,დამოკიდებულებების დაძლევა (ნივთიერებაზე, თამაშზე დამოკიდებულება)“, 52 მონაწილე (3 ჯგუფი).
სასჯელაღსრულებისა და პრობაციის სისტემის თანმაშრომლებისათვის ჩატარდა ტრენინგი  ,,დახურული ტიპის დაწესებულებებში ფსიქო-სოციალური პროგრამა ,,ატლანტისის" (12 ნაბიჯი) ორგანიზება და განხორციელება“, 17 მონაწილე.
სასჯელაღსრულების სისტემის ფსიქოლოგებისათვის ჩატარდა კოგნიტიურ-ქცევითი თერაპიის (CBT) სწავლებაზე მიმართული ტრენინგი რამდენიმე ეტაპად:
 1. რაციონალურ-ემოციურ-ქცევითი თერაპიის თეორია და პრაქტიკა;
 2. კოგნიტიური თერაპიის თეორია და პრაქტიკა; 
3. კოგნიტიურ-ქცევითი თერაპიის პრაქტიკული გამოყენების თავისებურებები ანტისოციალური, აგრესიული ქცევის ტენდენციის მქონე ადამიანებთან;
4. სუპერვიზია და ინტერვიუირება - 21 მონაწილე.
პენიტენციური დაწესებულებების მოსამსახურეებისათვის მიმდინარეობს კასკადური ტრენინგი სუიციდის პრევენცის საკითხებზე, 505 მონაწილე (29 ჯგუფი).
არასრულწლოვან ბრალდებულებთან/მსჯავრდებულებთან მომუშავე თანამშრომელთათვის ჩატარდა ტრენინგი თემაზე რეაბილიტაციისა და რესოციალიზაციის მიზნები სასჯელაღსრულების სისტემაში, სასჯელის მოხდის ინდივიდუალური გეგმა, მნიშვნელობა, პრაქტიკა - 23 მონაწილე.
(პრობაციის ეროვნული სააგენტო) - პრობაციის ეროვნულ სააგენტოში სარეაბლიტაციო პროგრამების მიწოდებისთვის მიმდინარეობს პერსონალის მუდმივი გადამზადების პროცესი</t>
  </si>
  <si>
    <t xml:space="preserve">პერსონალის განგრძობადი მომზადება
თანამშრომელთა სატრენინგო საჭიროებები გამოკვლეული და ყველა თანამშრომელი გადამზადებულია
</t>
  </si>
  <si>
    <t>პერსონალის განგრძობადი მომზადება
თანამშრომელთა სატრენინგო საჭიროებები გამოკვლეული და ყველა თანამშრომელი გადამზადებულია</t>
  </si>
  <si>
    <t>პრობაციის სააგენტოს სარეაბილიტაციო პროგრამების სამმართველო;
დანაშაულის პრევენციის ცენტრის ყოფილ პატიმართა რეაბილიტაციისა და რესოციალიზაციის სამმართველო;
პენიტენციური დეპარტამენტის სოციალური უზრუნველყოფის განყოფილება; 
პრობაციისა და სასჯელაღსრულების სასწავლო ცენტრი</t>
  </si>
  <si>
    <t xml:space="preserve">
 (დ.პ.ც) - რეგულარურად ტარდება, პროფესიული ზედამხედველობის ინდივიდუალური და ჯგუფური სესიები.
 დამუშავების პროცესშია პროფესიული ზედამხედველობის ინსტრუმენტები.
(პ.დ) - პენიტენციური დეპარტამენტის სოციალური უზრუნველყოფის სამმართველოს დაწესებულებების სოციალური განყოფილებების მეთოდოლოგიური ხელმძღვანელობა ევალება. 2015 წელს ფსიქო-სოციალური მიმართულებით 2 სიახლე დაინერგა: ინდივიდუალური მიდგომები და ძირითადი სარეაბილიტაციო პროგრამების იმპლემენტაცია. ორივე მათგანი მიმდინარეობს ცენტრალიზებულად, დეპარტამენტის თანამშრომლების სუპერვიზიით მიმართულებების მიხედვით. 
(პრობაციის ეროვნული სააგენტო) - შემუშავდა თანამშრომელთა ქცევის წესები და პროფესიული ზედამხედველობის ინსტრუმენტები. ხორციელდება სარეაბილიტაციო პროცესში ჩართული თანამშრომლების სუპერვიზია</t>
  </si>
  <si>
    <r>
      <t xml:space="preserve">სუპერვიზიის სისტემის უწყვეტი ოპერირება -
</t>
    </r>
    <r>
      <rPr>
        <b/>
        <sz val="8.5"/>
        <color rgb="FFFF0000"/>
        <rFont val="Times New Roman"/>
        <family val="1"/>
      </rPr>
      <t xml:space="preserve">
</t>
    </r>
    <r>
      <rPr>
        <sz val="8.5"/>
        <rFont val="Times New Roman"/>
        <family val="1"/>
      </rPr>
      <t>დამტკიცებულია ყოფილ პატიმართა რეაბილიტაციისა და რესოციალიზაციის პროგრამაში ჩართული სოციალური მუშაკების პროფესიული ზედამხედველობის ინსტრუმენტები.</t>
    </r>
    <r>
      <rPr>
        <sz val="8.5"/>
        <color rgb="FFFF0000"/>
        <rFont val="Times New Roman"/>
        <family val="1"/>
      </rPr>
      <t xml:space="preserve">  </t>
    </r>
    <r>
      <rPr>
        <b/>
        <sz val="8.5"/>
        <color rgb="FFFF0000"/>
        <rFont val="Times New Roman"/>
        <family val="1"/>
      </rPr>
      <t xml:space="preserve">
</t>
    </r>
    <r>
      <rPr>
        <sz val="8.5"/>
        <rFont val="Times New Roman"/>
        <family val="1"/>
      </rPr>
      <t xml:space="preserve">
</t>
    </r>
    <r>
      <rPr>
        <sz val="8.5"/>
        <rFont val="Times New Roman"/>
        <family val="1"/>
        <charset val="204"/>
      </rPr>
      <t xml:space="preserve">
პროფესიული სუპერვიზიის მექანიზმი დანერგილი და განვითარებულია საპოლოტე დაწესებულებებში</t>
    </r>
  </si>
  <si>
    <t>სუპერვიზიის სისტემის უწყვეტი ოპერირება
პროფესიული სუპერვიზიის მექანიზმი დანერგილი და განვითარებულია საპოლოტე დაწესებულებებში</t>
  </si>
  <si>
    <t>სუპერვიზიის სისტემის უწყვეტი ოპერირება
პროფესიული სუპერვიზიის მექანიზმი დანერგილი და განვითარებულია ყველა დაწესებულებებში</t>
  </si>
  <si>
    <r>
      <t>სამუშაო ჯგუფის კვარტალური შეხვედრები -
შეხვედრები იმართება პერიოდულად</t>
    </r>
    <r>
      <rPr>
        <b/>
        <sz val="8.5"/>
        <color rgb="FFFF0000"/>
        <rFont val="Times New Roman"/>
        <family val="1"/>
      </rPr>
      <t xml:space="preserve">
</t>
    </r>
  </si>
  <si>
    <t xml:space="preserve">სამუშაო ჯგუფის კვარტალური შეხვედრები
</t>
  </si>
  <si>
    <r>
      <rPr>
        <sz val="8.5"/>
        <color rgb="FF002060"/>
        <rFont val="Times New Roman"/>
        <family val="1"/>
      </rPr>
      <t xml:space="preserve">
</t>
    </r>
    <r>
      <rPr>
        <sz val="8.5"/>
        <rFont val="Times New Roman"/>
        <family val="1"/>
      </rPr>
      <t xml:space="preserve">დანაშაულის პრევენციის ცენტრის ყოფილ პატიმართა რეაბილიტაციისა და რესოციალიზაციის პროგრამა აქტიურად თანამშრომლობს და რეგულარულად ახორციელებს სარეაბილიტაციო ღონისძიებებს სხვადასხვა პარტნიორ სახელმწიფო და კერძო ორგანიზაციებთან ერთად.
(პრობაციის ეროვნული სააგენტო) - პრობაციის ეროვნული სააგენტო თანამშრომლობს როგორც სახელმწიფო უწყებებთან, ისე არასამთავრობო ორგანიზაციებთან ბენეფიციარებისთვის შესაბამისი მომსახურების მიწოდების პროცესში. შემუშავებული და დანერგილია ბენეფიციართა გადამისამართებისა და უკუკავშირის მიღების ინსტრუმენტები. </t>
    </r>
  </si>
  <si>
    <t xml:space="preserve">
(პრობაციის ეროვნული სააგენტო) - პრობაციის ეროვნული სააგენტო ჩართულია სასამართლოსთვის მოსამზადებელი ანგარიშის ინსტრუმენტის შემუშავებაში და დანერგვაში; ასევე, პრობაციის ეროვნული სააგენტო თანამშრომლობს შსს-ს აკადემიასთან მიმდინარე პრაქტიკის დახვეწის მიზნით.</t>
  </si>
  <si>
    <t>პრობაციის, პენიტენციური დეპარტამენტისა და დანაშაულის პრევენციის ცენტრის მენეჯმენტი</t>
  </si>
  <si>
    <r>
      <rPr>
        <sz val="8.5"/>
        <rFont val="Times New Roman"/>
        <family val="1"/>
        <charset val="204"/>
      </rPr>
      <t xml:space="preserve">
</t>
    </r>
    <r>
      <rPr>
        <sz val="8.5"/>
        <color rgb="FF002060"/>
        <rFont val="Times New Roman"/>
        <family val="1"/>
      </rPr>
      <t xml:space="preserve">
</t>
    </r>
    <r>
      <rPr>
        <sz val="8.5"/>
        <rFont val="Times New Roman"/>
        <family val="1"/>
      </rPr>
      <t xml:space="preserve">სასჯელაღსრულების, პრობაციისა და პრევენციის ცენტრს შორის გარდამავალი მენეჯმენტის პროცედურები გაწერილია  და სამუშაო შეხვედრები იმართება რეგულარულად.
</t>
    </r>
  </si>
  <si>
    <t>სამუშაო პროცესის გაუმჯობესების მიზნით ამ სამ უწყებას შორის სამუშაო შეხვედრების გამართვა რეგულარულად
გარდამავალი მენეჯმენტის პროცედურები გაწერილი და დამტკიცებულია</t>
  </si>
  <si>
    <t>სამუშაო პროცესის გაუმჯობესების მიზნით ამ სამ უწყებას შორის სამუშაო შეხვედრების გამართვა რეგულარულად
გარდამავალი მენეჯმენტის პროცედურები გამართულია</t>
  </si>
  <si>
    <t>სამუშაო პროცესის გაუმჯობესების მიზნით ამ სამ უწყებას შორის სამუშაო შეხვედრების გამართვა რეგულარულად
გარდამავალი მენეჯმენტის პროცედურების ეფექტურობა შეფასებულია და შესაბამისი ცვლილებები განხორციელებულია</t>
  </si>
  <si>
    <t>პრობაციის, პენიტენციური დეპარტამენტისა და დანაშაულის პრევენციის ცენტრის მენეჯმენტი და სარეაბილიტაციო პროგრამების განვითარებაზე პასუხისმგებელი ერთეულები</t>
  </si>
  <si>
    <r>
      <rPr>
        <sz val="8.5"/>
        <color rgb="FF7030A0"/>
        <rFont val="Times New Roman"/>
        <family val="1"/>
      </rPr>
      <t xml:space="preserve">
</t>
    </r>
    <r>
      <rPr>
        <sz val="8.5"/>
        <rFont val="Times New Roman"/>
        <family val="1"/>
      </rPr>
      <t>(დ.პ.ც) - რეგულარულად ხორციელდება სოციალური მედიის და რადიო რეკლამის საშუალებით საზოგადოების ინფორმირება მიმდინარე თუ დაგეგმილ ღონისძიებებთან დაკავშირებით.</t>
    </r>
    <r>
      <rPr>
        <sz val="8.5"/>
        <color rgb="FF7030A0"/>
        <rFont val="Times New Roman"/>
        <family val="1"/>
      </rPr>
      <t xml:space="preserve">
</t>
    </r>
    <r>
      <rPr>
        <sz val="8.5"/>
        <rFont val="Times New Roman"/>
        <family val="1"/>
      </rPr>
      <t>(პრობაციის ეროვნული სააგენტო) - პრობაციის ეროვნული სააგენტოს მიერ მომზადდა და დაიბეჭდა სხვადასხვა სახის საინფორმაციო ბუკლეტი.</t>
    </r>
  </si>
  <si>
    <t>პრობაციის, პენიტენციური დეპარტამენტისა და დანაშაულის პრევენციის ცენტრის პიარ-განყოფილებები; დანაშაულის პრევენციის ცენტრის კვლევისა და სერვისების განვითარების სამმართველო</t>
  </si>
  <si>
    <t xml:space="preserve">
(დ.პ.ც) -  ყოველი აქტივობის გაშუქება ხორციელდება სხვადასხვა მედია საშუალებების მიერ. 
(პრობაციის ეროვნული სააგენტო) - პრობაციის ეროვნული სააგენტო ახორციელებს სხვადასხვა სახის PR აქციებს. მომზადდა  პრობაციის ეროვნული სააგენტოს საქმიანობის ანგარიში. </t>
  </si>
  <si>
    <r>
      <t xml:space="preserve">
 (დ.პ.ც) - ყოფილ პატიმართა რეაბილიტაციისა და რესოციალიზაციის პროგრამის შესახებ ჩატარდა, თბილისის და რეგიონის მედიის წარმომადგენლებისთვის 2 ტრენინგი: “ყოფილ პატიმართა სამოქალაქო ინტეგრაცია“ (თბილისი და ბორჯომი), 
</t>
    </r>
    <r>
      <rPr>
        <b/>
        <sz val="8.5"/>
        <color rgb="FF002060"/>
        <rFont val="Times New Roman"/>
        <family val="1"/>
      </rPr>
      <t xml:space="preserve">
</t>
    </r>
    <r>
      <rPr>
        <sz val="8.5"/>
        <rFont val="Times New Roman"/>
        <family val="1"/>
      </rPr>
      <t>(პ.დ) - სასჯელაღსრულების სისტემაში განხორციელებული რეფორმისა და საკანომდებლო ცვლილებების გაცნობის მიზნით, ჟურნალისტებისათვის ჩატარდა ორ დღიანი სემინარი თემაზე   „საკანონმდებლო   ცვლილებები   და    პენიტენციური   სისტემის   სპეციფიკა“. სემინარს საქართველოს მასმედიის სხვადასხვა სფეროს 24 წარმომადგენელი ესწრებოდა, რომლებიც გაეცნენ ინფორმაციას სისტემაში განხორციელებული საკანონმდებლო ცვლილებების, სამედიცინო დეპარტამენტის მიღწევებისა და ციხეებში ჯანსაღი გარემოს შექმნის შესახებ.</t>
    </r>
  </si>
  <si>
    <t>კვლევა  არ განხორციელებულა</t>
  </si>
  <si>
    <t>საწყისი ეტაპი 2015</t>
  </si>
  <si>
    <t>იურიდიული დახმარების სამსახური 11 იურიდიული დახმარების ბიუროსა და 7 საკონსულტაციო ცენტრის  მეშვეობით, საქართველოს ტერიტორიაზე უზრუნველყოფს უფასო იურიდიულ დახმარებას საქართველოს კანონმდებლობით დადგენილ შემთხვევებში. 
– 2015 წელს იურიდიული დახმარების სამსახურმა წარმოებაში მიიღო 11682 საქმე, გაწეულ იქნა 23077 კონსულტაცია, შედგენილ იქნა 3123 დოკუმენტი.
– შემოსული საქმეების რაოდენობა გაზრდილია 6.2%–ით, გაწეული კონსულტაციების რაოდენობა გაზრდილია 11.3%–ით.</t>
  </si>
  <si>
    <r>
      <t xml:space="preserve">– სამსახურის საქმიანობის ყოველწლიური ანგარიში შეთანხმდა იურიდიული დახმარების საბჭოსა და ფინანსთა სამინისტროსთან და წარედგინა პარლამენტს. პარლამენტმა თავისი დადგენილებით მოიწონა სამსახურის ანგარიში. 
– იურიდიული დახმარების საბჭომ გამართა </t>
    </r>
    <r>
      <rPr>
        <sz val="8.5"/>
        <rFont val="Sylfaen"/>
        <family val="1"/>
      </rPr>
      <t>15 სხდომა</t>
    </r>
    <r>
      <rPr>
        <sz val="8.5"/>
        <rFont val="Sylfaen"/>
        <family val="1"/>
        <charset val="204"/>
      </rPr>
      <t xml:space="preserve"> და მიიღო 18 გადაწყვეტილება;
– 2015 წლისათვის იურიდიული დახმარების სამსახურის საბიუჯეტო დაფინანსება გაიზარდა 51.7%–ით და შეადგინა 4.5 მილიონი ლარი. 2016 წლის საბიუჯეტო ასიგნებები გაიზარდა  28.8%–ით და აღწევს 5.8 მილიონ ლარს.
 – სამოქალაქო და ადმინისტრაციულ საქმეებზე იურიდიული დახმარების გაწევის საკითხებზე გაიმართა 2 შეხვედრა სამივე ინსტანციის მოსამართლეებთან. </t>
    </r>
  </si>
  <si>
    <t>– 2015 წლის 1 იანვრიდან საზოგადოებრივი ადვოკატები ემსახურებიან ოჯახში ძალადობის მსხვერპლებს;  2015 წლის 1 აპრილიდან სამსახური ახორციელებს მხარდაჭერის მიმღებ პირთა უფლებების დაცვას; 2015 წლის 15 აპრილიდან სამსახური წარმომადგენლობას ახორციელებს სამოქალაქო და ადმინისტრაციულ საქმეთა განსაზღვრულ კატეგოერიებზე.
– სამოქალაქო საქმეებზე სამუშაოდ სამსახურმა მოახდინა 15 ახალი ადვოკატის რეკრუტირება.
– შემუშავდა ანგარიშგების ფორმები სამოქალაქო და ადმინისტრაციულ საქმეების წარმოებაზე;
– თბილისის ბიურო გადავიდა ახალ კეთილმოწყობილ ოფისში;
– არასრულწლოვანთა მართლმსაჯულების საკითხებში გადამზადდა 53 ბიუროს ადვოკატი და 55 რეესტრის ადვოკატი;
 – წარმოებაში მიღებული სამოქალაქო საქმეები: 718
– წარმოებაში მიღებული ადმინისტრაციული საქმეები: 721</t>
  </si>
  <si>
    <t>სამსახური 2016 წლიდან განახორციელებს: 1) გადახდისუუნარო პირების წარმოამდგენლობას ადმინისტრაციულ ორგანოში;  2) კანონთან კონფლიქტში მყოფი არასრულწლოვნების დაცვას სისხლის სამართლის  და ადმინისტრაციულ სამართალდარღვევათა საქმეებზე, ასევე არასრულწლოვან მოწმეთა და დაზარალებულთა დაცვას. 3) თავშესაფრის ან ლტოლვილის სტატუსის მაძიებელთა დაცვას; 4) ძალადობის მსვერპლ ქალთა დაცვას
არასრულწლოვანთა მართლმსაჯულების კოდექსიდან გამომდინარე ვალდებულებების გათვალისწინებით სამსახური განხორციელებს  რეესტრის ადვოკატთა ბაზის გაფართოებას  და მათი  ანაზღაურების ფონდის გაზრდას.</t>
  </si>
  <si>
    <t xml:space="preserve">სტატისტიკური მონაცემებისა და პრაქტიკის ანალიზის შედეგების საფუძველზე  სამოქალაქო და ადმინისტრაციულ საქმეებზე    მანდატის გაფართოების მიზნით დამატებითი საკითხების განსაზღვრა, საჭიროებისამებრ.
2017 წლიდან სამსახური განახორციელებს ტუბერკულოზით დაავადებულ პირთა დაცვას არანებაყოფლობითი იზოლაციის საქმეებზე. </t>
  </si>
  <si>
    <t xml:space="preserve">2018 წლის 1 იანვრიდან, გაფართოებული მანდატით, სამოქალაქო და ადმინისტრაციულ საქმეებზე საადვოკატო წარმომადგენლობის უზრუნველყოფა. </t>
  </si>
  <si>
    <t xml:space="preserve">გაფართოებული მანდატით, სამოქალაქო და ადმინისტრაციულ საქმეებზე საადვოკატო წარმომადგენლობის უზრუნველყოფა. </t>
  </si>
  <si>
    <t>– სამსახურის ცენტრალური აპარატი და თბილისის ბიურო განთავსდა თბილისის ბიუროს ახალ ოფისში;
– სიღნაღის ბიუროსთვის მოძიებულ იქნა საოფისე ფართი და ჩატარდა სარემონტო სამუშაოები. განხორციელდა ბიუროსთვის საჭირო კადრების რეკრუტირება. სიღნაღის ბიუროს ამოქმედება იგეგმება 2016 წლის დასაწყისში.
 – სახელმწიფო სერვისები განვითარების სააგენტოსთან თანამშრომლობის ფარგლებში, იურიდიული კონსულტაციის სერვისი დაინერგა 6 საზოგადოებრი ცენტრში.</t>
  </si>
  <si>
    <t xml:space="preserve">სამსახურის ცენტრალური აპარატი განთავსდება ახალ ოფისში;   სიღნაღში გაიხსნება ახალი ბიურო. 
ბათუმისა და ფოთის ბიუროების ახალი  ოფისების გარემონტება; 
იურიდიული დახმარების საბჭო და აპარატი  ერთობლივად შეიმუშავებენ იურიდიული დახმარების ხელმისაწვდომობის გაზრდის სქემას;  
შემუშავდება კონცეფცია     სატელეფონო და ონლაინ კონსულტაციების სისტემის ჩამოყალიბების მიზნით. 
სამსახური განაგრძობს თანამშრომლობას სახელმწიფო სერვისების განვითარების სააგენტოსთან, საზოგადოებრივი ცენტრების მეშვეობით რეგიონებში იურიდიული კონსულტაციის მიწოდების მიზნით. 
</t>
  </si>
  <si>
    <t xml:space="preserve">სამსახურის მიერ წინასწარ შემუშავებული სქემის მიხედვით, მოხდება ახალ ტერიტორიულ ერთეულებში იურიდიული დახმარების ხელმისაწვდომობის გაზრდა (სულ ცოტა ერთ ტერიტორიულ ერთეულში),
ახალი ოფისების გარემონტება და თანამედროვე ტექნიკით აღჭურვა.
ზუგდიდის ბიუროს გარემონტება და განახლებული ტექნიკით აღჭურვა;                 
გაიმართება სატელეფონო და ონლაინ კონსულტაციების სისტემა.
</t>
  </si>
  <si>
    <t xml:space="preserve">სამსახურის მიერ წინასწარ შემუშავებული სქემის მიხედვით, მოხდება ახალ ტერიტორიულ ერთეულებში იურიდიული დახმარების ხელმისაწვდომობის გაზრდა (სულ ცოტა ერთ ტერიტორიულ ერთეულში),
ახალი ოფისების გარემონტება და თანამედროვე ტექნიკით აღჭურვა. 
 დაიხვეწება სატელეფონო და ონლაინ კონსულტაციების სისტემა .                       
</t>
  </si>
  <si>
    <t xml:space="preserve">სამსახურის მიერ წინასწარ შემუშავებული სქემის მიხედვით, მოხდება ახალ ტერიტორიულ ერთეულებში იურიდიული დახმარების ხელმისაწვდომობის გაზრდა (სულ ცოტა ერთ ტერიტორიულ ერთეულში),
ახალი ოფისების გარემონტება და თანამედროვე ტექნიკით აღჭურვა.  
დაიხვეწება სატელეფონო და ონლაინ კონსულტაციების სისტემა.        </t>
  </si>
  <si>
    <t xml:space="preserve">სამსახურის მიერ წინასწარ შემუშავებული სქემის მიხედვით, მოხდება ახალ ტერიტორიულ ერთეულებში იურიდიული დახმარების ხელმისაწვდომობის გაზრდა (სულ ცოტა ერთ ტერიტორიულ ერთეულში),
ახალი ოფისების გარემონტება და თანამედროვე ტექნიკით აღჭურვა.  
დაიხვეწება სატელეფონო და ონლაინ კონსულტაციების სისტემა .        </t>
  </si>
  <si>
    <t xml:space="preserve"> – თანამშრომლომის მემორანდუმები გაფორმდა საქართველოს გაეროს ასოციაციასთან, იუსტიციის სამინისტროს დანაშაულის პრევენციის ცენტრთან და "ტრეფიკინგის მსხვერპლთა, დაზარალებულთა დაცვისა და დახმარების სახელმწიფო ფონდთან";
– გაიმართა საკონსულტაციო შეხვედრები დევნილთა უფლებებზე მომუშავე არასამთავრობო ორგანიზაციების კონსორციუმთან (LAG Consortium)</t>
  </si>
  <si>
    <r>
      <t xml:space="preserve">
გაფორმდება თანამშრომლობის მემორანდუმი დევნილთა უფლებებზე მომუშავე არასამთავრობო ორგანიზაციების კონსორციუმთან (LAG Consortium);
განხორციელდება უფასო იურიდიული მომსახურების მიმწოდებლებთან კონსულტაციები და თანამშრომლობა ეფექტიანი რეფერალური სისტემის შესაქმნელად.   განხორციელდება ერთობლივი ღონისძიებები იურიდიული დახმარები მიმწოდებელ სხვა ორგანიზაციებთან ერთად;                                                           </t>
    </r>
    <r>
      <rPr>
        <b/>
        <sz val="8.5"/>
        <color rgb="FFFF0000"/>
        <rFont val="Sylfaen"/>
        <family val="1"/>
      </rPr>
      <t/>
    </r>
  </si>
  <si>
    <r>
      <t xml:space="preserve">
გაიმართება უფასო იურიდიული დახმარების სხვა</t>
    </r>
    <r>
      <rPr>
        <sz val="8.5"/>
        <color theme="1"/>
        <rFont val="Sylfaen"/>
        <family val="1"/>
      </rPr>
      <t xml:space="preserve"> მიმწოდებლებთან კონსულტაციები, განხორციელდება რეფერალური სისტემის სქემის შემუშავება და დანერგვა.</t>
    </r>
    <r>
      <rPr>
        <b/>
        <sz val="8.5"/>
        <color rgb="FFFF0000"/>
        <rFont val="Sylfaen"/>
        <family val="1"/>
      </rPr>
      <t xml:space="preserve">
</t>
    </r>
    <r>
      <rPr>
        <sz val="8.5"/>
        <rFont val="Sylfaen"/>
        <family val="1"/>
      </rPr>
      <t>განხორციელდება ერთობლივი ღონისძიებები იურიდიული დახმარები მიმწოდებელ სხვა ორგანიზაციებთან ერთად;</t>
    </r>
  </si>
  <si>
    <t xml:space="preserve">                
გაფართოვდება რეფერალური სისტემა უფასო იურიდიული დახმარების სხვა მიმწოდებლებთან. 
განხორციელდება ერთობლივი ღონისძიებები იურიდიული დახმარები მიმწოდებელ სხვა ორგანიზაციებთან ერთად;</t>
  </si>
  <si>
    <t xml:space="preserve">              
გაფართოვდება  რეფერალური სისტემა უფასო იურიდიული დახმარების სხვა მიმწოდებლებთან. 
განხორციელდება ერთობლივი ღონისძიებები იურიდიული დახმარები მიმწოდებელ სხვა ორგანიზაციებთან ერთად;</t>
  </si>
  <si>
    <t xml:space="preserve">
გაფართოვდება რეფერალური სისტემა უფასო იურიდიული დახმარების სხვა მიმწოდებლებთან. 
განხორციელდება ერთობლივი ღონისძიებები იურიდიული დახმარები მიმწოდებელ სხვა ორგანიზაციებთან ერთად;</t>
  </si>
  <si>
    <r>
      <rPr>
        <b/>
        <sz val="8.5"/>
        <rFont val="Sylfaen"/>
        <family val="1"/>
      </rPr>
      <t xml:space="preserve">
</t>
    </r>
    <r>
      <rPr>
        <sz val="8.5"/>
        <rFont val="Sylfaen"/>
        <family val="1"/>
      </rPr>
      <t>– შემუშავდა  და დამტკიცდა სამოქალაქო და ადმინისტრაციულ საქმეებზე რეესტრის ადვოკატთა ჩართვის პროცედურები და ანაზღაურების წესი, ანგარიშგების წესი და ფორმა.
–  სამოქალაქო საქმეებზე სამუშაოდ რეესტრში ჩაირიცხა 4 ახალი ადვოკატი, ხოლო საერთო სპეციალიზაციის მქონე 27 მოქმედ რეესტრის ადვოკატს სამოქალაქო საქმეებზე მუშაობის უფლება მიეცა; 
– განხორციელდა რეესტრის ადვოკატების ტრენინგ–საჭიროებათა კვლევა;</t>
    </r>
  </si>
  <si>
    <t xml:space="preserve">საჭიროებისამებრ განახლდება 
საზოგადოებრივ ადვოკატთა რეესტრი საქართველოს ადვოკატთა ასოციაციასთან თანამშრომლობით; რეესტრის ადვოკატებისათვის განხორციელდება ტრენინგ–საჭიროებათა კვლევა და დაიგეგმება შესაბამისი ტრენინგ–სემინარები.
</t>
  </si>
  <si>
    <t xml:space="preserve">საჭიროებისამებრ განახლდება საზოგადოებრივ ადვოკატთა რეესტრის  საქართველოს ადვოკატთა ასოციაციასთან თანამშრომლობით;
სამოქალაქო და ადმინისტრაციულ საქმეებზე ანგარიშგების ფორმები დაიხვეწება;
საჭიროებისამებრ მოხდება რეესტრის ადვოკატების ჩართვა სამოქალაქო და ადმინისტრაციულ საქმეების წარმოებაში.
</t>
  </si>
  <si>
    <t xml:space="preserve">შეფასებისა და მონიტორინგის გამართული სისტემა
შეფასებული საქმეებისა და თანამშრომლების რაოდენობა; </t>
  </si>
  <si>
    <t xml:space="preserve"> – იურიდიული დახმარების საბჭომ დაამტკიცა "გაწეული იურიდიული დახმარების ხარისხის შეფასების კრიტერიუმები და წესი", რომლის პრაქტიკაში ამოქმედება დაგეგმილია 2016 წელს; შეფასების სისტემის სრულად ამოქმედებამდე გრძელდება სამუშაო შეხვედრები საზოგადოებრივ ადვოკატებთან. </t>
  </si>
  <si>
    <t xml:space="preserve">საჭიროებისამებრ ბიუროების თანამშრომლებთან გაიმართება სამუშაო შეხვედრები სახელმძღვანელო წესების განხილვისა და დახვეწის მიზნით;
ამოქმედდება ხარისხის შეფასების სისტემა სისხლი სამართლის საქმეებზე მომუშავე ადვოკატებისთვის;
სამოქალაქო და ადმინისტრაციულ საქმეებზე მოხდება შეფასების სისტემის კონცეფციის შემუშავება, რის ფარგლებშიც გაიმართება სამუშაო შეხვედრები თანამშრომლებთან;
</t>
  </si>
  <si>
    <r>
      <t xml:space="preserve">მოხდება მოწვეულ საზოგადოებრივ ადვოკატთა რეესტრის ადვოკატების, უკვე ამოქმედებულ  შეფასებისა და მონიტორინგის სისტემაში    ჩართვა პილოტურ რეჟიმში.
სამოქალაქო და ადმინისტრაციულ საქმეებზე და გაწეულ კონსულტაციებზე მოხდება შეფასების სისტემის პილოტირება; 
შემუშავდება გაწეული კონსულტაციების ხარისხის შეფასების კონცეფცია;
მოხდება შეფასებისა და მონიტორინგის სისტემის ყოველწლიური შედეგების ანალიზი; შედეგების საფუძველზე მონიტორინგის სისტემის დახვეწა, საჭიროებისამებრ. 
</t>
    </r>
    <r>
      <rPr>
        <sz val="10"/>
        <rFont val="Sylfaen"/>
        <family val="1"/>
        <charset val="204"/>
      </rPr>
      <t xml:space="preserve">
</t>
    </r>
    <r>
      <rPr>
        <sz val="9"/>
        <rFont val="Sylfaen"/>
        <family val="1"/>
        <charset val="204"/>
      </rPr>
      <t>თითოეულ</t>
    </r>
    <r>
      <rPr>
        <sz val="10"/>
        <rFont val="Sylfaen"/>
        <family val="1"/>
        <charset val="204"/>
      </rPr>
      <t xml:space="preserve"> </t>
    </r>
    <r>
      <rPr>
        <sz val="8.5"/>
        <rFont val="Sylfaen"/>
        <family val="1"/>
        <charset val="204"/>
      </rPr>
      <t xml:space="preserve">ბიუროში და საკონსულტაციო ცენტრში გაიმართება შეხვედრები შეფასებისა და მონიტორინგის სისტემის  შედეგების გასაცნობად.   </t>
    </r>
  </si>
  <si>
    <t xml:space="preserve">
სამოქალაქო და ადმინისტრაციულ საქმეებზე მოხდება შეფასების სისტემის დანერგვა; 
განხორციელდება გაწეული კონსულტაციების ხარისხის შეფასების სისტემის პილოტირება;
მოხდება შეფასებისა და მონიტორინგის სისტემის ყოველწლიური შედეგების ანალიზი; შედეგების საფუძველზე მონიტორინგის სისტემის დახვეწა, საჭიროებისამებრ. 
თითოეულ ბიუროში და საკონსულტაციო ცენტრში გაიმართება შეხვედრები შეფასებისა და მონიტორინგის სიისტემის  შედეგების გასაცნობად.   </t>
  </si>
  <si>
    <t xml:space="preserve">
დაინერგება გაწეული კონსულტაციების ხარისხის შეფასების სისტემა;
მოხდება შეფასებისა და მონიტორინგის სისტემის ყოველწლიური შედეგების ანალიზი; შედეგების საფუძველზე მონიტორინგის სისტემის დახვეწა, საჭიროებისამებრ. 
თითოეულ ბიუროში და საკონსულტაციო ცენტრში გაიმართება შეხვედრები შეფასებისა და მონიტორინგის სიისტემის  შედეგების გასაცნობად.   </t>
  </si>
  <si>
    <t xml:space="preserve"> – ბიუროებისა და რეესტრის ადვოკატებმა წარმატებით გაიარეს ტრენინგები არასრუწლოვანთა მართლმსაჯულებაში. 
– სამსახურის დირექტორის ბძანებით, შეიქმნა არასრულწლოვანთა მართლმსაჯულებაში სპეციალიზებული ადვოკატების მუდმივმოქმედი ჯგუფი, რომელშიც შედის 53 ბიუროს ადვოკატი და 55 რეესტრის ადვოკატი.</t>
  </si>
  <si>
    <t xml:space="preserve"> – დონორების მხარდაჭერით, "სინერჯი" ჯგუფმა განახორციელა სამსახურის სტრუქტურის ანალიზი და შეიმუშავა რეკომენდაციები სტრუქტურის ოპტიმიზაციასთან დაკავშირებით. სტრუქტურული რეორგანიზაციის საკითხებზე გაიმართა 7 სამუშაო შეხვედრა;
 – სამოქალაქო და ადმინისტრაციულ საქმეებზე მანდატის გაფართოების საკითხზე სამუშო შეხვედრა გაიმართა ბიუროების უფროსებთან;
 – იურიდიული კლინიკის ფარგლებში, სტაჟირება გაიარა 60–მდე სტუდენტმა.</t>
  </si>
  <si>
    <t xml:space="preserve">სამსახურის სტატუსის ცვლილების, სტრუქტურის ანალიზის  და მანდატის გაფართოების შესაბამისად,  ეტაბრივად მოხდება სტრუქტურის ოპტიმიზაცია. ჩატარდება სამუშაო შეხვედრები სამსახურში ადმინისტრირებისა და მენეჯმენტის დახვეწის მიზნით;  
გაგრძელდება უმაღლეს სასწავლო დაწესებულებებთან იურიდიული კლინიკის პროექტის განხორციელება.
</t>
  </si>
  <si>
    <t xml:space="preserve">გაგრძელდება სამსახურის სტრუქტურის ოპტიმიზაციის პროცესი; ჩატარდება სამუშაო შეხვედრები ახალი სტრუქტურის ეფექტურობის განსაზღვრის, ადმინისტრირებისა და მენეჯმენტის დახვეწის მიზნით.
გაგრძელდება უმაღლეს სასწავლო დაწესებულებებთან იურიდიული კლინიკის პროექტის განხორციელება.
შემუშავდება იურიდიული დახმარების სამსახურში ადვოკატ–სტაჟიორის სტაჟირების გავლის წესი.    
</t>
  </si>
  <si>
    <t xml:space="preserve">ჩატარდება სამუშაო შეხვედრები ახალი სტრუქტურის ეფექტურობის განსაზღვრის, ადმინისტრირებისა და მენეჯმენტის დახვეწის მიზნით.
გაგრძელდება უმაღლეს სასწავლო დაწესებულებებთან იურიდიული კლინიკის პროექტის განხორციელება.
ამოქმედდება იურიდიული დახმარების სამსახურში ადვოკატ–სტაჟიორის სტაჟირების გავლის წესი. 
</t>
  </si>
  <si>
    <t xml:space="preserve">ჩატარდება სამუშაო შეხვედრები  სტრუქტურის ეფექტურობის განსაზღვრის, ადმინისტრირებისა და მენეჯმენტის დახვეწის მიზნით.
გაგრძელდება უმაღლეს სასწავლო დაწესებულებებთან იურიდიული კლინიკის პროექტის განხორციელება.
გაგრძელდება იურიდიული დახმარების სამსახურში ადვოკატ–სტაჟიორთა მიღება და სტაჟირების სამართლბრივი რეგულაციების სრულყოფა.
</t>
  </si>
  <si>
    <t xml:space="preserve"> – განგრძობადი იურიდიული განათლების ფარგლებში, სამსახურის ადვოკატები დაესწრნენ ადვოკატთა ასოციაციის მიერ ორგანიზებულ 40–ზე მეტ ტრენინგს;
 – ABA–ს ონლაინ სასწავლო პლატფორმის გამოყენებით, განგრძობადი იურიდიული განათლების ფარგლებში, ბიუროებში გაიმართა ვიდეო–სემინარების ჩვენება, რომელსაც ესწრებოდნენ ბიუროების, რეესტრის და სხვა კერძო ადვოკატები. 9 სხვადასხვა თემაზე 37 ვიდეო–ტრენინგის ჩვენება გაიმართა.
– GIZ-ის დახმარებით, ბიუროს უფროსებმა და ადვოკატებმა გაიარეს ტრენინგების ციკლი სამოქალაქო და ადმინისტრაციულ სამართალწარმოებაში;
– UN Women-ის დახმარებით ჩატარდა 4 ტრენინგი გაეროს კონვენციებზე შშმ პირთა უფლებებსა (CRPD) და ქალთა მიმართ ძალადობის აღკვეთის (CEDAW) შესახებ.</t>
  </si>
  <si>
    <t>განგრძობადი იურიდიული განათლების ფარგლებში  სამსახური უზრუნველყოფს ადვოკატებს პროფესიული ტრენინგებით   სავალდებულო კრედიტ საათების დაგროვების მიზნით. 
განხორციელდება ტრენინგები ქალთა მიმართ ძალადობის და ოჯახში ძალადობის მსხვერპლთა დაცვის საკითხებზე;
თანამშრომელთა და რეესტრის ადვოკატთა გამოკითხვის და/ან მონიტორინგის შედეგად მოხდება თანამშრომელთა და რეესტრის ადვოკატთა სასწავლო საჭიროებების გამოვლენა. 
ბიუროებში  ჩატარდება საორიენტაციო ტრენინგები ახლადმიღებული ადვოკატებისა და რეესტრის ადვოკატებისათვის, სიის განახლების შესაბამისად; 
მოხდება ბიბლიოთეკების განახლება.</t>
  </si>
  <si>
    <t>განგრძობადი იურიდიული განათლების ფარგლებში  სამსახური უზრუნველყოფს ადვოკატებს პროფესიული ტრენინგებით   სავალდებულო კრედიტ საათების დაგროვების მიზნით.  
განხორციელდება ტრენინგები ქალთა მიმართ ძალადობის და ოჯახში ძალადობის მსხვერპლთა დაცვის საკითხებზე;
თანამშრომელთა და რეესტრის ადვოკატთა გამოკითხვის და/ან მონიტორინგის შედეგად მოხდება თანამშრომელთა და რეესტრის ადვოკატთა სასწავლო საჭიროებების გამოვლენა. 
 ბიუროებში  ჩატარდება საორიენტაციო ტრენინგები ახლადმიღებული ადვოკატებისა და რეესტრის ადვოკატებისათვის, სიის განახლების შესაბამისად; 
მოხდება ბიბლიოთეკების განახლება..</t>
  </si>
  <si>
    <t xml:space="preserve">
სოციალური რეკლამის სტატუსით, ცეტრალურ და რეგიონულ ტელევიზიებში 1–კვირიდან 2–თვემდე ვადით განთავსდა სარეკლამო ვიდეო–რგოლი იურიდიული დახმარების სერვისის შესახებ;
ევროკავშირის დახმარებით გამოიცა ბროშურები 6 სხვადასხვა სამართლებრივ საკითხზე;
სამსახურის ცნობადობის გაზრდის მიზნით, ბიუროებმა გამართეს 265 სხვადასხვა ღონისძიება, მათ შორის:
– 100–ზე მეტი სემინარი საჯარო სკოლების მოსწავლეებისათვის;
– 46 ვიზიტი და შეხვედრა სხვადასხვა დასახლებული პუნქტის მოსახლეობასთან;
– 34 ვიზიტი დევნილთა კომპაქტურ დასახლებაში;
– 50–ზე მეტი შეხვედრა გაიმართა პრობაციონერებთან, სტუდენტებთან, სოციალური მომსახურების სააგენტოს მუშაკებთან, ასევე არასამთავრობო ორგანიზაციებთან. 
– რეგიონულ მედიაში მომზადდა 30–ზე მეტი სატელვიზიო სიუჟეტი, რადიო–გადაცემა და სტატია.</t>
  </si>
  <si>
    <t xml:space="preserve">გაგრძელდება თანამშრომლობა ცენტრალურ და რეგიონულ მედიასთან; 
განხორციელდება მინიმუმ ექვსი გასვლითი კონსულტაცია  ერთი თვის განმავლობაში; გასვლითი კონსულტაციების ფარგლებში, სხვადასხვა საკითხებთან ერთად, ყურადღება დაეთმობა ოჯახში ძალადობის მსხვერპლთა დაცვის და ქალთა უფლებების საკითხებს;  
იურიდიული დახმარების სამსახურის სერვისების შესახებ საჭიროებისამებრ დაიგეგმება და განხორციელდება  PR აქტივობები.
მოხდება ბუკლეტებისა და ბროშურების ბეჭდვა, 
 საჭიროებისამებრ, განხორციელდება ცნობადობის კვლევა. 
გამჭვირვალობის გაზრდის მიზნით, სამსახურის ვებ–გვერდზე განთავსებული ინფორმაციის მუდმივად განახლება </t>
  </si>
  <si>
    <t xml:space="preserve">გაგრძელდება თანამშრომლობა ცენტრალურ და რეგიონულ მედიასთან; 
განხორციელდება მინიმუმ ექვსი გასვლითი კონსულტაცია  ერთი თვის განმავლობაში; 
იურიდიული დახმარების სამსახურის სერვისების შესახებ საჭიროებისამებრ დაიგეგმება და განხორციელდება  PR აქტივობები.
მოხდება ბუკლეტებისა და ბროშურების ბეჭდვა, 
 საჭიროებისამებრ, განხორციელდება ცნობადობის კვლევა. 
გამჭვირვალობის გაზრდის მიზნით, სამსახურის ვებ–გვერდზე განთავსებული ინფორმაციის მუდმივად განახლება </t>
  </si>
  <si>
    <r>
      <t xml:space="preserve">მიზანი 7. </t>
    </r>
    <r>
      <rPr>
        <sz val="12"/>
        <rFont val="Sylfaen"/>
        <family val="1"/>
      </rPr>
      <t xml:space="preserve">რეალიბილიტაცია და რესოციალიზაცია, პრევენციაზე ორიენტირებული ინდივინდუალური მიდგომის დანერგვა და დახვეწა 
</t>
    </r>
  </si>
  <si>
    <r>
      <t xml:space="preserve">ღონისძიება 7.1.8 – თანამშრომელთა სწავლების გაუმჯობესება:     </t>
    </r>
    <r>
      <rPr>
        <sz val="12"/>
        <rFont val="Sylfaen"/>
        <family val="1"/>
      </rPr>
      <t>პრობაციის სამსახურის ტრეინინგის სტრატეგიის და ყოველწლიური ტრეინინგის გეგმების შემუშავება;                               ტრეინინგის მოდულების სტანდარტების შემუშავება, მიღება და გამოყენება;  სასწავლო პროგრამების პერიოდული შეფასება და განვითარება; პრობაციის ეროვნული სააგენტოს თანამშრომელთა და სტაჟიორ ოფიცერთა მომზადება შემუშავებული ტრენინგ-მოდულების  მიხედვით</t>
    </r>
  </si>
  <si>
    <r>
      <t>სასჯელის</t>
    </r>
    <r>
      <rPr>
        <sz val="12"/>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20%        </t>
    </r>
  </si>
  <si>
    <r>
      <t>სასჯელის</t>
    </r>
    <r>
      <rPr>
        <sz val="12"/>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40%        </t>
    </r>
  </si>
  <si>
    <r>
      <t>სასჯელის</t>
    </r>
    <r>
      <rPr>
        <sz val="12"/>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50%       </t>
    </r>
  </si>
  <si>
    <r>
      <t>სასჯელის</t>
    </r>
    <r>
      <rPr>
        <sz val="12"/>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55%       </t>
    </r>
  </si>
  <si>
    <r>
      <t>სასჯელის</t>
    </r>
    <r>
      <rPr>
        <sz val="12"/>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65%       </t>
    </r>
  </si>
  <si>
    <r>
      <t>სასჯელის</t>
    </r>
    <r>
      <rPr>
        <sz val="12"/>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70%       </t>
    </r>
  </si>
  <si>
    <r>
      <t>სასჯელის</t>
    </r>
    <r>
      <rPr>
        <sz val="12"/>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75%       </t>
    </r>
  </si>
  <si>
    <r>
      <t>სასჯელის</t>
    </r>
    <r>
      <rPr>
        <sz val="12"/>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80%       </t>
    </r>
  </si>
  <si>
    <r>
      <t xml:space="preserve">შემუშავებული ინსტრუქციითა და მეთოდოლოგიური სახელმძღვანელოთი მუშაობა; საჭიროებისამებრ განახლების პროცესი
</t>
    </r>
    <r>
      <rPr>
        <sz val="12"/>
        <rFont val="Sylfaen"/>
        <family val="1"/>
      </rPr>
      <t>პრობაციის ოფიცერთა სახელმძღვანელოს გამოცემა</t>
    </r>
  </si>
  <si>
    <r>
      <t xml:space="preserve">საზოგადოებაში პრობაციის შესახებ ადეკვატური ინფორმაციის არსებობის დონის ამაღლება </t>
    </r>
    <r>
      <rPr>
        <sz val="12"/>
        <rFont val="Sylfaen"/>
        <family val="1"/>
      </rPr>
      <t>საინფორმაციო ხასიათის ბუკლეტებისა და ვიდეო რგოლების დამზადების მეშვეობით;</t>
    </r>
  </si>
  <si>
    <r>
      <t>პერიოდული შეხვედრები საზოგადოების და მედიის წარმომადგენლებთან მიმდინარე საქმიანობის შესახებ</t>
    </r>
    <r>
      <rPr>
        <b/>
        <sz val="12"/>
        <color indexed="8"/>
        <rFont val="Sylfaen"/>
        <family val="1"/>
      </rPr>
      <t xml:space="preserve">      
    </t>
    </r>
  </si>
  <si>
    <r>
      <t>პერიოდული შეხვედრები საზოგადოების და მედიის წარმომადგენლებთან მიმდინარე საქმიანობის შესახებ</t>
    </r>
    <r>
      <rPr>
        <b/>
        <sz val="12"/>
        <color indexed="8"/>
        <rFont val="Sylfaen"/>
        <family val="1"/>
      </rPr>
      <t xml:space="preserve">             </t>
    </r>
  </si>
  <si>
    <r>
      <t xml:space="preserve">პერიოდული შეხვედრები საზოგადოების და მედიის წარმომადგენლებთან მიმდინარე საქმიანობის შესახებ </t>
    </r>
    <r>
      <rPr>
        <b/>
        <sz val="12"/>
        <color indexed="8"/>
        <rFont val="Sylfaen"/>
        <family val="1"/>
      </rPr>
      <t xml:space="preserve">         </t>
    </r>
  </si>
  <si>
    <t>1. აკრედიტაციის ახალი სტანდარტებისა და პროცედურების დანერგვა;
2. აკრედიტაციის ექსპერტთა შემადგენლობის გადახალისება და აკრედიტაციის პროცესში უცხოელი ექსპერტების ჩართვა;
3.სამართლის საგანმანათლებლო პროგრამის დარგობრივი მახასიათებლის დახვეწა.</t>
  </si>
  <si>
    <t>1. ,,განათლების ხარისხის განვითარების შესახებ" საქართველოს კანონში საქართველოს მთავრობის მიერ ინიცირებული კანონისპროექტის თანახმად, არსებული სამართლის პროგრამების განმეორებითი აკრედიტაცია განხორციელდება საგანმანათლებლო დაწესებულებების ხელახალი ავტორიზაციის მიღებიდან 1 წლის განმავლობაში.</t>
  </si>
  <si>
    <t>ელექტრონული სისტემისა და ცხელი ხაზის მუშაობის, ასევე აპარატის საქმიანობაზე მათი გავლენის შეფასება. ცენტრალური, რეგიონული ოფისებისა და ადგილობრივი წარმომადგენლების რაოდენობის ზრდა.</t>
  </si>
  <si>
    <t xml:space="preserve">ელექტრონული სისტემის მეშვეობით მიღებული საჩივრების რაოდენობა;  ცხელი ხაზის მეშვეობით შემოსული ზარების რაოდენობა </t>
  </si>
  <si>
    <t>ელექტრონული სისტემისა და ცხელი ხაზის მუშაობის და გავლენის შეფასება. სისტემის შემდგომი გაუმჯობესებისთვის  რეკომენდაციების მომზადება და განხორციელება</t>
  </si>
  <si>
    <t xml:space="preserve">რეგიონული ოფისების ადამიანური რესურსების და/ან ადგილობრივი წარმომადგენლების რაოდენობის ზრდა, ასევე ახალი რეგიონული ოფისების გახსნა  და მათი შესაძლებლობების გაძლიერება. </t>
  </si>
  <si>
    <t xml:space="preserve">1. რეგიონალური ოფისების ადამიანური რესურსების ზრდა/ წარმომადგენელთა რაოდენობის ზრდა და მათი შესაძლებლობების გაძლიერება;
2. ახალი რეგიონალური ოფისების გახსნა
</t>
  </si>
  <si>
    <t xml:space="preserve">საერთაშორისო სტანდარტებისა და საქართველოს კანონმდებლობის შესაბამისად ადამიანის უფლებათა დაცვის შესახებ საგანმანათლებლო აქტივობების ორგანიზება, როგორც უშუალოდ სახალხო დამცველის აპარატის, ასევე მის ფარგლებში შექმნილი აკადემიის ფარგლებში.  ადამიანის უფლებათა თემატიკაზე ყოველთვიურად საჯარო დებატების გამართვა; ადამიანის უფლებათა თემაზე სხვადასხვა პუბლიკაციების გამოცემა და გავრცელება; ბიბლიოთეკის ფუნქციონირების ხელშეწყობა
</t>
  </si>
  <si>
    <t xml:space="preserve">შედეგი 10.4. სახალხო დამცველის აპარატის ინსტიტუციური მდგრადობის  გაძლიერება. თანამშრომელთა პროფესიული განვითარების ხელშეწყობა </t>
  </si>
  <si>
    <t xml:space="preserve">ყოველწლიური ტრენინგ პროგრამების შემუშავება და განხორციელება. 1. მინიმუმ 4 ტრენინგი წელიწადში; 2. თანამშრომელთა 85% ცოდნისა და უნარების გაუმჯობესება; 3. სპეციალიზებული ცენტრების/დეპარტამენტების ფუნქციონირება საქართველოს სახალხო დამცველის აპარატში და მათი შემდგომი განვითარების ხელშეწყობა. </t>
  </si>
  <si>
    <t xml:space="preserve">ეთნიკური და რელიგიური უმცირესობების უფლებების კუთხით არსებული სიტუაციის ანალიზი, რეკომენდაციების, წინადადებების და ანგარიშის მომზადება.       
ტოლერანტობის კულტურის განვითარებისა და თანასწორუფლებიანი გარემოს ჩამოყალიბების ხელშეწყობა;
დისკრიმინაციისა და ქსენოფობიის გამოვლინებების წინააღმდეგ ბრძოლა;
უმრავლესობისა და უმცირესობის ჯგუფებს შორის მრავალმხრივი დიალოგის ხელშეწყობა;
ეროვნული და რელიგიური უმცირესობების ინტეგრაციის პროცესის ხელშეწყობა;
რელიგიური და ეთნიკური უმცირესობების საბჭოების მიერ განხორციელებული აქტივობების კოორდინირება და მხარდაჭერა.
ტოლერანტობის და სამოქალაქო ინტეგრაციის ეროვნული სამოქმედო გეგმის განხორციელების მონიტორინგი, შესაბამისი ანგარიშის შემუშავება და შედეგების განხილვის მიზნით შეხვედრების ორგანიზება 
</t>
  </si>
  <si>
    <t xml:space="preserve">1. ტოლერანტობის კულტურის განვითარებისა და თანასწორუფლებიანი გარემოს ჩამოყალიბების ხელშეწყობა;
2. დისკრიმინაციისა და ქსენოფობიის გამოვლინებების წინააღმდეგ ბრძოლა;
3. უმრავლესობისა და უმცირესობის ჯგუფებს შორის მრავალმხრივი დიალოგის ხელშეწყობა;
4. ეროვნული და რელიგიური უმცირესობების ინტეგრაციის პროცესის ხელშეწყობა;
5. საგანმანათლებლო ღონისძიებების განხორციელება ტოლერანტობის და უმცირესობების უფლებების შესახებ ცნობიერების ამაღლების მიზნით, ტოლერანტობის ცენტრის ვებგვერდის (www.tolerantoba.ge), ტრენინგების, ვიქტორინების, კონკურსების და სხვა ღონისძიებების საშუალებით; 
6. სახალხო დამცველთან არსებული რელიგიათა და ეროვნულ უმცირესობათა საბჭოების გაძლიერება და მათი საქმიანობის მხარდაჭერა;
7. რელიგიური და ეთნიკური უმცირესობების მდგომარეობის მონიტორინგი, არსებული ტენდენციების გამოკვეთა და ანალიზი;
8. რეკომენდაციებისა და წინადადებების მომზადება და წარდგენა შესაბამისი სახელმწიფო უწყებებისთვის;
9. მთავრობის ადამიანის უფლებათა სამოქმედო გეგმის და შემწყნარებლობისა და სამოქალაქო ინტეგრაციის ეროვნული სამოქმედო გეგმის მონიტორინგი, რელიგიათა და ეროვნულ უმცირესობათა საბჭოების ჩართულობით.  
</t>
  </si>
  <si>
    <t>ცენტრის მიერ განხორციელებული საქმიანობების შესახებ ანგარიშები</t>
  </si>
  <si>
    <t>1. ბავშვის უფლებების შესახებ საგანმამანთლებლო კამპანიის ჩატარება ბავშვთა მრჩეველთა საბჭოს ფარგლებში თბილისსა და რეგიონებში – 1 კონფერენცია და 4 სამუშაო შეხვედრა 
2. 10 სამუშაო შეხვედრის ორგანიზება ბავშვის უფლებების თემატიკაზე სხვადასხვა აუდიტორიისთვის 
3. საქართველოს სახალხო დამცველის ანაგარიშის შესაბამისი თავის მომზადება;                                              4. ბავშვთა უფლებების შესახებ ეფექტური კომუნიკაციისა და ინფორმაციის გაზრდის მიზნით NGO forum-ის წარმოება. 5.არასრულწლოვანთა სასჯელაღსრულების დაწესებულებების მონიტორინგი;
6. ბავშვთა უფლებათა დაცვის ცენტრის სამწლიანი სტრატეგიის განახლება;
7. სკოლამდელი დაწესებულებების მონიტორინგი;
8. სახელმწიფო მზრუნველობაში მყოფი ბავშვების უფლებრივი მდგომარეობის ზედამხედველობა;
9. განათლების სისტემის  ახალი  მიმართულებების მხარდაჭერა სკოლამდელი განათლების სასწავლო სტანდარტების დანერგვის, განათლების მეორე შანსისა და ინკლუზიური განათლების  მიმართულებით;
10. 24 საათიანი სახელმწიფო ზრუნვის ქვეშ მყოფი არასრულწლოვნების მომზადების ზედამხედველობა სამზრუნველო დაწესებულებიდან გასვლის მიმართულებით;
11. არაფორმალური სამოქალაქო განათლების  მიმართულების გაძლიერება;
12. ბავშვთა უფლებათა ცენტრში 2 საშტატო ერთეულის დამატება</t>
  </si>
  <si>
    <t>დეპარტამენტის მიერ განხორციელებული საქმიანობების შესახებ ანგარიშები</t>
  </si>
  <si>
    <t xml:space="preserve">1. შეზღუდული შესაძლებლობის მქონე პირების უფლებრივი მდგომარეობის მონიტორინგი;                   2. 3 თემატური შეხვედრის ორგანიზება შშმპ უფლებების შესახებ;                                                                             3. ტრენინგების, სასწავლო ვიზიტებისა და შესაძლებლობების ამაღლების აქტივობების მეშვეობით საქართველოს სახალხო დამცველის აპარატის განვითარება შეზღუდული შესაძლებლობის მქონე პირთა უფლებების დაცვის მიზნით.                                                                                                            4. შეზღუდული შესაძლებლობის მქონე პირთა უფლებათა მდგომარეობისა და მათი დაცვის შესახებ ანგარიშების მომზადებასა და გამოცემაში მონაწილეობა.                                                                                           5. შეზღუდული შესაძლებლობის მქონე პირთა უფლებათა შესახებ გაეროს 2006 წლის კონვენციის შესრულების მონიტორინგის განხორციელება;                                                                                          6. შეზღუდული შესაძლებლობების მქონე პირთა უფლებათა დაცვის სამმართველოს რეორგანიზაცია და მისი ჩამოყალიბება დეპარტამენტად. </t>
  </si>
  <si>
    <t xml:space="preserve">1. შეზღუდული შესაძლებლობის მქონე პირების უფლებათა დაცვის დეპარტამენტის შექმნა;  2. შეზღუდული შესაძლებლობის მქონე პირთა საყოველთაოდ აღიარებული უფლებების დაცვა და მონიტორინგი;3. გაეროს შეზღუდული შესაძლებლობების მქონე პირთა უფლებების კონვენციის იმპლემენტაციის მონიტორინგი; 4.გაეროს შეზღუდული შესაძლებლობის მქონე პირთა უფლებების კომიტეტისთვის წარსადგენი მონიტორინგის ანგარიშის მომზადება; 5. მთავრობის ადამიანის უფლებათა სამოქმედო გეგმისა და შეზღუდული შესაძლებლობის მქონე პირთა თანაბარი შესაძლებლობების უზრუნველყოფის 2014-2016 წლების სამოქმედო გეგმის მონიტორინგი; 6. შეზღუდული შესაძლებლობის მქონე პირების უფლებების დარღვევასთან  დაკავშირებული განცხადება/საჩივრების შესწავლა და შესაბამისი დასკვნების/რეკომენდაციების/წინადადებების პროექტების მომზადება; 7. დახურული დაწესებულებების, სახელმწიფო პროგრამების სერვისების მონიტორინგი; 8. კვლევების წარმოება;9. ხანდაზმულთა უფლებრივი მდგომარეობის მონიტორინგი, მათ მიმართ ეფექტური სახელმწიფო პოლიტიკის ჩამოყალიბების ხელშეწყობა.
</t>
  </si>
  <si>
    <t xml:space="preserve">1. შეზღუდული შესაძლებლობის მქონე პირების უფლებათა დაცვის დეპარტამენტის შექმნა;  2. შეზღუდული შესაძლებლობის მქონე პირთა საყოველთაოდ აღიარებული უფლებების დაცვა და მონიტორინგი;
3. გაეროს შეზღუდული შესაძლებლობების მქონე პირთა უფლებების კონვენციის იმპლემენტაციის მონიტორინგი; 4.გაეროს შეზღუდული შესაძლებლობის მქონე პირთა უფლებების კომიტეტისთვის წარსადგენი მონიტორინგის ანგარიშის მომზადება;
5. მთავრობის ადამიანის უფლებათა სამოქმედო გეგმისა და შეზღუდული შესაძლებლობის მქონე პირთა თანაბარი შესაძლებლობების უზრუნველყოფის 2014-2016 წლების სამოქმედო გეგმის მონიტორინგი;6. შეზღუდული შესაძლებლობის მქონე პირების უფლებების დარღვევასთან  დაკავშირებული განცხადება/საჩივრების შესწავლა და შესაბამისი დასკვნების/რეკომენდაციების/წინადადებების პროექტების მომზადება;
7. დახურული დაწესებულებების, სახელმწიფო პროგრამების სერვისების მონიტორინგი; 8. კვლევების წარმოება;
9. ხანდაზმულთა უფლებრივი მდგომარეობის მონიტორინგი, მათ მიმართ ეფექტური სახელმწიფო პოლიტიკის ჩამოყალიბების ხელშეწყობა.
</t>
  </si>
  <si>
    <t xml:space="preserve">2014 წლის 1 მაისს საქართველოს სახალხო დამცველის აპარატში შეიქმნა ანალიტიკური დეპარტამენტი </t>
  </si>
  <si>
    <t xml:space="preserve">1. სამართლებრივი კვლევების მომზადება;  2. საკანონმდებლო ბაზის ანალიზი; საკანონმდებლო წინადადებების მომზადება; კანონპროექტებზე სამართლებრივი დასკვნების მომზადება; 3. სასამართლო გადაწყვეტილებების ანალიზი აპარატის წარმოაბაში არსებულ  საქმეებზე (განცხადებებზე) ერთგვაროვანი პრაქტიკის ჩამოსაყალიბებლად;      4. სახალხო დამცველის აპარატის მიერ გაცემული რეკომენდაციების, წინადადებების, შუამდგომლობების  ელექტრონული მონაცემთა ბაზის  შემუშავება და რეკომენდაციების ანალიზი;  5. სტატისტიკურ-ანალიტიკური კვლევებისა და ანგარიშების მომზადება; </t>
  </si>
  <si>
    <t xml:space="preserve">1. სამართლებრივი კვლევების მომზადება;  2. საკანონმდებლო ბაზის ანალიზი; საკანონმდებლო წინადადებების მომზადება; კანონპროექტებზე სამართლებრივი დასკვნების მომზადება;                      3. სასამართლო გადაწყვეტილებების ანალიზი აპარატის წარმოაბაში არსებულ  საქმეებზე (განცხადებებზე) ერთგვაროვანი პრაქტიკის ჩამოსაყალიბებლად; 4. სახალხო დამცველის აპარატის მიერ გაცემული რეკომენდაციების, წინადადებების, შუამდგომლობების  ელექტრონული მონაცემთა ბაზის  შემუშავება და რეკომენდაციების ანალიზი;  მათი შესრულების ანალიზი; 5. სტატისტიკურ-ანალიტიკური კვლევებისა და ანგარიშების მომზადება; </t>
  </si>
  <si>
    <t xml:space="preserve">1. დისკრიმინაციის სავარაუდო ფაქტების შესახებ განცხადების/საჩივრების მიღება, განხილვა და შესაბამისი რეაგირება; 
2. საჯარო დაწესებულების მიერ რეკომენდაციების შესრულებაზე უარის შემთხვევაში სასამართლოსათვის მიმართვა; 
3. დისკრიმინაციის საქმეებზე, სასამართლო წარმოების დროს სასამართლოს მეგობრის (Amicus Curiae) მოსაზრებების წარდგენა;
4. დისკრიმინაციის აღმოფხვრის ხელშეწყობის მიზნით საკანონმდებლო წინადადებების შემუშავება; 
5. დისკრიმინაციის აღმოფხვრის და თანასწორობის უზრუნველყოფის მიზნით ცნობიერების ამაღლების კამპანიების განხორციელება; 
6. სახალხო დამცველის, როგორც თანასწორობის ორგანოს, სხვადასხვა თანასწორობის საერთაშორისო ორგანიზაციებში გაწევრიანება;
7. საქართველოს სახალხო დამცველის ანგარიშის შესაბამისი თავის/სპეციალური ანგარიშების მომზადება. 
</t>
  </si>
  <si>
    <t>განხორციელებული საქმიანობების შესახებ ანგარიშები</t>
  </si>
  <si>
    <t xml:space="preserve">პრევენციის ეროვნულმა მექანიზმით ხორციელდება - მონიტორინგი პოლიციის დროებითი მოთავსების იზოლატორში, სასჯელაღსრულების დაწესებულებებში, ფსიქიატრიულ დაწესებულებებში, საოჯახო ტიპის ბავშვთა სახლებში; ასევე ხორციელდება ინდივიდუალური ვიზიტები, მიგრანტთა დაბრუნების მონიტორინგი, . დეპარტამენტი ამზადებს წლიურ და სპეციალურ ანგარიშებს. 
</t>
  </si>
  <si>
    <t>პრევენციის ეროვნულმა მექანიზმმა განახორციელა შემდეგი აქტივობები:
1.  15 მონიტორინგის ვიზიტი პოლიციის დროებითი მოთავსების იზოლატორებში
2. 24 ვიზიტი სასჯელაღსრულების დაწესებულებებში
3.  3 ვიზიტი ფსიქიატრიულ დაწესებულებებში
4. 44 ვიზიტი მცირე საოჯახო ტიპის ბავშვთა სახლებში;
5. 364 ინდივიდუალური ვიზიტები;                                          6. 1 მიგრანტთა დაბრუნების ერთობლივი ოპერაციის მონიტორინგი;             
7. მომზადდა პრევენციის ეროვნული მექანიზმის სრული წლიური ანგარიში და საქმიანობის ანგარიში;                                                                                              8. 2 ვიზიტი სამხედრო ჰაუპტვახტში; 
9. გამოიცა პრევენციის ეროვნული მექანიზმის   თემატური ანგარიშები</t>
  </si>
  <si>
    <r>
      <t xml:space="preserve">                </t>
    </r>
    <r>
      <rPr>
        <b/>
        <sz val="14"/>
        <color theme="1"/>
        <rFont val="Sylfaen"/>
        <family val="1"/>
      </rPr>
      <t xml:space="preserve"> 10. სახალხო დამცველის აპარატის გაძლიერება </t>
    </r>
  </si>
  <si>
    <r>
      <t xml:space="preserve">საწყისი ეტაპი
</t>
    </r>
    <r>
      <rPr>
        <b/>
        <sz val="9"/>
        <color theme="1"/>
        <rFont val="Sylfaen"/>
        <family val="1"/>
        <charset val="204"/>
      </rPr>
      <t>2015</t>
    </r>
  </si>
  <si>
    <r>
      <t xml:space="preserve">საქმისწარმოების ელექტრონული სისტემა  დანერგილია; ცენტრალური აპარატის, ადგილობრივი წარმომადგენლებისა და რეგიონული ოფისების ადამიანური რესურსის რაოდენობა; </t>
    </r>
    <r>
      <rPr>
        <sz val="9"/>
        <color theme="1"/>
        <rFont val="Sylfaen"/>
        <family val="1"/>
        <charset val="204"/>
      </rPr>
      <t>ფუნქციონირებს ცხელი ხაზი</t>
    </r>
  </si>
  <si>
    <r>
      <t xml:space="preserve">აპარატის სერვისებზე მოსახლეობის ხელმისაწვდომობის მიზნით, სახალხო დამცველის აპარატის ფარგლებში არის 8 რეგიონული ოფისი. ხელმისაწვდომობის შემდგომი გაუმჯობესებისთვის, საჭიროა იმ რეგიონების დაფარვაც, სადაც ოფისები არ არის. ამ მიზნით სახალხო დამცველი გეგმავს რეგიონული ოფისების ან ადგილობრივი წარმომადგენლების რაოდენობის გაზრდასა და მათი შესაძლებლობების გაძლიერებას. საქმიანობის ეფექტურობის გაზრდის მიზნით, აპარატში დაინერგა საქმისწარმოების ელექტრონული სისტემა. </t>
    </r>
    <r>
      <rPr>
        <sz val="9"/>
        <color theme="1"/>
        <rFont val="Sylfaen"/>
        <family val="1"/>
        <charset val="204"/>
      </rPr>
      <t>ასევე, აპარატში ფუნქციონირებს ცხელი ხაზი</t>
    </r>
    <r>
      <rPr>
        <sz val="9"/>
        <color theme="1"/>
        <rFont val="Sylfaen"/>
        <family val="1"/>
      </rPr>
      <t xml:space="preserve">
</t>
    </r>
  </si>
  <si>
    <r>
      <t xml:space="preserve">ელექტრონული </t>
    </r>
    <r>
      <rPr>
        <sz val="9"/>
        <color theme="1"/>
        <rFont val="Sylfaen"/>
        <family val="1"/>
      </rPr>
      <t xml:space="preserve">სისტემისა </t>
    </r>
    <r>
      <rPr>
        <sz val="9"/>
        <color theme="1"/>
        <rFont val="Sylfaen"/>
        <family val="1"/>
        <charset val="204"/>
      </rPr>
      <t>და ცხელი ხაზის</t>
    </r>
    <r>
      <rPr>
        <sz val="9"/>
        <color theme="1"/>
        <rFont val="Sylfaen"/>
        <family val="1"/>
      </rPr>
      <t xml:space="preserve"> მუშაობის, ასევე აპარატის საქმიანობაზე მათი გავლენის შეფასება. </t>
    </r>
    <r>
      <rPr>
        <sz val="9"/>
        <color theme="1"/>
        <rFont val="Sylfaen"/>
        <family val="1"/>
        <charset val="204"/>
      </rPr>
      <t xml:space="preserve">ცენტრალური, </t>
    </r>
    <r>
      <rPr>
        <sz val="9"/>
        <color theme="1"/>
        <rFont val="Sylfaen"/>
        <family val="1"/>
      </rPr>
      <t>რეგიონული ოფისებისა და ადგილობრივი წარმომადგენლების რაოდენობ</t>
    </r>
    <r>
      <rPr>
        <sz val="9"/>
        <color theme="1"/>
        <rFont val="Sylfaen"/>
        <family val="1"/>
        <charset val="204"/>
      </rPr>
      <t>ის ზრდა</t>
    </r>
    <r>
      <rPr>
        <sz val="9"/>
        <color theme="1"/>
        <rFont val="Sylfaen"/>
        <family val="1"/>
      </rPr>
      <t>.</t>
    </r>
  </si>
  <si>
    <r>
      <t xml:space="preserve">საქმიანობა 10.2.1. დაინერგა ელექტრონული პროგრამა, რომელიც უზრუნველყოფს საჩივრების მიღებას და მართვას სქართველოს სახალხო დამცველის როგორც ცენტრალურ, ისე ყველა რეგიონულ ოფისში. </t>
    </r>
    <r>
      <rPr>
        <sz val="9"/>
        <color theme="1"/>
        <rFont val="Sylfaen"/>
        <family val="1"/>
        <charset val="204"/>
      </rPr>
      <t>ამუშავდა ცხელი ხაზი, რომლითაც ხდება განცხადებებისა და საჩივრების მიღება.</t>
    </r>
  </si>
  <si>
    <r>
      <t xml:space="preserve">საქართველოს სახალხო დამცველის აპარატმა შეიმუშავა სპეციალური პროგრამა საჩივრების მართვისთვის. იგი მოქმედებს საქართველოს სახალხო დამცველის როგორც ცენტრალურ, ისე რეგიონულ  ოფისებში. თანამშრომლებმა გაიარეს შესაბამისი ტრენინგ კურსები სისტემაში ეფექტური მუშაობისთვის.  </t>
    </r>
    <r>
      <rPr>
        <sz val="9"/>
        <color theme="1"/>
        <rFont val="Sylfaen"/>
        <family val="1"/>
        <charset val="204"/>
      </rPr>
      <t>ასევე, სახალხო დამცველის აპარატში ამუშავდა ცხელი ხაზი სატელეფონო ნომრით – 1481. ცხელი ხაზი ოცდაოთხსაათიან რეჟიმში, დასვენების და უქმე დღეების ჩათვლით, მოქალაქეებისგან იღებს ინფორმაციას სახელმწიფო (საჯარო) დაწესებულებების მხრიდან ადამიანის უფლებათა და თავისუფლებათა სავარაუდო დარღვევებზე.</t>
    </r>
    <r>
      <rPr>
        <sz val="9"/>
        <color theme="1"/>
        <rFont val="Sylfaen"/>
        <family val="1"/>
      </rPr>
      <t xml:space="preserve">
</t>
    </r>
  </si>
  <si>
    <r>
      <t>ელექტრონული სისტემისა და ცხელი ხაზის</t>
    </r>
    <r>
      <rPr>
        <sz val="9"/>
        <color theme="1"/>
        <rFont val="Sylfaen"/>
        <family val="1"/>
      </rPr>
      <t xml:space="preserve"> მუშაობის და გავლენის შეფასება. სისტემის შემდგომი გაუმჯობესებისთვის  რეკომენდაციების მომზადება და </t>
    </r>
    <r>
      <rPr>
        <sz val="9"/>
        <color theme="1"/>
        <rFont val="Sylfaen"/>
        <family val="1"/>
        <charset val="204"/>
      </rPr>
      <t>განხორციელება</t>
    </r>
  </si>
  <si>
    <r>
      <t xml:space="preserve">საქმიანობა 10.2.2. სახალხო დამცველის  რეგიონული ოფისების, ადგილობრივი წარმომადგენლების ადამიანური რესურსის ზრდა, </t>
    </r>
    <r>
      <rPr>
        <sz val="9"/>
        <color theme="1"/>
        <rFont val="Sylfaen"/>
        <family val="1"/>
        <charset val="204"/>
      </rPr>
      <t>ასევე ადგილობრივი ოფისების რაოდენობის ზრდა</t>
    </r>
  </si>
  <si>
    <r>
      <t xml:space="preserve">რეგიონული ოფისების </t>
    </r>
    <r>
      <rPr>
        <sz val="9"/>
        <color theme="1"/>
        <rFont val="Sylfaen"/>
        <family val="1"/>
        <charset val="204"/>
      </rPr>
      <t>რაოდენობა</t>
    </r>
    <r>
      <rPr>
        <sz val="9"/>
        <color theme="1"/>
        <rFont val="Sylfaen"/>
        <family val="1"/>
      </rPr>
      <t xml:space="preserve">, </t>
    </r>
    <r>
      <rPr>
        <sz val="9"/>
        <color theme="1"/>
        <rFont val="Sylfaen"/>
        <family val="1"/>
        <charset val="204"/>
      </rPr>
      <t xml:space="preserve"> რეგიონლაური ოფისების ადამიანური რესურსების/წარმომადგენლების რაოდენობა </t>
    </r>
    <r>
      <rPr>
        <sz val="9"/>
        <color theme="1"/>
        <rFont val="Sylfaen"/>
        <family val="1"/>
      </rPr>
      <t xml:space="preserve"> </t>
    </r>
  </si>
  <si>
    <r>
      <t xml:space="preserve">ქვეყნის მასშტაბით, </t>
    </r>
    <r>
      <rPr>
        <sz val="9"/>
        <color theme="1"/>
        <rFont val="Sylfaen"/>
        <family val="1"/>
      </rPr>
      <t>ადამიანის უფლებათა დაცვის მიზნით აუცილებელია</t>
    </r>
    <r>
      <rPr>
        <sz val="9"/>
        <color theme="1"/>
        <rFont val="Sylfaen"/>
        <family val="1"/>
        <charset val="204"/>
      </rPr>
      <t xml:space="preserve"> </t>
    </r>
    <r>
      <rPr>
        <sz val="9"/>
        <color theme="1"/>
        <rFont val="Sylfaen"/>
        <family val="1"/>
      </rPr>
      <t xml:space="preserve"> რეგიონული ოფისების </t>
    </r>
    <r>
      <rPr>
        <sz val="9"/>
        <color theme="1"/>
        <rFont val="Sylfaen"/>
        <family val="1"/>
        <charset val="204"/>
      </rPr>
      <t>ადამიანური რესურსების და</t>
    </r>
    <r>
      <rPr>
        <sz val="9"/>
        <color theme="1"/>
        <rFont val="Sylfaen"/>
        <family val="1"/>
      </rPr>
      <t xml:space="preserve"> ადგილობრივი წარმომადგენლების რაოდენობის ზრდა, ასევე </t>
    </r>
    <r>
      <rPr>
        <sz val="9"/>
        <color theme="1"/>
        <rFont val="Sylfaen"/>
        <family val="1"/>
        <charset val="204"/>
      </rPr>
      <t xml:space="preserve">ახალი </t>
    </r>
    <r>
      <rPr>
        <sz val="9"/>
        <color theme="1"/>
        <rFont val="Sylfaen"/>
        <family val="1"/>
      </rPr>
      <t xml:space="preserve">რეგიონული ოფისების </t>
    </r>
    <r>
      <rPr>
        <sz val="9"/>
        <color theme="1"/>
        <rFont val="Sylfaen"/>
        <family val="1"/>
        <charset val="204"/>
      </rPr>
      <t xml:space="preserve">გახსნა </t>
    </r>
    <r>
      <rPr>
        <sz val="9"/>
        <color theme="1"/>
        <rFont val="Sylfaen"/>
        <family val="1"/>
      </rPr>
      <t xml:space="preserve"> და მათი შესაძლებლობების გაძლიერება. რეგიონული ოფისებისა და ადგილობრივი წარმომადგენლების საქმიანობის ეფექტური კოორდინაციის მიზნით, შეიქმნა რეგიონული ოფისების მართვის სამმართველო</t>
    </r>
  </si>
  <si>
    <r>
      <t xml:space="preserve">1) საანგარიშო პერიოდში საგანმანათლებლო აქტივობების რაოდენობა; 2) ადამიანის უფლებათა </t>
    </r>
    <r>
      <rPr>
        <sz val="9"/>
        <color theme="1"/>
        <rFont val="Sylfaen"/>
        <family val="1"/>
        <charset val="204"/>
      </rPr>
      <t>აკადემიის მიერ განხორციელებული საგანმანათლებლო ღონისძიებების რაოდენობა</t>
    </r>
    <r>
      <rPr>
        <sz val="9"/>
        <color theme="1"/>
        <rFont val="Sylfaen"/>
        <family val="1"/>
      </rPr>
      <t xml:space="preserve">
</t>
    </r>
  </si>
  <si>
    <r>
      <t xml:space="preserve">საქართველოს სახალხო დამცველის აპარატი ახორციელებს # საგანმანათლებლო აქტივობას წელიწადში. 
სხვადასხვა სამიზნე ჯგუფებს სახალხო დამცველის აპარატი სთავაზობს სასწავლო კურსებს </t>
    </r>
    <r>
      <rPr>
        <sz val="9"/>
        <color theme="1"/>
        <rFont val="Sylfaen"/>
        <family val="1"/>
        <charset val="204"/>
      </rPr>
      <t>ადამიანის უფლებების აკადემიის ფარგლებში</t>
    </r>
    <r>
      <rPr>
        <sz val="9"/>
        <color theme="1"/>
        <rFont val="Sylfaen"/>
        <family val="1"/>
      </rPr>
      <t>.</t>
    </r>
  </si>
  <si>
    <r>
      <t xml:space="preserve">სამოქალაქო განათლების და საინფორმაციო კამპანიების განხორციელება, </t>
    </r>
    <r>
      <rPr>
        <sz val="9"/>
        <color theme="1"/>
        <rFont val="Sylfaen"/>
        <family val="1"/>
        <charset val="204"/>
      </rPr>
      <t>მათ შორის ადამიანის უფლებების აკადემიის ფარგლებში</t>
    </r>
    <r>
      <rPr>
        <sz val="9"/>
        <color theme="1"/>
        <rFont val="Sylfaen"/>
        <family val="1"/>
      </rPr>
      <t xml:space="preserve">
</t>
    </r>
  </si>
  <si>
    <r>
      <t xml:space="preserve">საქმიანობა 10.3.1.   ადამიანის უფლებათა დაცვის, საქართველოს კანონმდებლობის და საერთაშორისო სტანდარტების შესახებ საგანმანათლებლო აქტივობების (ტრენინგები, სემინარები და სამუშაო შეხვედრების) ორგანიზება  </t>
    </r>
    <r>
      <rPr>
        <sz val="9"/>
        <color theme="1"/>
        <rFont val="Sylfaen"/>
        <family val="1"/>
        <charset val="204"/>
      </rPr>
      <t>ადამიანის უფლებების აკადემიის</t>
    </r>
    <r>
      <rPr>
        <sz val="9"/>
        <color theme="1"/>
        <rFont val="Sylfaen"/>
        <family val="1"/>
      </rPr>
      <t>/ბიბლიოთეკების მეშვეობით</t>
    </r>
  </si>
  <si>
    <r>
      <t xml:space="preserve">1) საანგარიშო პერიოდში საგანმანათლებლო აქტივობების რაოდენობა;   2) ადამიანის უფლებათა </t>
    </r>
    <r>
      <rPr>
        <sz val="9"/>
        <color theme="1"/>
        <rFont val="Sylfaen"/>
        <family val="1"/>
        <charset val="204"/>
      </rPr>
      <t>აკადემიის მიერ განხორციელებული საგანმანათლებლო ღონისძიებების რაოდენობა</t>
    </r>
    <r>
      <rPr>
        <sz val="9"/>
        <color theme="1"/>
        <rFont val="Sylfaen"/>
        <family val="1"/>
      </rPr>
      <t xml:space="preserve">
</t>
    </r>
  </si>
  <si>
    <r>
      <t xml:space="preserve">საქართველოს სახალხო დამცველის აპარატი წლიურად ატარებს რამდენიმე საგანმანათლებლო აქტივობას - </t>
    </r>
    <r>
      <rPr>
        <sz val="9"/>
        <color theme="1"/>
        <rFont val="Sylfaen"/>
        <family val="1"/>
        <charset val="204"/>
      </rPr>
      <t xml:space="preserve">ტრეინინგებს </t>
    </r>
    <r>
      <rPr>
        <sz val="9"/>
        <color theme="1"/>
        <rFont val="Sylfaen"/>
        <family val="1"/>
      </rPr>
      <t xml:space="preserve">სხვადასხვა სამიზნე ჯგუფისთვის - დაკავებული პირები, დევნილები, ბავშვები, მათ შორის მოზარდები და სხვა; </t>
    </r>
    <r>
      <rPr>
        <sz val="9"/>
        <color theme="1"/>
        <rFont val="Sylfaen"/>
        <family val="1"/>
        <charset val="204"/>
      </rPr>
      <t xml:space="preserve">ასევე ტარდება თემატური დებატები; საგანმანათლებლო აქტივობების ჩატარება 2015 წლიდან დაიწყო ასევე ახლადშექმნილ ადამიანის უფლებების აკადემიის ფარგლებში. გარდა ამისა, ხდება თემატური პუბლიკაციების გამოცემა და გავრცელება </t>
    </r>
  </si>
  <si>
    <r>
      <t xml:space="preserve">საერთაშორისო სტანდარტებისა და საქართველოს კანონმდებლობის შესაბამისად ადამიანის უფლებათა დაცვის შესახებ საგანმანათლებლო აქტივობების ორგანიზება, </t>
    </r>
    <r>
      <rPr>
        <sz val="9"/>
        <color theme="1"/>
        <rFont val="Sylfaen"/>
        <family val="1"/>
        <charset val="204"/>
      </rPr>
      <t>როგორც უშუალოდ სახალხო დამცველის აპარატის, ასევე მის ფარგლებში შექმნილი აკადემიის ფარგლებში</t>
    </r>
    <r>
      <rPr>
        <sz val="9"/>
        <color theme="1"/>
        <rFont val="Sylfaen"/>
        <family val="1"/>
      </rPr>
      <t xml:space="preserve">.  ადამიანის უფლებათა თემატიკაზე ყოველთვიურად საჯარო დებატების გამართვა; ბიბლიოთეკის ფუნქციონირების ხელშეწყობა
</t>
    </r>
  </si>
  <si>
    <t xml:space="preserve">1) აპარატის თანამშრომლებისთვის ჩატარებული ტრენინგების/სასწავლო ვიზიტების რაოდენობა
2) სახალხო დამცველის სპეციალიზებული დეპარტამენტების/ცენტრების არსებობა, მათი საქმიანობების ამსახველი ანგარიშები
</t>
  </si>
  <si>
    <t xml:space="preserve">სახალხო დამცველის აპარატისთვის ყოველწლიურად ტარდება სხვადასხვა ტიპის ტრენინგი და სასწავლო ვიზიტი, რომლებიც მნიშვნელოვანია თანამშრომელთა პროფესიული განვითარებისთვის. საჭიროა ამ ტენდენციის შენარჩუნება. </t>
  </si>
  <si>
    <t xml:space="preserve">დისკრიმინაციისა და ქსენოფობიის იდენტიფიცირებული შემთხვევების რაოდენობა; ცენტრის მიერ განხორციელებული აქტივობები/საქმიანობების ანგარიშები. </t>
  </si>
  <si>
    <t xml:space="preserve">ტოლერანტობის ცენტრი ახორციელებს საქმიანობებს, რომლებიც მიზნად ისახავს რელიგიური და ეთნიკური უმცირესობების ინტეგრაციის ხელშეწყობას, რელიგიური შეუწყნარებლობის პრევენციას, სიძულვილის ენის აღმოფხვრას, მედიაში რელიგიურ უმცირესობათა საკითხების სათანადო გაშუქებას.  </t>
  </si>
  <si>
    <r>
      <t xml:space="preserve">ბავშვთა უფლებების დაცვის ცენტრი ახორციელებს საქმიანობებს, რომელთა მიზანია - </t>
    </r>
    <r>
      <rPr>
        <sz val="9"/>
        <color theme="1"/>
        <rFont val="Sylfaen"/>
        <family val="1"/>
      </rPr>
      <t>ბავშვთა უფლებებ</t>
    </r>
    <r>
      <rPr>
        <sz val="9"/>
        <color theme="1"/>
        <rFont val="Sylfaen"/>
        <family val="1"/>
        <charset val="204"/>
      </rPr>
      <t>რივი მდგომარეობის გაუმჯობესება, ბავშვთა უფლებების შესახებ ცნობიერების ამაღლება, შესაბამისი უწყებების კოორდინაციის ხელშეწყობა ფავშვთა უფლებებისა და პროგრამების კოორდინირებულად განხორციელების მიზნით.</t>
    </r>
  </si>
  <si>
    <r>
      <t xml:space="preserve">გენდერული თანასწორობის დეპარტამენტი ახორციელებს საქმიანობებს, რომელთა მიზანია - </t>
    </r>
    <r>
      <rPr>
        <sz val="9"/>
        <color theme="1"/>
        <rFont val="Sylfaen"/>
        <family val="1"/>
      </rPr>
      <t>ქალთა მონაწილეობის ზრდა, ქალთა და სექსუალურ უმცირესობათა უფლებებ</t>
    </r>
    <r>
      <rPr>
        <sz val="9"/>
        <color theme="1"/>
        <rFont val="Sylfaen"/>
        <family val="1"/>
        <charset val="204"/>
      </rPr>
      <t>რივი მდგომარეობის გაუმჯობესება</t>
    </r>
    <r>
      <rPr>
        <sz val="9"/>
        <color theme="1"/>
        <rFont val="Sylfaen"/>
        <family val="1"/>
      </rPr>
      <t xml:space="preserve">, ქალთა და სექსუალურ უმცირესობათა უფლებების შესახებ </t>
    </r>
    <r>
      <rPr>
        <sz val="9"/>
        <color theme="1"/>
        <rFont val="Sylfaen"/>
        <family val="1"/>
        <charset val="204"/>
      </rPr>
      <t>ცნობიერების ამაღლება</t>
    </r>
    <r>
      <rPr>
        <sz val="9"/>
        <color theme="1"/>
        <rFont val="Sylfaen"/>
        <family val="1"/>
      </rPr>
      <t xml:space="preserve">, აღნიშნულ სფეროში მოქმედი </t>
    </r>
    <r>
      <rPr>
        <sz val="9"/>
        <color theme="1"/>
        <rFont val="Sylfaen"/>
        <family val="1"/>
        <charset val="204"/>
      </rPr>
      <t>უწყებების კოორდინაციის ხელშეწყობა</t>
    </r>
    <r>
      <rPr>
        <sz val="9"/>
        <color theme="1"/>
        <rFont val="Sylfaen"/>
        <family val="1"/>
      </rPr>
      <t xml:space="preserve">. </t>
    </r>
  </si>
  <si>
    <r>
      <t>ტრეინინგების წლიური პროგრამა/</t>
    </r>
    <r>
      <rPr>
        <sz val="9"/>
        <color theme="1"/>
        <rFont val="Sylfaen"/>
        <family val="1"/>
        <charset val="204"/>
      </rPr>
      <t>ჩატარებული ტრეინინგების რაოდენობა</t>
    </r>
  </si>
  <si>
    <r>
      <t xml:space="preserve"> ჩატარდა  კონსულტაცია თანამშრომლებთან/</t>
    </r>
    <r>
      <rPr>
        <sz val="9"/>
        <color theme="1"/>
        <rFont val="Sylfaen"/>
        <family val="1"/>
        <charset val="204"/>
      </rPr>
      <t>განხორციელდა ტრეინინგების შესახებ საჭიროებების კვლევა ევროსაბჭოს პროექტის ფარგლებში</t>
    </r>
  </si>
  <si>
    <r>
      <t xml:space="preserve">                               მიზანი 1: </t>
    </r>
    <r>
      <rPr>
        <sz val="9"/>
        <rFont val="Sylfaen"/>
        <family val="1"/>
      </rPr>
      <t xml:space="preserve">სისხლის სამართლის  კანონმდებლობის ლიბერალიზაცია,
მოდერნიზაცია, საერთაშორისო და ევროპულ სტანდარტებთან შესაბამისობაში მოყვანა.
</t>
    </r>
  </si>
  <si>
    <r>
      <t xml:space="preserve">მიზანი 9: </t>
    </r>
    <r>
      <rPr>
        <sz val="11"/>
        <rFont val="Sylfaen"/>
        <family val="1"/>
      </rPr>
      <t xml:space="preserve"> იურიდიული განათლება 
გამჭვირვალე სისტემის შექმნა იურიდიულ პროფესიაში შესვლისთვის, განათლების ხარისხის უზრუნველ-ყოფა და სიცოცხლის მანძილზე სწავლის სისტემის დანერგვა
</t>
    </r>
  </si>
  <si>
    <t xml:space="preserve">11. სისხლის სამართლის სისტემაში რეაბილიტაცია რესოციალიზაციის სამოქმედო გეგმა </t>
  </si>
  <si>
    <t xml:space="preserve">9. იურიდიული განათლების რეფორმის სამოქმედო გეგმა </t>
  </si>
  <si>
    <t>8. არასრულწლოვანთა მართლმსაჯულების რეფორმის სამოქმედო გეგმა</t>
  </si>
  <si>
    <t>7. პრობაციის სისტემის რეფორმის სამოქმედო გეგმა</t>
  </si>
  <si>
    <t xml:space="preserve">4. იურიდიული დახმარების სამსახურის რეფორმის სამოქმედო გეგმა </t>
  </si>
  <si>
    <r>
      <t xml:space="preserve">1) დროებითი მოთავსების იზოლატორების განვითარებული ინფრასტრუქტურა  (აშენებული/გარემონტებული დმი-ს რიცხვობრივი მაჩვენებელი)                                              2) CPT-ს სტანდარტებთან შესაბამისობაში მოყვანილი დმი-ის არსებული პირობები  </t>
    </r>
    <r>
      <rPr>
        <sz val="8"/>
        <rFont val="Arial"/>
        <family val="2"/>
      </rPr>
      <t/>
    </r>
  </si>
  <si>
    <r>
      <t xml:space="preserve">1) არსებული დმი-ს რეკონსტრუქცია                2) ახალი დმი–ს მშენებლობა
 _x000D_
</t>
    </r>
    <r>
      <rPr>
        <b/>
        <sz val="8"/>
        <rFont val="Sylfaen"/>
        <family val="1"/>
      </rPr>
      <t xml:space="preserve">_x000D_
</t>
    </r>
  </si>
  <si>
    <r>
      <t xml:space="preserve">1) არსებული დმი-ს რეკონსტრუქცია                   
</t>
    </r>
    <r>
      <rPr>
        <b/>
        <sz val="8"/>
        <rFont val="Sylfaen"/>
        <family val="1"/>
      </rPr>
      <t xml:space="preserve">_x000D_
</t>
    </r>
  </si>
  <si>
    <r>
      <t>ადმინისტრაციული ხარჯები</t>
    </r>
    <r>
      <rPr>
        <b/>
        <vertAlign val="superscript"/>
        <sz val="8"/>
        <color theme="1"/>
        <rFont val="Sylfaen"/>
        <family val="1"/>
      </rPr>
      <t xml:space="preserve">1 </t>
    </r>
  </si>
  <si>
    <r>
      <t>ადმინისტრაციული ხარჯები</t>
    </r>
    <r>
      <rPr>
        <b/>
        <vertAlign val="superscript"/>
        <sz val="8"/>
        <rFont val="Sylfaen"/>
        <family val="1"/>
      </rPr>
      <t xml:space="preserve">1 </t>
    </r>
  </si>
  <si>
    <r>
      <t xml:space="preserve">მიზანი 4. </t>
    </r>
    <r>
      <rPr>
        <sz val="8.5"/>
        <rFont val="Sylfaen"/>
        <family val="1"/>
      </rPr>
      <t xml:space="preserve">იურიდიული დახმარების სამსახურის დამოუკიდებლობის
უზრუნველყოფა და იურიდიულ დახმარების ხელმისაწვდომობის გაზრდა.
</t>
    </r>
  </si>
  <si>
    <t>პროცენტული მაჩვენებლების სტაბილური შენარჩუნება, 2%-იანი სხვაობით გასულ წელთან მიმართებაში</t>
  </si>
  <si>
    <t>პროცენტული მაჩვენებლების სტაბილური შენარჩუნება, 2%-იანი სხვაობით</t>
  </si>
  <si>
    <t xml:space="preserve">შესაბამისი სასწავლო პროგრამები და მეთოდოლოგია შემუშავებულია თანამშრომელთა საკვალიფიკაციო მოთხოვნების მიხედვით და განახლება ხორციელდება ყოველ წელს. 
</t>
  </si>
  <si>
    <t xml:space="preserve">შესაბამისი სასწავლო პროგრამები და მეთოდოლოგია შემუშავებულია თანამშრომელთა საკვალიფიკაციო მოთხოვნების მიხედვით და განახლება ხორციელდება ყოველ წელს.
</t>
  </si>
  <si>
    <r>
      <t>წლიური</t>
    </r>
    <r>
      <rPr>
        <sz val="12"/>
        <color indexed="8"/>
        <rFont val="Sylfaen"/>
        <family val="1"/>
      </rPr>
      <t xml:space="preserve"> სასწავლო გეგმა და შეფასების ანგარიში.</t>
    </r>
  </si>
  <si>
    <t xml:space="preserve">სასჯელის ინდივიდუალური დაგეგმვის სისტემაში ჩართულ პრობაციონერთა პროცენტული მაჩვენებელი. </t>
  </si>
  <si>
    <t>პრობაციონერთა 20% ჩართულია სასჯელის ინდივიდუალური დაგეგმვის სისტემაში.</t>
  </si>
  <si>
    <t>პრობაციონერთა 40% ჩართულია სასჯელის ინდივიდუალური დაგეგმვის სისტემაში.</t>
  </si>
  <si>
    <t>პრობაციონერთა 50% ჩართულია სასჯელის ინდივიდუალური დაგეგმვის სისტემაში.</t>
  </si>
  <si>
    <t>პრობაციონერთა 55% ჩართულია სასჯელის ინდივიდუალური დაგეგმვის სისტემაში.</t>
  </si>
  <si>
    <t>პრობაციონერთა 65% ჩართულია სასჯელის ინდივიდუალური დაგეგმვის სისტემაში.</t>
  </si>
  <si>
    <t>პრობაციონერთა 70% ჩართულია სასჯელის ინდივიდუალური დაგეგმვის სისტემაში.</t>
  </si>
  <si>
    <t>პრობაციონერთა 75% ჩართულია სასჯელის ინდივიდუალური დაგეგმვის სისტემაში.</t>
  </si>
  <si>
    <t>პრობაციონერთა 80% ჩართულია სასჯელის ინდივიდუალური დაგეგმვის სისტემაში.</t>
  </si>
  <si>
    <t>1) აღნიშნული აქტივობა ფინანსდება შსს ადმინისტრაციული ხარჯებიდან                                                                     2) "სხვა სახსრების გრაფა ასახავს შსს–ს საჯარო სამართლის იურიდიული პირი 112 და შსს აკადემია საკუთარი შემოსავლებიდან დახარჯულ თანხას, აღნიშნული თანხები არ წარმოადგენს სახელმწიფო ბიუჯეტიდან გამოყოფილ ასიგნებს, თყმცა არის შსს–ს მთლიანი ბიუჯეტის ნაწილი                                                                           3) * აღნიშნული თანხები მითითებულია ეროვნული ბანკის 2016 წლის 17 მარტის მიმდინარე კურსით ლარში                  1 USD = 2,3242 ლარი                                                                                                                                                                                       1 EU = 2,5771 ლარი                                                                                                                                                                                          4) "** ევროკავშირის მიერ დაფინანსებული პროექტის თანხა დათვლილი ჩარიცხვის დღისთვის არსებული ეროვნული ბანკის კურსით 1 ევრო = 2.798 ლარს(ევროკავშირის კონტრაქტის პირობა)</t>
  </si>
  <si>
    <t>1) კანონით გათვალისწინებული ღონისძიებების გატარება          2) პარტნიორ ქვეყნებში პოლიციის ატაშეების წარგზავნა                                          3)რეგიონალურ და საერთაშორისო საპოლიციო ორგანიზაციებში მეკავშირე ოფიცრების წარგზავნა</t>
  </si>
  <si>
    <t>საქმიანობა 2.6.4 სამართალდაცვით სფეროში საერთაშორისო თანამშრომლობის გაძლიერება ინფორმაციის გაცვლისა და ოპერატიულ-სამძებრო ღონისძიებების კუთხით</t>
  </si>
  <si>
    <t>საქმიანობა 2.6.3 სხვადასხვა ქვეყნებთან არსებული ხელშეკრულებებისა და ნაცვალგების პრინციპის საფუძველზე თანამშრომლობა</t>
  </si>
  <si>
    <t>1) დანაშაულის წინააღმდეგ ბრძოლის სფეროში თანამშრომლობის შესახებ შეთანხმების გაფორმების მიზნით მოლაპარაკებების ინიცირება და წარმოება             2) დანაშაულის სფეროში თანამშრომლობის შესახებ შეთანხმებების გაფორმება;            3) საზღვრისპირა ტერიტორიებზე გადაუდებელი დახმარების შესახებ შეტყობინებების   ოპერატიულად გაცვლასთან დაკავშირებით მოსაზღვრე სახელმწიფოებთან შეთანხმების გაფორმება</t>
  </si>
  <si>
    <t>1) დანაშაულის წინააღმდეგ ბრძოლის სფეროში თანამშრომლობის შესახებ შეთანხმების გაფორმების მიზნით მოლაპარაკებების ინიცირება და წარმოება             2) დანაშაულის სფეროში თანამშრომლობის შესახებ შეთანხმებების გაფორმება; 3) საზღვრისპირა ტერიტორიებზე გადაუდებელი დახმარების შესახებ შეტყობინებების   ოპერატიულად გაცვლასთან დაკავშირებით მოსაზღვრე სახელმწიფოებთან შეთანხმების გაფორმება</t>
  </si>
  <si>
    <t>1) დანაშაულის წინააღმდეგ ბრძოლის სფეროში თანამშრომლობის შესახებ შეთანხმების გაფორმების მიზნით მოლაპარაკებების ინიცირება და წარმოება             2) დანაშაულის სფეროში თანამშრომლობის შესახებ შეთანხმებების გაფორმება         3) საზღვრისპირა ტერიტორიებზე გადაუდებელი დახმარების შესახებ შეტყობინებების   ოპერატიულად გაცვლასთან დაკავშირებით მოსაზღვრე სახელმწიფოებთან შეთანხმების გაფორმება</t>
  </si>
  <si>
    <t>1) ევროკავშირის წევრ ქვეყნებთან, მეზობელ და სხვა სახელმწიფოებთან თანამშრომლობის შესახებ ინიცირებული და გაფორმებული შეთანხმებების რაოდენობა;</t>
  </si>
  <si>
    <t>საქმიანობა 2.6.2. პარტნიორ ქვეყნებთან ორმხრივი შეთანხმებების გაფორმება დანაშაულის წინააღმდეგ ბრძოლის საკითხებში თანამშრომლობის შესახებ</t>
  </si>
  <si>
    <t xml:space="preserve">1) ევროკავშირის წევრ ქვეყნებთან რეადმისიის შეთანხმების საიმპლემენტაციო ოქმების გაფორმება;             2) მესამე ქვეყნებთან რეადმისიის შეთანხმების გაფორმების მიზნით მოლაპარაკებების ინიცირება;                            3) რეადმისიის საკითხებზე ევროკავშირის წევრი ქვეყნების გამოცდილების გაზიარება სამუშაო შეხვედრებისა და სასწავლო ვიზიტების მეშვეობით;    </t>
  </si>
  <si>
    <t xml:space="preserve">1) ევროკავშირის წევრ ქვეყნებთან რეადმისიის შეთანხმების საიმპლემენტაციო ოქმების გაფორმება;                               2) მესამე ქვეყნებთან რეადმისიის შეთანხმების გაფორმების მიზნით მოლაპარაკებების ინიცირება;                            3) რეადმისიის საკითხებზე ევროკავშირის წევრი ქვეყნების გამოცდილების გაზიარება სამუშაო შეხვედრებისა და სასწავლო ვიზიტების მეშვეობით;    </t>
  </si>
  <si>
    <t xml:space="preserve">1) ევროკავშირის წევრ ქვეყნებთან რეადმისიის შეთანხმების საიმპლემენტაციო ოქმების გაფორმება;                                2) მესამე ქვეყნებთან რეადმისიის შეთანხმების გაფორმების მიზნით მოლაპარაკებების ინიცირება;                                   3) რეადმისიის საკითხებზე ევროკავშირის წევრი ქვეყნების გამოცდილების გაზიარება სამუშაო შეხვედრებისა და სასწავლო ვიზიტების მეშვეობით;    </t>
  </si>
  <si>
    <t xml:space="preserve">1) ევროკავშირის წევრ ქვეყნებთან რეადმისიის შეთანხმების საიმპლემენტაციო ოქმების გაფორმება;                            2) მესამე ქვეყნებთან რეადმისიის შეთანხმების გაფორმების მიზნით მოლაპარაკებების ინიცირება;                                3) რეადმისიის საკითხებზე ევროკავშირის წევრი ქვეყნების გამოცდილების გაზიარება სამუშაო შეხვედრებისა და სასწავლო ვიზიტების მეშვეობით;    </t>
  </si>
  <si>
    <t xml:space="preserve">1) ევროკავშირის წევრ ქვეყნებთან რეადმისიის შეთანხმების საიმპლემენტაციო ოქმების გაფორმება;                                 2) მესამე ქვეყნებთან რეადმისიის შეთანხმების გაფორმების მიზნით მოლაპარაკებების ინიცირება;                                    3) რეადმისიის საკითხებზე ევროკავშირის წევრი ქვეყნების გამოცდილების გაზიარება სამუშაო შეხვედრებისა და სასწავლო ვიზიტების მეშვეობით;    </t>
  </si>
  <si>
    <t xml:space="preserve">1) რეადმისიის ხელშეკრულებიდან წარმოშობილი ვალდებულებების შესრულება;                                                 2) ევროკავშირის წევრ ქვეყნებთან თანამშრომლობის განვითარების მიზნით მიღწეული შეთანხმებებისა და განხორციელებული პროექტების/პროგრამების რაოდენობა.  </t>
  </si>
  <si>
    <t>საქმიანობა 2.6.1. შსს შესაძლებლობების გაზრდა დაბრუნებისა და რეადმისიის სფეროში</t>
  </si>
  <si>
    <r>
      <t>ადმინისტრაციული ხარჯები</t>
    </r>
    <r>
      <rPr>
        <b/>
        <vertAlign val="superscript"/>
        <sz val="8"/>
        <color theme="1"/>
        <rFont val="Sylfaen"/>
        <family val="1"/>
        <charset val="204"/>
      </rPr>
      <t xml:space="preserve">1 </t>
    </r>
  </si>
  <si>
    <t>1) შსს შესაძლებლობების გაზრდა დაბრუნებისა და რეადმისიის სფეროში (შეთანხმებებისა და ოქმების გაფორმება, გამოცდილების გაზიარება)                            2) დანაშაულის წინააღმდეგ ბრძოლის საკითხებში თანამშრომლობის შესახებ შეთანხმებების ინიცირება და გაფორმება                     3) არსებული ხელშეკრულებებისა და ნაცვალგების პრინციპის საფუძველზე სხვადსხვა საქმიანობების განხორციელება</t>
  </si>
  <si>
    <t>1) შსს შესაძლებლობების გაზრდა დაბრუნებისა და რეადმისიის სფეროში (შეთანხმებებისა და ოქმების გაფორმება, გამოცდილების გაზიარება)                    2) დანაშაულის წინააღმდეგ ბრძოლის საკითხებში თანამშრომლობის შესახებ შეთანხმებების ინიცირება და გაფორმება                        3) არსებული ხელშეკრულებებისა და ნაცვალგების პრინციპის საფუძველზე სხვადსხვა საქმიანობების განხორციელება</t>
  </si>
  <si>
    <t>1) შსს შესაძლებლობების გაზრდა დაბრუნებისა და რეადმისიის სფეროში (შეთანხმებებისა და ოქმების გაფორმება, გამოცდილების გაზიარება)                                       2) დანაშაულის წინააღმდეგ ბრძოლის საკითხებში თანამშრომლობის შესახებ შეთანხმებების ინიცირება და გაფორმება                                 3) არსებული ხელშეკრულებებისა და ნაცვალგების პრინციპის საფუძველზე სხვადსხვა საქმიანობების განხორციელება</t>
  </si>
  <si>
    <t>1) შსს შესაძლებლობების გაზრდა დაბრუნებისა და რეადმისიის სფეროში (შეთანხმებებისა და ოქმების გაფორმება, გამოცდილების გაზიარება)                                   2) დანაშაულის წინააღმდეგ ბრძოლის საკითხებში თანამშრომლობის შესახებ შეთანხმებების ინიცირება და გაფორმება                     3) არსებული ხელშეკრულებებისა და ნაცვალგების პრინციპის საფუძველზე სხვადსხვა საქმიანობების განხორციელება</t>
  </si>
  <si>
    <t>1) შსს შესაძლებლობების გაზრდა დაბრუნებისა და რეადმისიის სფეროში (შეთანხმებებისა და ოქმების გაფორმება, გამოცდილების გაზიარება)                                      2) დანაშაულის წინააღმდეგ ბრძოლის საკითხებში თანამშრომლობის შესახებ შეთანხმებების ინიცირება და გაფორმება                                3) არსებული ხელშეკრულებებისა და ნაცვალგების პრინციპის საფუძველზე სხვადსხვა საქმიანობების განხორციელება</t>
  </si>
  <si>
    <t>1) შსს-ს გაზრდილი შესაძლებლობები დაბრუნების და რეადმისიის სფეროში, (კონკრეტული ღონისძიებების, გაფორმებული შეთანხმებებისა და ოქმების რაოდენობა).                                             2) ევროკავშირის წევრ ქვეყნებთან, მეზობელ და სხვა სახელმწიფოებთან თანამშრომლობის შესახებ ინიცირებული და გაფორმებული შეთანხმებების რაოდენობა                                           3) სხვადასხვა ქვეყნებთან არსებული ხელშეკრულებებისა და ნაცვალგების პრინციპის საფუძველზე განხორციელებული საქმიანობა</t>
  </si>
  <si>
    <t xml:space="preserve">  2.6 _x000D_
ტაქტიკურ-ოპერატიული დონე_x000D_ გაძლიერებულია საერთაშორისო თანამშრომლობის თვალსაზრისით
 </t>
  </si>
  <si>
    <t>1) პროაქტიულად გამოქვეყნებული ინფორმაციის მაჩვენებელი/რაოდენობა;                              2) გაცემული საჯარო ინფორმაციის სტატისტიკა</t>
  </si>
  <si>
    <t>საქმიანობა 2.5.6. საჯარო ინფორმაციაზე ხელმისაწვდომობის უზრუნველყოფის გაუმჯობესება</t>
  </si>
  <si>
    <t xml:space="preserve">1) საზოგადოების ინფორმირება მიმდინარე საქმიანობებისა და სიახლეების შესახებ (შსს  ვებ-გვერდი,  სოციალური ქსელი,  ერთჯერადი აქციები) 
2) შსს დანაყოფების საქმიანობების შესახებ საზოგადოების ცნობიერების ამაღლებისა და პოპულარიზაციის მიზნით საინფორმაციო რგოლების, დოკუმენტური ფილმებისა  და რადიოგადაცემების მომზადება;                          3) აქტუალურ თემაზე სოციალური კამპანიების განხორციელება </t>
  </si>
  <si>
    <t xml:space="preserve">1) საზოგადოების ინფორმირება მიმდინარე საქმიანობებისა და სიახლეების შესახებ (შსს  ვებ-გვერდი,  სოციალური ქსელი,  ერთჯერადი აქციები) 
2) შსს დანაყოფების საქმიანობების შესახებ საზოგადოების ცნობიერების ამაღლებისა და პოპულარიზაციის მიზნით საინფორმაციო რგოლების, დოკუმენტური ფილმებისა  და რადიოგადაცემების მომზადება;                             3) აქტუალურ თემაზე ამაღლების მიზნით სოციალური კამპანიების განხორციელება </t>
  </si>
  <si>
    <t xml:space="preserve">1) საზოგადოების ინფორმირება მიმდინარე საქმიანობებისა და სიახლეების შესახებ (შსს  ვებ-გვერდი,  სოციალური ქსელი,  ერთჯერადი აქციები) 
2) შსს დანაყოფების საქმიანობების შესახებ საზოგადოების ცნობიერების ამაღლებისა და პოპულარიზაციის მიზნით საინფორმაციო რგოლების, დოკუმენტური ფილმებისა  და რადიოგადაცემების მომზადება;                                     3) აქტუალურ თემაზე სოციალური კამპანიების განხორციელება </t>
  </si>
  <si>
    <t xml:space="preserve">1) საზოგადოების ინფორმირება მიმდინარე საქმიანობებისა და სიახლეების შესახებ (შსს  ვებ-გვერდი,  სოციალური ქსელი,  ერთჯერადი აქციები) 
2) შსს დანაყოფების საქმიანობების შესახებ საზოგადოების ცნობიერების ამაღლებისა და პოპულარიზაციის მიზნით საინფორმაციო რგოლების, დოკუმენტური ფილმებისა  და რადიოგადაცემების მომზადება;                           3) აქტუალურ თემაზე  სოციალური კამპანიების განხორციელება </t>
  </si>
  <si>
    <t xml:space="preserve">1) საზოგადოების ინფორმირება მიმდინარე საქმიანობებისა და სიახლეების შესახებ (შსს  ვებ-გვერდი,  სოციალური ქსელი,  ერთჯერადი აქციები) 
2) შსს დანაყოფების საქმიანობების შესახებ საზოგადოების ცნობიერების ამაღლებისა და პოპულარიზაციის მიზნით საინფორმაციო რგოლების, დოკუმენტური ფილმებისა  და რადიოგადაცემების მომზადება;                                  3) აქტუალურ თემაზე სოციალური კამპანიების განხორციელება </t>
  </si>
  <si>
    <t xml:space="preserve">საქმიანობა  2.5.5.  
შსს ღონისძიებების გამჭვირვალობის უზრუნველყოფა საზოგადოების მუდმივი ინფორმირებით 
</t>
  </si>
  <si>
    <t>1) სკოლის მოსწავლეებისთვის პედაგოგისა და სამართალდამცველის მიერ ერთობლივად გაკვეთილების ჩატარება საგანში "სამართლებრივი კულტურა"                            2)  დანაშაულის პრევენციის მიზნით საჯარო სკოლებსა და უმაღლეს სასწავლებლებში საგანმანათლებლო-ინტერაქტიული შეხვედრების ორგანიზება.</t>
  </si>
  <si>
    <t>1) სკოლის მოსწავლეებისთვის პედაგოგისა და სამართალდამცველის მიერ ერთობლივად გაკვეთილების ჩატარება საგანში "სამართლებრივი კულტურა"                                 2)  დანაშაულის პრევენციის მიზნით საჯარო სკოლებსა და უმაღლეს სასწავლებლებში საგანმანათლებლო-ინტერაქტიული შეხვედრების ორგანიზება.</t>
  </si>
  <si>
    <t>1) სკოლის მოსწავლეებისთვის პედაგოგისა და სამართალდამცველის მიერ ერთობლივად გაკვეთილების ჩატარება საგანში "სამართლებრივი კულტურა"                                      2)  დანაშაულის პრევენციის მიზნით საჯარო სკოლებსა და უმაღლეს სასწავლებლებში საგანმანათლებლო-ინტერაქტიული შეხვედრების ორგანიზება.</t>
  </si>
  <si>
    <t>1)საქართველოს მასშტაბით სკოლის მოსწავლეებისთვის პედაგოგისა და სამართალდამცველის მიერ ერთობლივად გაკვეთილების ჩატარება საგანში "სამართლებრივი კულტურა"                                  2) დანაშაულის პრევენციის მიზნით საჯარო სკოლებსა და უმაღლეს სასწავლებლებში საგანმანათლებლო-ინტერაქტიული შეხვედრების ორგანიზება.</t>
  </si>
  <si>
    <t xml:space="preserve">1) პროექტში ჩართული სკოლებისა და მოსწავლეების რაოდენობა                         2) განხორციელებული ღონისძიებების რაოდენობა   </t>
  </si>
  <si>
    <t xml:space="preserve">საქმიანობა  2.5.4. დანაშაულის პრევენცია არასრულწლოვანთა ცნობიერების ამაღლების გზით
</t>
  </si>
  <si>
    <t xml:space="preserve"> რეგიონებში შსს–ს სხვადასხვა მმართველი რგოლის წარმომადგენლების სისტემატიური შეხვედრები მოსახლეობასთან</t>
  </si>
  <si>
    <t>რეგიონებში შსს–ს სხვადასხვა მმართველი რგოლის წარმომადგენლების სისტემატიური შეხვედრები მოსახლეობასთან</t>
  </si>
  <si>
    <t>1) რეგიონებში მოსახლეობასთან ჩატარებული შეხვედრების რაოდენობა</t>
  </si>
  <si>
    <t xml:space="preserve">საქმიანობა 2.5.3. სამოქალაქო ჩართულობისა და ანგარიშვალდებულების პროგრამა </t>
  </si>
  <si>
    <t xml:space="preserve">1) საზოგადოებრივი ცნობიერების ამაღლების კამპანიების ორგანიზება  </t>
  </si>
  <si>
    <t xml:space="preserve">1) შესაბამისი სამართლებრივი ბაზის განახლება;                                   2) საზოგადოებრივი ცნობიერების ამაღლების კამპანიების ორგანიზება   </t>
  </si>
  <si>
    <t>1) განახლებული სამართლებრივი ბაზა,                                                                       2) განხორციელებული ცნობიერების ამაღლების კამპანია</t>
  </si>
  <si>
    <t>საქმიანობა 2.5.2. მიზნობრივი ინიციატივა საგზაო უსაფრთხოება</t>
  </si>
  <si>
    <t>დონორები**</t>
  </si>
  <si>
    <t xml:space="preserve">1) უწყებათშორისი კოორდინაციის გაუმჯობესება;                         2) სამართლებრივი და ნორმატიული ბაზის განვითარება                             3) ევროკავშირის წევრი ქვეყნების გამოცდილების გაზიარება                            4) საზოგადოებრივი ცნობიერების ამღლების მიზნით ოჯახში ძალადობის თემაზე სოციალური კამპანიებისა და კონკურსების ორგანიზება, რეგიონალური შეხვედრების ორგანიზება  </t>
  </si>
  <si>
    <t>1) უწყებათშორისი კოორდინაციის გაუმჯობესება;                         2) რეკომენდაციების შემუშავება სამართლებრივი და ნორმატიული ბაზის განვითარებისთვის                3) ევროკავშირის წევრი ქვეყნების გამოცდილების გაზიარება;                                  4) საზოგადოებრივი ცნობიერების ამღლების მიზნით ოჯახში ძალადობის თემაზე სოციალური კამპანიებისა და კონკურსების ორგანიზება, რეგიონალური შეხვედრების ორგანიზება;                            5) შესაბამისი კვლევების ჩატარება</t>
  </si>
  <si>
    <t xml:space="preserve">1) განხორციელებული ღონისძიებების რაოდენობა, სოციალური კამპანია, რეკომენდაციები შემუშავებულია და შესაბამისი სამართლებრივი და ნორმატიული ბაზა განახლებულია;    2) კვლევის შედეგების თანახმად ამაღლებულია საზოგადოებრივი ცნობიერება  </t>
  </si>
  <si>
    <t>საქმიანობა 2.5.1. მიზნობრივი ინიციატივა – შინაგან საქმეთა სამინისტროს ხელშეწყობა ოჯახში ძალადობასთან ბრძოლის სფეროში</t>
  </si>
  <si>
    <t>1) ოჯახში ძალადობის წინააღმდეგ ბრძოლის გაძლიერება                                 2) საგზაო უსაფრთხოების დარეგულირება 3) საზოგადოების ინფორმირება შსს საქმიანობის შესახებ 4) არასრულწლოვანთა შორის დანაშაულის პრევენცია</t>
  </si>
  <si>
    <t xml:space="preserve">1) ოჯახში ძალადობის შემთხვევებზე  მაღალი მიმართვიანობის მაჩვენებლი 2) საგზაო შემთხვევების შემცირებული სტატისტიკა                            3) შსს–ს მიერ განხორციელებული ღონისძიებების შესახებ ინფორმირებული საზოგადოება             </t>
  </si>
  <si>
    <t>2.5. მიზნობრივი ინიციატივების განხორციელება და საზოგადოებასთან ურთიერთობა</t>
  </si>
  <si>
    <t xml:space="preserve">1) საქართველოს მასშტაბით "ჭკვიანი კამერების" განთავსება;                                     2) საპატრულო პოლიციის აღჭურვა police pad-ებით  </t>
  </si>
  <si>
    <t xml:space="preserve">1) განთავსებული კამერების რაოდენობა;                                                      2) ელექტრონული საქმისწარმოების უზრუნველყოფა.                                           </t>
  </si>
  <si>
    <t xml:space="preserve">საქმიანობა 2.4.6.დანაშაულის გამოძიებისა და საქმისწარმოების გაუმჯობესების მიზნით კრიმინალური პოლიციის აღჭურვა თანამედროვე ტექნოლოგიებით
_x000D_
_x000D_
</t>
  </si>
  <si>
    <t>დონორები*</t>
  </si>
  <si>
    <t xml:space="preserve">1)  სასაზღვრო სექტორებზე დადგენილი სტანდარტების მიხედვით  ვოლიერების მშენებლობა (სამი ძაღლისათვის) </t>
  </si>
  <si>
    <t xml:space="preserve">1)  1) სსდ–საქართველოს სასაზღვრო პოლიციის ლილოს ცენტრის კინოლოგიური სამსახურის რეკონსტრუქცია/რეაბილიტაცია                                              2) სასაზღვრო სექტორებზე დადგენილი სტანდარტების მიხედვით  ვოლიერების მშენებლობა (სამი ძაღლისათვის) </t>
  </si>
  <si>
    <t xml:space="preserve">1) სსდ–საქართველოს სასაზღვრო პოლიციის ლილოს ცენტრის კინოლოგიური სამსახურის რეკონსტრუქცია/რეაბილიტაცია                                                       2)  სასაზღვრო სექტორებზე დადგენილი სტანდარტების მიხედვით  ვოლიერების მშენებლობა (სამი ძაღლისათვის) </t>
  </si>
  <si>
    <t xml:space="preserve">საქმიანობა 2.4.5. დანაშაულის ეფექტიანი გამოძიების უზრუნველყოფა შინაგან საქმეთა სამინისტროს კინოლოგიური ინფრასტრუქტურის განვითარებით
</t>
  </si>
  <si>
    <t xml:space="preserve">საქმიანობა 2.4.4. ადამიანის უფლებების დაცვის გაუმჯობესების მიზნით დროებითი მოთავსების იზოლატორების ინფრასტრუქტურის განვითარება და შესაბამისი პირობების უზრუნველყოფა
_x000D_
_x000D_
</t>
  </si>
  <si>
    <t xml:space="preserve">112-ის ალტერნატიული ქოლ ცენტრის მშენებლობა   </t>
  </si>
  <si>
    <t xml:space="preserve">აშენებულია ალტერნატიული ქოლ ცენტრი; </t>
  </si>
  <si>
    <t xml:space="preserve">საქმიანობა 2.4.3. 112-ის ინფრასტრუქტურის შემდგომი განვითარება </t>
  </si>
  <si>
    <t xml:space="preserve"> 1. მულტიფუნქციური რუკების შემუშავება და დანერგვა                 </t>
  </si>
  <si>
    <t xml:space="preserve">1. მულტიფუნქციური რუკების შემუშავება და დანერგვა                           </t>
  </si>
  <si>
    <t xml:space="preserve">1. 112-ის სამისამართო ბაზის განახლება;                                                            2. ალტერნატიული დატა ცენტრის შექმნა;                            3. მულტიფუნქციური რუკების შემუშავება და დანერგვა                          </t>
  </si>
  <si>
    <t>1) გადაუდებელი დახმარების შესახებ შეტყობინებების დამუშავების გაუმჯობესებული სისტემა;                            2) განახლებული სამისამართო ბაზა.</t>
  </si>
  <si>
    <t xml:space="preserve">საქმიანობა 2.4.2. 112-ის ტექნოლოგიური და პროგრამული განვითარება </t>
  </si>
  <si>
    <t xml:space="preserve">1. შშმ პირებისთვის 112-თან დაკავშირების ალტერნატიული არხის შემუშავება და დანერგვა                                                                            </t>
  </si>
  <si>
    <t xml:space="preserve">1. eCall-ის დანერგვა და შესაბამისი პროგრამული უზრუნველყოფა                      2. შშმ პირებისთვის 112-თან დაკავშირების ალტერნატიული არხის შემუშავება და დანერგვა;                                       </t>
  </si>
  <si>
    <t xml:space="preserve">1. eCall-ის დანერგვა და შესაბამისი პროგრამული უზრუნველყოფა; </t>
  </si>
  <si>
    <r>
      <t xml:space="preserve">1. მობილური აპლიკაციის დანერგვა და შესაბამისი პროგრამული უზრუნველყოფა                     2. eCall-ის დანერგვა და შესაბამისი პროგრამული უზრუნველყოფა;                   </t>
    </r>
    <r>
      <rPr>
        <b/>
        <sz val="8"/>
        <rFont val="Cambria"/>
        <family val="2"/>
        <scheme val="major"/>
      </rPr>
      <t/>
    </r>
  </si>
  <si>
    <t xml:space="preserve">1) განვითარებული 112-თან დაკავშირების ალტერნატიული არხები;                                                       2) დანერგილი არხების საშუალებით მიმართვიანობის გაზრდილი მაჩვენებელი </t>
  </si>
  <si>
    <t xml:space="preserve">2.4.1. 112-ის სერვისების განვითარება და ხელმისაწვდომობა </t>
  </si>
  <si>
    <t xml:space="preserve">1) დმი-ს ინფრასტრუქტურისა და პირობების გაუმჯობესება;                            2) სასაზღვრო სექტორებზე კინოლოგიური ინფრასტრუქტურის განვითარება                   </t>
  </si>
  <si>
    <t xml:space="preserve">1) 112-ის პროგრამული უზრუნველყოფის განვითარება                                 2) დმი-ს ინფრასტრუქტურისა და პირობების გაუმჯობესება;                                     3) კინოლოგიური სამსახურის რეკონსტრუქცია/აღდგენა 4) პოლიციის აღჭურვა თანამედროვე ტექნოლოგიებით                        </t>
  </si>
  <si>
    <t xml:space="preserve">1) 112-ის პროგრამული უზრუნველყოფისა და ინფრასტრუქტურის განვითარება                                  2) დმი-ს ინფრასტრუქტურისა და პირობების გაუმჯობესება;                 3) კინოლოგიური სამსახურის რეკონსტრუქცია/აღდგენა                4) პოლიციის აღჭურვა თანამედროვე ტექნოლოგიებით              </t>
  </si>
  <si>
    <t xml:space="preserve">1) შსს 112-ის გაუმჯობესებული ინფრასტრუქტურა და აღჭურვილობა;                                                   2) კინოლოგიის სამსახურისა და დროებითი მოთავსების იზოლატორების განვითარებული ინფრასტრუქტურა;                                    3) პოლიციის ტექნოლოგიურად გაუმჯობესებული შესაძლებლობები                                  </t>
  </si>
  <si>
    <t>2.4. მატერიალურ–ტექნიკური ბაზისა და ინფრასტრუქტურის განვითარება</t>
  </si>
  <si>
    <t>1) შსს-ს დანაყოფებისთვის სტანდარტული ოპერატიული პროცედურების, ქცევის ინსტრუქციებისა და  სხვა სამართლებრივი აქტების შემუშავება ან შესაბამისი ცვლილებების განხორციელება                       2) უწყებათაშორისი თანამშრომლობის განვითარება მემორანდუმების/ხელშეკრულებების ან ერთობლივი ბრძანებების ხელმოწერის გზით;             3) შსს დანაყოფების მუშაობის სტანდარტის გაუმჯობესების მიზნით შესაბამისი რეკომენდაციების შემუშავება</t>
  </si>
  <si>
    <t>1) შსს-ს დანაყოფებისთვის სტანდარტული ოპერატიული პროცედურების, ქცევის ინსტრუქციებისა და  სხვა სამართლებრივი აქტების შემუშავება ან შესაბამისი ცვლილებების განხორციელება                       2) უწყებათაშორისი თანამშრომლობის განვითარება მემორანდუმების/ხელშეკრულებების ან ერთობლივი ბრძანებების ხელმოწერის გზით;                                      3) შსს დანაყოფების მუშაობის სტანდარტის გაუმჯობესების მიზნით შესაბამისი რეკომენდაციების შემუშავება</t>
  </si>
  <si>
    <t>1) შსს-ს დანაყოფებისთვის სტანდარტული ოპერატიული პროცედურების, ქცევის ინსტრუქციებისა და  სხვა სამართლებრივი აქტების შემუშავება ან შესაბამისი ცვლილებების განხორციელება                       2) უწყებათაშორისი თანამშრომლობის განვითარება მემორანდუმების/ხელშეკრულებების ან ერთობლივი ბრძანებების ხელმოწერის გზით;                                          3) შსს დანაყოფების მუშაობის სტანდარტის გაუმჯობესების მიზნით შესაბამისი რეკომენდაციების შემუშავება</t>
  </si>
  <si>
    <t>1) შსს-ს დანაყოფებისთვის სტანდარტული ოპერატიული პროცედურების, ქცევის ინსტრუქციებისა და  სხვა სამართლებრივი აქტების შემუშავება ან შესაბამისი ცვლილებების განხორციელება                       2) უწყებათაშორისი თანამშრომლობის განვითარება მემორანდუმების/ხელშეკრულებების ან ერთობლივი ბრძანებების ხელმოწერის გზით; 3) შსს დანაყოფების მუშაობის სტანდარტის გაუმჯობესების მიზნით შესაბამისი რეკომენდაციების შემუშავება</t>
  </si>
  <si>
    <t xml:space="preserve">1) დამტკიცებული შესაბამისი ნორმატიული აქტების რაოდენობა                                                 2) ხელმოწერილი თანამშრომლობის დოკუმენტების რაოდენობა                                                                  3) რეკომენდაციის საფუძველზე მუშაობის გაუმჯობესებული სტანდარტი   </t>
  </si>
  <si>
    <t xml:space="preserve">საქმიანობა 2.3.2
შსს სისტემაში პერსონალური მონაცემების დაცვის დარეგულირება 
</t>
  </si>
  <si>
    <t xml:space="preserve">1) სამართლებრივი ბაზის ანალიზი მისი გაუმჯობესების და   საერთაშორისო სტანდარტებთან შესაბამისობაში მოყვანის მიზნით;                                       2) დროებითი მოთავსების იზოლატორების საქმიანობის მარეგულირებელი დებულების განახლება;                 3)  თანამშრომელთა სტანდარტული ოპერაციული  პროცედურებისა დამტკიცება.                               4) დროებითი მოთავსების იზოლატორებში მომუშავე სამედიცინო პერსონალის სამოქმედო ინსტრუქციების დამტკიცება.
</t>
  </si>
  <si>
    <t>1) დროებითი მოთავსების იზოლატორების საქმიანობასთან დაკავშირით განახლებული სამართლებრივი ბაზა;                               2) შემუშავებული და დამტკიცებული სამედიცინო პერსონალის საქმოქმედო ინსტრუქციები                                        3) დამტკიცებული თანამშრომელთა სტანდარტული ოპერაციული პროცედურები</t>
  </si>
  <si>
    <t xml:space="preserve">საქმიანობა 2.3.1 
დროებითი მოთავსების იზოლატორებში მუშაობის სტნადარტების გაუმჯობესება 
</t>
  </si>
  <si>
    <t xml:space="preserve">1) დროებით მოთავსების იზოლატორებში ადამიანის უფლებების დარღვევის ფაქტების რაოდენობის შემცირება                                               2) პერსონალურ მონაცემთა დაცვის სტანდარტების გაუმჯობესება        </t>
  </si>
  <si>
    <t>1) სახალხო დამცველთან ან მთავარ პროკურატურაში მისული ადამიანის უფლებების დარღვევის ფაქტების შემცირებული სტატისტიკა. 
2) პერსონალურ მონაცემთა დარღვევის ფაქტებზე შემცირებული მიმართვიანობის სტატისტიკა</t>
  </si>
  <si>
    <t xml:space="preserve">            2.3 
საპოლიციო ღონისძიებების განხორციელების დროს ადამიანის უფლებების დაცვა
</t>
  </si>
  <si>
    <t>დნმ ბაზის შექმნისათვის საჭირო სამუშაოების განხორციელება</t>
  </si>
  <si>
    <t>დნმ ბაზის შექმნისათვის გამოცდილების გაზიარება და დამაგეგმარებელი სამუშაოების განხორციელება (სამუშაო შეხვედრები, გაცვლითი ვიზიტები)</t>
  </si>
  <si>
    <t>1) განხორციელებული სამუშაო შეხვედრების/ვიზიტების რაოდენობა;                                                                                          2) შექმნილია დნმ ბაზა</t>
  </si>
  <si>
    <t>საქმიანობა  2.2.3. კრიმინალური პოლიციის საგამოძიებო ფუნქციების გაძლიერება სისხლის სამართლის დამნაშავეთა დნმ ბაზის შექმნით</t>
  </si>
  <si>
    <t xml:space="preserve">1) სამართლებრივი ბაზის განვითარება;                              2) მეთოდოლოგიური სახელმძღვანელოების შემუშავება 3) დანაყოფების სახელმძღვანელო ინსტრუქციების შემუშავება, 1) მოწვეული ექსპერტების მიერ  ანალიზზე დაფუძნებული საპოლიციო საქმიანობის  სასწავლო პროგრამების განხორციელება შსს–ს შესაბამისი თანამშრომლებისთვის   </t>
  </si>
  <si>
    <t>1) სამართლებრივი ბაზის განვითარება;                           2) მეთოდოლოგიური სახელმძღვანელოების შემუშავება;                                 3) ანალიზზე დაფუძნებული საპოლიციო საქმიანობის შესახებ საუკეთესო გამოცდილების გაზიარება ტრეინინგებისა და სამუშაო შეხვედრების გზით</t>
  </si>
  <si>
    <t>1) განვითარებული სამართლებრივი ბაზა;                                                                   2) შემუშავებული სახელმძღვანელოები და ინსტრუქციები;                                                  3) ჩატარებული/განხორციელებული ტრეინინგებისა და სამუშაო შეხვედრების რაოდენობა; 4) განხორციელებული სასწავლო პროგრამების რაოდენობა</t>
  </si>
  <si>
    <t>საქმიანობა  2.2.2 ანალიზზე დაფუძნებული საპოლიციო საქმიანობის განხორციელება</t>
  </si>
  <si>
    <t>1) შესწავლის შედეგების საფუძველზე კომპეტენციების გადანაწილება;                    2) დანაშაულის წინააღმდეგ ბრძოლის სფეროში შიდაუწყებრივი თანამშრომლობის გაძლიერება</t>
  </si>
  <si>
    <t xml:space="preserve">1) ოპერატიული და საგამოძიებო ფუნქციების გამიჯვნის შესაძლებლობების შესწავლა გამოცდილების გაზიარების გზით                                               </t>
  </si>
  <si>
    <t>1) კრიმინალური პოლიციის გაუმჯობესებული მუშაობის სტანდარტები;                                           2) შემუშავებული შიდაუწყებრივი კოორდინაციის მექანიზმი</t>
  </si>
  <si>
    <t>საქმიანობა 2.2.1 კრიმინალური პოლიციის რეფორმა</t>
  </si>
  <si>
    <t>1) კრიმინალური პოლიციის ფუნქციონალური გაუმჯობესება                              2) ანალიზზე დაფუძნებული საპოლიციო საქმიანობის განხორციელება</t>
  </si>
  <si>
    <t>1) კრიმინალური პოლიციის ფუნქციონალური გაუმჯობესების შესაძლებლობების შესწავლა 2) ანალიზზე დაფუძნებული საპოლიციო საქმიანობის განხორციელება</t>
  </si>
  <si>
    <t xml:space="preserve">1) კრიმინალური პოლიციის გაუმჯობესებული ფუნქციონალური და ანალიტიკური შესაძლებლობები </t>
  </si>
  <si>
    <t>2.2. დანაშაულის წინააღმდეგ ბრძოლის გაძლიერება</t>
  </si>
  <si>
    <t xml:space="preserve">
1) ინგლისური ენის შესწავლის მსურველი თანამშრომლების მოძიება მათი ინგლისური ენის სასწავლო პროექტში ჩართვის მიზნით;                                      2) შსს ოპერატიული თანამშრომლების მომზადება</t>
  </si>
  <si>
    <t xml:space="preserve">
1) ინგლისური ენის შესწავლის მსურველი თანამშრომლების მოძიება და ენის ცოდნის დონის;                                       2) შსს ოპერატიული თანამშრომლების მომზადება;                                     
</t>
  </si>
  <si>
    <t xml:space="preserve">1)  ტესტირებული თანამშრომლების რაოდენობა;                                              2) პროგრამის ფარგლებში მომზადებული პოლიციელთა რაოდენობა; </t>
  </si>
  <si>
    <t xml:space="preserve">საქმიანობა  2.1.10
შსს თანამშრომლების მომზადება უცხო ენებში 
</t>
  </si>
  <si>
    <t xml:space="preserve"> შსს მოქმედი თანამშრომლების შესაძლებლობების განვითარება ტრეინინგებისა და სასწავლო ვიზიტების ორგანიზებით
</t>
  </si>
  <si>
    <t xml:space="preserve">შსს მოქმედი თანამშრომლების შესაძლებლობების განვითარება ტრეინინგებისა და სასწავლო ვიზიტების ორგანიზებით
</t>
  </si>
  <si>
    <t>1) გადამზადებული თანამშრომლების რაოდენობა;                                             2) ჩატარებულ სწავლებების (ტრეინინგები, ვიზიტები) რაოდენობა</t>
  </si>
  <si>
    <t>საქმიანობა 2.1.9 სხვადასხვა თემატური მიმართულებებით თანამშრომელთა უნარების განვითარება (ოჯახში ძალადობა, ადამიანებით ვაჭრობის, არალეგალურ მიგრაციასთან, კიბერდანაშაულის წინააღმდეგ ბრძოლა, ადამიანის უფლებები, არასრულწლოვანთა მოპყრობის საკითხები და სხვა)</t>
  </si>
  <si>
    <r>
      <t xml:space="preserve">შსს მისაღები კადრების მომზადება  და მოქმედი თანამშრომლების მომზადება/გადამზადება_x000D_
</t>
    </r>
    <r>
      <rPr>
        <b/>
        <sz val="8"/>
        <color rgb="FFFF0000"/>
        <rFont val="AcadNusx"/>
      </rPr>
      <t/>
    </r>
  </si>
  <si>
    <t>1) დატრეინინგებული პერსონალის რაოდენობა;                                             2) ჩატარებული კურსების რაოდენობა.</t>
  </si>
  <si>
    <t xml:space="preserve">საქმიანობა 2.1.8
_x000D_ერთიანი პოლიციის საგამოძიებო შესაძლებლობების გაზრდა საბაზისო და გადამზადების კურსების მეშვეობით
</t>
  </si>
  <si>
    <t xml:space="preserve">1)  საბაკალავრო პროგრამაზე სტუდენტთა მიღება და  შესაბამისი სწავლების განხორციელება                            2) სამაგისტრო პროგრამით პოლიციის საშუალო რგოლის პოტენციურ მენეჯერთა მომზადება
</t>
  </si>
  <si>
    <t>საქმიანობა 2.1.7  შსს აკადემიაში უმაღლესი განათლების პროგრამების განხორციელება</t>
  </si>
  <si>
    <t xml:space="preserve">1) თბილისსა და რეგიონებში შესაბამისი ინფრასტრუქტურის განვითარება;                              2) სასწავლო პროგრამების კურიკულუმების შემუშავება/განვითარება;           3) თანამშრომელთა მომზადება/გადამზადება; </t>
  </si>
  <si>
    <t xml:space="preserve">1) დისტანციური სწავლების სისტემის შემუშავება და სატესტო რეჟიმში გაშვება;                 2) თბილისსა და რეგიონებში შესაბამისი ინფრასტრუქტურის განვითარება;                        3) სასწავლო პროგრამების კურიკულუმების შემუშავება/განვითარება; 4) თანამშრომელთა მომზადება/გადამზადება; </t>
  </si>
  <si>
    <t xml:space="preserve">1) დისტანციური სწავლების სისტემის შემუშავება და სატესტო რეჟიმში გაშვება;   2) თბილისსა და რეგიონებში შესაბამისი ინფრასტრუქტურის განვითარება;                            3) სასწავლო პროგრამების კურიკულუმების შემუშავება;                                             4) თანამშრომელთა მომზადება/გადამზადება; </t>
  </si>
  <si>
    <t>1) შემუშავებული და დანერგილი დისტანციური სწავლების სისტემა;                 2) საქართველოს მასშტაბით განვითარებული ცენტრების რაოდენობა;                                              3) შემუშავებული დისტანციური სწავლების პროგრამები;                                 4) გადამზადებულ თანამშრომელთა რაოდენობა;</t>
  </si>
  <si>
    <t>საქმიანობა 2.1.6 დისტანციური სწავლების სისტემის დანერგვა</t>
  </si>
  <si>
    <t>დაწინაურების კანდიდატთა მომზადება/გადამზადება</t>
  </si>
  <si>
    <t>1) მესაზღვრე ოფიცერთა მომზადება/გადამზადების კურსის შემუშავება;             2) პოლიციელთა დაწინაურების კურსის განვითარება;                       3) დაწინაურების კანდიდატთა მომზადება/გადამზადება</t>
  </si>
  <si>
    <t xml:space="preserve">1) მესაზღვრე ოფიცერთა მომზადება/გადამზადების კურსის შემუშავება;                      2) პოლიციელთა დაწინაურების კურსის განვითარება;                                  3) დაწინაურების კანდიდატთა მომზადება/გადამზადება 
</t>
  </si>
  <si>
    <t>1) შემუშავებული ოფეცერთა მომზადება/გადამზადების პროგრამა; 2) განვითარებული დაწინაურების სასწავლო პროგრამები;                                            3) დატრეინინგებულ პირთა რაოდენობა</t>
  </si>
  <si>
    <t xml:space="preserve">საქმიანობა 2.1.5. დაწინაურების კურსების განვითარება </t>
  </si>
  <si>
    <t>1) ინსტრუქტორთა შესაძლებლობების განვითარება;           2) ტაქტიკური სწავლებების განხორციელება</t>
  </si>
  <si>
    <t>1) ინსტრუქტორთა შესაძლებლობების განვითარება;                2) ტაქტიკური სწავლებების განხორციელება</t>
  </si>
  <si>
    <t>1) ინსტრუქტორთა შესაძლებლობების განვითარება;                             2) ტაქტიკური სწავლებების განხორციელება</t>
  </si>
  <si>
    <t>1) ტაქტიკური სასწავლო პროგრამების განვითარება;               2) ინსტრუქტორთა შესაძლებლობების განვითარება;                3) ტაქტიკური სწავლებების განხორციელება</t>
  </si>
  <si>
    <t xml:space="preserve">1)  ტაქტიკური სასწავლო პროგრამების განვითარება;   2) ტაქტიკური სწავლებების განხორციელება                           3) ინსტრუქტორთა შესაძლებლობების განვითარება; 
</t>
  </si>
  <si>
    <t xml:space="preserve">1) შეფასებული და განახლებული              ტაქტიკური მომზადების პროგრამები                2) გადამზადებული ინსტრუქტორების რაოდენობა;               3) გადამზადებულ თანამშრომელთა რაოდენობა; </t>
  </si>
  <si>
    <t>საქმიანობა 2.1.4 ტაქტიკური მომზადების პროგრამების განვითარება</t>
  </si>
  <si>
    <t>1) სასწავლო პროგრამების შემდგომი განვითარება</t>
  </si>
  <si>
    <t>1) სასწავლო პროგრამების შეფასება;                                2) სასწავლო პროგრამებში ცვლილებების შეტანა</t>
  </si>
  <si>
    <t xml:space="preserve">
1) სასწავლო პროგრამების შეფასება;                                         2) სასწავლო პროგრამებში ცვლილებების შეტანა</t>
  </si>
  <si>
    <t xml:space="preserve">1) შეფასებული სასწავლო პროგრამები;                                            2) დახვეწილი სასწავლო პროგრამები. </t>
  </si>
  <si>
    <t>საქმიანობა 2.1.3 პროფესიული სასწავლო პროგრამების განვითარება</t>
  </si>
  <si>
    <t>1) პარტნიორ უწყებებთან თანამშრომლობის დამყარება/ურთიერთთანამშრომლობის მემორანდუმების გაფორმება;                               2) საერთაშორისო კონფერენციის/ ტრეინინგების განხორციელება;                   3) უცხოენოვანი ტრეინინგ პროგრამების განვითარება/განხორციელება;</t>
  </si>
  <si>
    <t>1) პარტნიორ უწყებებთან თანამშრომლობის დამყარება/ურთიერთთანამშრომლობის მემორანდუმების გაფორმება;                                2) საერთაშორისო კონფერენციის/ ტრეინინგების განხორციელება;                    3) უცხოენოვანი ტრეინინგ პროგრამების განვითარება/განხორციელება;</t>
  </si>
  <si>
    <t>1) პარტნიორ უწყებებთან თანამშრომლობის დამყარება/ურთიერთთანამშრომლობის მემორანდუმების გაფორმება                                    2) საერთაშორისო კონფერენციის/ ტრეინინგების განხორციელება;                          3) უცხოენოვანი ტრეინინგ პროგრამების განვითარება/განხორციელება;</t>
  </si>
  <si>
    <t>1) პარტნიორ უწყებებთან თანამშრომლობის დამყარება/ურთიერთთანამშრომლობის მემორანდუმების გაფორმება;                          2) საერთაშორისო კონფერენციის/ ტრეინინგების განხორციელება;                    3) უცხოენოვანი ტრეინინგ პროგრამების განვითარება/განხორციელება;</t>
  </si>
  <si>
    <t>1) პარტნიორი ქვეყნების უწყებებთან ურთიერთთანამშრომლობის მემორანდუმების გაფორმება;                                     2) საერთაშორისო კონფერენციის/ ტრეინინგების განხორციელება                         3) უცხოენოვანი ტრეინინგ პროგრამების შემუშავება; 4)  ინსტრუქტორების მოძიება და შესაბამის მომზადება;</t>
  </si>
  <si>
    <r>
      <t>1) გაფორმებული ურთიერთთანამშრომლობის მემორანდუმების რაოდენობა;               2) განხორციელებული ღონისძიებების (ტრეინინგები, კონფერენციები) რაოდენობა;                   3</t>
    </r>
    <r>
      <rPr>
        <sz val="8"/>
        <rFont val="Sylfaen"/>
        <family val="1"/>
        <charset val="204"/>
      </rPr>
      <t xml:space="preserve">) შემუშავებული ერთობლივი საერთაშორისო  ტრეინინგ–პროგრამები; </t>
    </r>
    <r>
      <rPr>
        <sz val="8"/>
        <color theme="1"/>
        <rFont val="Sylfaen"/>
        <family val="1"/>
      </rPr>
      <t xml:space="preserve">                                          4) შერჩეული და მომზადებული ინსტრუქტორები.</t>
    </r>
  </si>
  <si>
    <t xml:space="preserve">საქმიანობა 2.1.2 პოლიციელთა განათლების სფეროში საერთაშორისო თანამშრომლობის განვითარება და საერთაშორისო პროექტების დაგეგმვა/განხორციელება  </t>
  </si>
  <si>
    <t>1) კარიერული ზრდის სისტემის დანერგვა;                   2) წახალისების მექანიზმის დანერგვა.</t>
  </si>
  <si>
    <t>1) საუკეთესო პრაქტიკის გათვალისწინებით საპოლიციო და სამოქალაქო ფუნქციების გამიჯვნა;                                  2) კარიერული ზრდის სისტემის დაგეგმვა;               3) წახალისების მექანიზმის შემუშავება;                              4) სამსახურში მიღებისა და გავლის წესის შემუშავება</t>
  </si>
  <si>
    <t>1) გამიჯნული საპოლიციო და სამოქალაქო კომპეტენციები;                2) თითოეული მიმართულებისთვის შემუშავებული კარიერული ზრდისა და წახალისების სისტემა;                                                    3) თითოეული მიმართულებისთვის განახლებული/დახვეწილი პოლიციაში მიღებისა და გავლის წესი</t>
  </si>
  <si>
    <t>საქმიანობა 2.1.1. საკადრო პოლიტიკის გაუმჯობესება</t>
  </si>
  <si>
    <t xml:space="preserve">1) უმაღლესი განათლების პროგრამების განხორციელება                2) შსს–ში მისაღები კადრების მომზადება და მოქმედი თანამშრომლების კვალიფიკაციის ამაღლება </t>
  </si>
  <si>
    <t xml:space="preserve">1) უმაღლესი განათლების პროგრამების განხორციელება                   2) შსს–ში მისაღები კადრების მომზადება და მოქმედი თანამშრომლების კვალიფიკაციის ამაღლება  </t>
  </si>
  <si>
    <t xml:space="preserve">1) უმაღლესი განათლების პროგრამების განხორციელება                           2) შსს–ში მისაღები კადრების მომზადება და მოქმედი თანამშრომლების კვალიფიკაციის ამაღლება      3) შსს აკადემიიის კურიკულუმების განახლება  </t>
  </si>
  <si>
    <t xml:space="preserve">1)  შსს–ში ადამიანური რესურსების მართვის გაუმჯობესება საპოლიციო და სამოქალაქო კომპეტენციების გამიჯვნის გზით                                                    2) უმაღლესი განათლების პროგრამების განხორციელება                      3) შსს–ში მისაღები კადრების მომზადება და მოქმედი თანამშრომლების კვალიფიკაციის ამაღლება     4) შსს აკადემიიის კურიკულუმების განახლება 5) დისტანციური სწავლების სისტემის დანერგვა </t>
  </si>
  <si>
    <r>
      <rPr>
        <sz val="8"/>
        <rFont val="Sylfaen"/>
        <family val="1"/>
        <charset val="204"/>
      </rPr>
      <t xml:space="preserve">1) გაუმჯობესებული ადამიანური რესურსების მართვის სისტემა                  2) სტუდენტთა რაოდენობა, რომლთაც გაიარეს სამაგისტრო და საბაკალავრო პროგრამები                             </t>
    </r>
    <r>
      <rPr>
        <sz val="8"/>
        <color theme="1"/>
        <rFont val="Sylfaen"/>
        <family val="1"/>
      </rPr>
      <t>3) მომზადებული კანდიდატების რაოდენობა
4) გადამზადებული კადრების რაოდენობა                                               5) შსს აკადემიის  განახლებული  კურიკულუმები                                       6) დისტანციური სწავლების დანერგილი სისტემა</t>
    </r>
  </si>
  <si>
    <t xml:space="preserve">2.1. ინსტიტუციური და ადამიანური რესურსების განვითარება </t>
  </si>
  <si>
    <t xml:space="preserve">
1) დანაშაულის რაოდენობის შემცირება            2) გახსნილი საქმეების რაოდენობის გაზრდა 
</t>
  </si>
  <si>
    <t xml:space="preserve">
1) დანაშაულის რაოდენობის შემცირება                                                2) გახსნილი საქმეების რაოდენობის გაზრდა 
</t>
  </si>
  <si>
    <t xml:space="preserve">
1) დანაშაულის რაოდენობის შემცირება                                            2) გახსნილი საქმეების რაოდენობის გაზრდა
</t>
  </si>
  <si>
    <t xml:space="preserve">1) გამოკითხულ ადამიანთა საერთო პროცენტული მაჩვენებელი, რომლებიც ნდობას გამოხატავენ პოლიციის მიმართ, ასახული 
დანაშაულის კვლევაში.
  2) გახსნილი საქმეების  გაზრდილი მაჩვენებელი 
</t>
  </si>
  <si>
    <t xml:space="preserve">
პროგრამის ამოცანა  – 2 პოლიცია                         ადამიანის უფლებების სტანდარტების შესაბამისად ანგარიშვლადებული, ეფექტიანი და დანაშაულის პრევენციაზე ორიენტირებული საპოლიციო სისტემის განვითარება 
 </t>
  </si>
  <si>
    <t xml:space="preserve">მიზანი/მიღწეუ_x000D_ლი 2020 _x000D_
</t>
  </si>
  <si>
    <t xml:space="preserve">მიზანი/მიღწეუ_x000D_ლი 2019 _x000D_
</t>
  </si>
  <si>
    <t xml:space="preserve">მიზანი/მიღწეუ_x000D_ლი 2018_x000D_
</t>
  </si>
  <si>
    <t xml:space="preserve">მიზანი/მიღწეუ_x000D_ლი 2017 _x000D_
</t>
  </si>
  <si>
    <t>მიზანი/მიღწეული 2016</t>
  </si>
  <si>
    <t>საფუძველი 2012 _x000D_
(ქმედებების საფუძვლის გრაფას ნუ შეავსებთ)</t>
  </si>
  <si>
    <t xml:space="preserve">ინდიკატორები/ქმედებები _x000D_
</t>
  </si>
  <si>
    <t>2. პოლიციის რეფორმა</t>
  </si>
  <si>
    <t>მედიატორთა სახელმძღვანელო მითითებების მარეგულირებელი სსიპ დანაშაულის პრევენციის ცენტრის დირექტორის ბრძანება გადასინჯულია/განახლებულია. რეაბილიტაცია-რესოციალიზაციის პროგრამის მომსახურების შიდა სტანდარტების დოკუმენტი გადასინჯულია/განახლებულია.</t>
  </si>
  <si>
    <t>მთავარი პროკურატურა,  UNICEF</t>
  </si>
  <si>
    <t>სამოქმედო გეგმის შემუშავებისთვის საჭირო მოსაზმზადებელი სამუშაოები განხორციელებულია.</t>
  </si>
  <si>
    <t xml:space="preserve">არასრულწლოვანთა დანაშაულის პრევენციის სამოქმედო გეგმის სამუშაო ვერსია შემუშავებულია.                                            </t>
  </si>
  <si>
    <t xml:space="preserve">არასრულწლოვანთა დანაშაულის პრევენციის სამოქმედო გეგმა დამტკიცებულია და განახლებულია                                             </t>
  </si>
  <si>
    <t xml:space="preserve">არასრულწლოვანთა დანაშაულის პრევენციის სამოქმედო გეგმა განახლებულია                                         </t>
  </si>
  <si>
    <t xml:space="preserve">არასრულწლოვანთა დანაშაულის პრევენციის სამოქმედო გეგმა განახლებულია                                                </t>
  </si>
  <si>
    <t xml:space="preserve">არასრულწლოვანთა დანაშაულის პრევენციის სამოქმედო გეგმა განახლებულია    </t>
  </si>
  <si>
    <t>შემუშავებული არ არის არასრულწლოვანთა დანაშაულის პრევენციის  საკოორდინაციო მექანიზმი</t>
  </si>
  <si>
    <t xml:space="preserve">დანაშაულის პრევენციაზე მიმართული აქტივობების  განსახორციელებელად გაფორმებულია მემორანდუმები განათლებისა და მეცნიერების სამინისტროსთან, სპორტისა და ახალგაზრდობის სამინისტროსთან. </t>
  </si>
  <si>
    <t>დანაშაულის პრევენციაზე მიმართული აქტივობების  განსახორციელებელად მემორანდუმები გაფორმებულია სოციალური მომსახურების სააგენტოსთან და  შსს-სთან.
არასრულწლოვანთა დანაშაულის  პრევენციის საკოორდინაციო მექანიზმის გაძლიერების მიზნით საკოორდინაციო  და საინფორმაციოა შეხვედრების გამართვა</t>
  </si>
  <si>
    <t xml:space="preserve">N/A                   </t>
  </si>
  <si>
    <t xml:space="preserve">სამუშაო ჯგუფი შექმნილია პრევენციული პროგრამების შეფასების კრიტერიუმების შემუშავების მიზნით   </t>
  </si>
  <si>
    <t>პრევენციული პროგრამების ეფექტიანობის შეფასების კონცეფციის სამუშაო ვერსია შემუშავებულია.</t>
  </si>
  <si>
    <t>პრევენციული პროგრამების ეფექტიანობის შეფასების კონცეფცია დამტკიცებულია.</t>
  </si>
  <si>
    <t xml:space="preserve">საგრანტო პროგრამების მომზადება, გამოცხადება და გამარჯვებული პროექტების დაფინანსება/ მონიტორინგი </t>
  </si>
  <si>
    <t>არასრულწლოვანი მსჯავრდებულები უზრუნველყოფილნი არიან სრული ზოგადი განათლების ხელმისაწვდომობით</t>
  </si>
  <si>
    <r>
      <t xml:space="preserve">ზოგადი განათლების სრულად </t>
    </r>
    <r>
      <rPr>
        <sz val="8.5"/>
        <rFont val="Calibri"/>
        <family val="2"/>
      </rPr>
      <t xml:space="preserve"> ხელმისაწვდომია </t>
    </r>
  </si>
  <si>
    <r>
      <t xml:space="preserve">არასრულწლოვანთა სარეაბილიტაციო დაწესებულებაში პროფესიული </t>
    </r>
    <r>
      <rPr>
        <b/>
        <sz val="8.5"/>
        <color rgb="FFFF0000"/>
        <rFont val="Times New Roman"/>
        <family val="1"/>
      </rPr>
      <t>მომზადების პროგრამებში (ტრეინინგ-კურსები)</t>
    </r>
    <r>
      <rPr>
        <sz val="8.5"/>
        <rFont val="Times New Roman"/>
        <family val="1"/>
      </rPr>
      <t xml:space="preserve"> სულ ჩართული იყო 143 მსჯავრდებული </t>
    </r>
    <r>
      <rPr>
        <sz val="8.5"/>
        <color rgb="FFFF0000"/>
        <rFont val="Times New Roman"/>
        <family val="1"/>
      </rPr>
      <t xml:space="preserve">(პროფესიული სწავლება - 74; </t>
    </r>
    <r>
      <rPr>
        <sz val="8.5"/>
        <rFont val="Times New Roman"/>
        <family val="1"/>
      </rPr>
      <t>კომპიუტერული სასწავლო პროგრამა - 23; სატრენინგო/საგანმანათლებლო სწავლება - 46).</t>
    </r>
  </si>
  <si>
    <r>
      <t xml:space="preserve">პროფესიული </t>
    </r>
    <r>
      <rPr>
        <sz val="8.5"/>
        <color rgb="FFFF0000"/>
        <rFont val="Times New Roman"/>
        <family val="1"/>
      </rPr>
      <t xml:space="preserve">მომზადების </t>
    </r>
    <r>
      <rPr>
        <sz val="8.5"/>
        <rFont val="Times New Roman"/>
        <family val="1"/>
      </rPr>
      <t xml:space="preserve"> </t>
    </r>
    <r>
      <rPr>
        <sz val="8.5"/>
        <color rgb="FFFF0000"/>
        <rFont val="Times New Roman"/>
        <family val="1"/>
      </rPr>
      <t>პროგრამებში (ტრეინინგ-კურსები)</t>
    </r>
    <r>
      <rPr>
        <sz val="8.5"/>
        <rFont val="Times New Roman"/>
        <family val="1"/>
      </rPr>
      <t xml:space="preserve"> ჩართულ არასრულწლოვან მსჯავრდებულთა რაოდენობის  ზრდა წინა  წლის მაჩვენებელთან შედარებით</t>
    </r>
  </si>
  <si>
    <r>
      <t xml:space="preserve">პროფესიული </t>
    </r>
    <r>
      <rPr>
        <sz val="8.5"/>
        <color rgb="FFFF0000"/>
        <rFont val="Times New Roman"/>
        <family val="1"/>
      </rPr>
      <t>მომზადების</t>
    </r>
    <r>
      <rPr>
        <sz val="8.5"/>
        <rFont val="Times New Roman"/>
        <family val="1"/>
      </rPr>
      <t xml:space="preserve">  </t>
    </r>
    <r>
      <rPr>
        <sz val="8.5"/>
        <color rgb="FFFF0000"/>
        <rFont val="Times New Roman"/>
        <family val="1"/>
      </rPr>
      <t>პროგრამებში (ტრეინინგ-კურსებ</t>
    </r>
    <r>
      <rPr>
        <sz val="8.5"/>
        <rFont val="Times New Roman"/>
        <family val="1"/>
      </rPr>
      <t>ი ჩართულ არასრულწლოვან მსჯავრდებულთა რაოდენობის  ზრდა წინა  წლის მაჩვენებელთან შედარებით</t>
    </r>
  </si>
  <si>
    <r>
      <t xml:space="preserve">პროფესიული </t>
    </r>
    <r>
      <rPr>
        <sz val="8.5"/>
        <color rgb="FFFF0000"/>
        <rFont val="Times New Roman"/>
        <family val="1"/>
      </rPr>
      <t>მომზადების</t>
    </r>
    <r>
      <rPr>
        <sz val="8.5"/>
        <rFont val="Times New Roman"/>
        <family val="1"/>
      </rPr>
      <t xml:space="preserve">  </t>
    </r>
    <r>
      <rPr>
        <sz val="8.5"/>
        <color rgb="FFFF0000"/>
        <rFont val="Times New Roman"/>
        <family val="1"/>
      </rPr>
      <t>პროგრამებში (ტრეინინგ-კურსები)</t>
    </r>
    <r>
      <rPr>
        <sz val="8.5"/>
        <rFont val="Times New Roman"/>
        <family val="1"/>
      </rPr>
      <t xml:space="preserve"> ჩართულ არასრულწლოვან მსჯავრდებულთა რაოდენობის  ზრდა წინა  წლის მაჩვენებელთან შედარებით</t>
    </r>
  </si>
  <si>
    <r>
      <t xml:space="preserve">პროფესიული </t>
    </r>
    <r>
      <rPr>
        <sz val="8.5"/>
        <color rgb="FFFF0000"/>
        <rFont val="Times New Roman"/>
        <family val="1"/>
      </rPr>
      <t>მომზადების</t>
    </r>
    <r>
      <rPr>
        <sz val="8.5"/>
        <rFont val="Times New Roman"/>
        <family val="1"/>
      </rPr>
      <t xml:space="preserve">  </t>
    </r>
    <r>
      <rPr>
        <sz val="8.5"/>
        <color rgb="FFFF0000"/>
        <rFont val="Times New Roman"/>
        <family val="1"/>
      </rPr>
      <t>პროგრამებში (ტრეინინგ-კურსები)</t>
    </r>
    <r>
      <rPr>
        <sz val="8.5"/>
        <rFont val="Times New Roman"/>
        <family val="1"/>
      </rPr>
      <t xml:space="preserve">  ჩართულ არასრულწლოვან მსჯავრდებულთა რაოდენობის  ზრდა წინა  წლის მაჩვენებელთან შედარებით</t>
    </r>
  </si>
  <si>
    <r>
      <t xml:space="preserve">პროფესიული </t>
    </r>
    <r>
      <rPr>
        <sz val="8.5"/>
        <color rgb="FFFF0000"/>
        <rFont val="Times New Roman"/>
        <family val="1"/>
      </rPr>
      <t xml:space="preserve">მომზადების </t>
    </r>
    <r>
      <rPr>
        <sz val="8.5"/>
        <rFont val="Times New Roman"/>
        <family val="1"/>
      </rPr>
      <t xml:space="preserve"> </t>
    </r>
    <r>
      <rPr>
        <sz val="8.5"/>
        <color rgb="FFFF0000"/>
        <rFont val="Times New Roman"/>
        <family val="1"/>
      </rPr>
      <t>პროგრამებში (ტრეინინგ-კურსები</t>
    </r>
    <r>
      <rPr>
        <sz val="8.5"/>
        <rFont val="Times New Roman"/>
        <family val="1"/>
      </rPr>
      <t>) ჩართულ არასრულწლოვან მსჯავრდებულთა რაოდენობის  ზრდა წინა  წლის მაჩვენებელთან შედარებით</t>
    </r>
  </si>
  <si>
    <r>
      <t xml:space="preserve">სასჯელაღსრულების და პრობაციის სამინისტრო; განათლებისა და მეცნიერების </t>
    </r>
    <r>
      <rPr>
        <sz val="8.5"/>
        <rFont val="Times New Roman"/>
        <family val="1"/>
      </rPr>
      <t>სამინისტრო;სპორტისა და ახალგაზრდობის სამინისტრო</t>
    </r>
  </si>
  <si>
    <t>წინასწარ პატიმრობაში მყოფი არასრულწლოვნებიუზრუნველყოფილნი არიან  ზოგადი განათლების სპეციალური სერვისით</t>
  </si>
  <si>
    <r>
      <t xml:space="preserve">საგანმანმათლებლო პროგრამების </t>
    </r>
    <r>
      <rPr>
        <sz val="8.5"/>
        <rFont val="Calibri"/>
        <family val="2"/>
        <charset val="204"/>
      </rPr>
      <t>და პროცესის</t>
    </r>
    <r>
      <rPr>
        <sz val="8.5"/>
        <rFont val="Calibri"/>
        <family val="2"/>
      </rPr>
      <t xml:space="preserve"> ფორმალიზება</t>
    </r>
  </si>
  <si>
    <t>საგანმანათლებლო პროგრმებში მონაწილება მიიღო წინასწარ პატიმრობაში მყოფმა  არასრულწლოვან ბრალდებულებმა/მსჯავრდებულმა ( მათი სურვილის გათვალისწინებით)</t>
  </si>
  <si>
    <t>საგანმანათლებლო პროგრმებში მონაწილება მიიღო წინასწარ პატიმრობაში მყოფმა არასრულწლოვან ბრალდებულებმა/მსჯავრდებულმა (მათი სურვილის გათვალისწინებით)</t>
  </si>
  <si>
    <t>საგანმანათლებლო პროგრმებში მონაწილება მიიღო წინასწარ პატიმრობაში მყოფმა ყველა არასრულწლოვან ბრალდებულებმა/მსჯავრდებულმა (მათი სურვილის გათვალისწინებით)</t>
  </si>
  <si>
    <r>
      <t xml:space="preserve">საქართველოს მთავარი პროკურატურა;
იუსტიციის სასწავლო ცენტრი, შსს, შსს აკადემია, 
იუსტიციის უმაღლესი სკოლა, სასჯელაღსრულების და პრობაციის სამინისტრო; იუსრიდიული დახმარების სამსახური; </t>
    </r>
    <r>
      <rPr>
        <sz val="8.5"/>
        <rFont val="Times New Roman"/>
        <family val="1"/>
      </rPr>
      <t xml:space="preserve">განათლებისა და მეცნიერების სამინისტრო, </t>
    </r>
    <r>
      <rPr>
        <sz val="8.5"/>
        <rFont val="Times New Roman"/>
        <family val="1"/>
        <charset val="204"/>
      </rPr>
      <t>შრომის, ჯანმრთელობის და სოციალური დაცვის სამინისტრო, დანაშაულის პრევენციის ცენტრი</t>
    </r>
  </si>
  <si>
    <t xml:space="preserve"> პროფესიონალთა გადამზადება; არასრულწლოვანთა მართლმსაჯულებაში სპეციალიზებული პროკურორების საპროკურორო საქმიანობის მონიტორინგის შედეგების ამსახველი ანალიზი; რეკომენდაციების მომზადება სპეციალიზებული პროკურორებისთვის; მოსამართლეების, პროკურორების და ადვოკატების მინიმუმ 2 ერთობლივი შეხვედრა. სპეციალიზაციის მოდულის/კურიკულუმების შედგენა და სატრენინგო მასალების მომზადება; სამუშაო აღწერილობების შემუშავება; პროფესიონალთა გადამზადება;     არასარულწლოვანთა მართლმსაჯულების სფეროში ჩართული მედიატორებისთვის უზრუნველყოფილია სასწავლო კურსის ჩატარება.
საქართველოს მასშტაბით განრიდების/განრიდებისა და მედიაციის პროგრამაში ჩართული პროფესიონალებისათვის ჩატარებულია რეგიონული საერთო შეხვერები/ტრენინგები.</t>
  </si>
  <si>
    <t>Unicef</t>
  </si>
  <si>
    <t xml:space="preserve">განრიდების/განრიდებისა და მედიაციის პროგრამის არსებული სისტემის განახლებაზე მუშაობის დაწყება. </t>
  </si>
  <si>
    <t>განრიდების/განრიდებისა და მედიაციის პროგრამის საქმის წარმოების ელექტრონული სისტემა დანერგილია.</t>
  </si>
  <si>
    <t xml:space="preserve">8.7.3. სისხლის სამართლის სისტემაში მოხვედრილ ბავშვებთან დაკავშირებული სრულყოფილი მონაცემთა  ბაზის შექმნა </t>
  </si>
  <si>
    <t xml:space="preserve">საქართველოს მთავარი პროკურატურა;
 შსს ,  სასამართლო, სასჯელაღსრულების და პრობაციის სამინისტრო; იურიდიული დახმარების სამსახური; სასამართლო. დანაშაულის პრევენციის ცენტრი UNICEF </t>
  </si>
  <si>
    <t xml:space="preserve">არსებული მონაცემთა ბაზის კვლევა დასრულებულია და კონცეფცია შემუშავებულია </t>
  </si>
  <si>
    <t xml:space="preserve">კონცეფცია დამტკიცებულია </t>
  </si>
  <si>
    <t>უნისეფი 100 000 აშშ დოლარი</t>
  </si>
  <si>
    <t>არასრულწლოვანთა პირობით ვადამდე გათავისუფლების მექანიზმის დახვეწა და საკანონმდებლო ბაზის ანალიზი</t>
  </si>
  <si>
    <t>არასრულწლოვანთა პირობით ვადამდე გათავისუფლების მექანიზმის შემდგომი გაუმჯობესება</t>
  </si>
  <si>
    <t>8.5.8. არასრულწლოვანთა და ახალგაზრდა დამნაშავეთათავის (18-21 წწ) სპეციალური პენიტენციური დაწესებულების მშენებლობა</t>
  </si>
  <si>
    <t>დაიწყო არასრულწლოვანთა და ახალგაზრდა დამნაშავეთათვის (18-21 წწ) საერთაშორისო სტანდარტების შესაბამისი სპეციალური პენიტენციური დაწესებულების მშენებლობა</t>
  </si>
  <si>
    <t>არასრულწლოვანი მსჯავრდებულისათვის უზრუნველყოფილია ოჯახის წევრებთან და სოციუმთან კონტაქტის შესაძლებლობა, სპორტულ და კულტურულ ღონისძიებებში მონაწილეობა საზოგადოებასთან კონტაქტის შენარჩუნების მიზნით</t>
  </si>
  <si>
    <t xml:space="preserve">მიმართულება 1 -სასამართლო სისტემის დამოუკიდებლობის, გამჭვირვალობის და ანგარიშვალდებულების უზრუნველყოფა </t>
  </si>
  <si>
    <t>მიმართულება 1 - ამოცანა 3 -    სასამართლოში ელექტრონული საქმისწარმოების სისტემის დანერგვა, სამოქალაქო, სისხლის და ადმინისტრაციულ სამართალწარმოებაზე</t>
  </si>
  <si>
    <t>მიმართულება 2 - ამოცანა 1  - იუსტიციის უმაღლესი სკოლის რეფორმა და მოსამართლეთა კვალიფიკაციის ამაღლება; საკანონმდებლო ცვლილებების შემუშავება სკოლის შემდგომი რეფორმიების მიზნით</t>
  </si>
  <si>
    <t xml:space="preserve">მიმართულება 2 - ამოცანა2  -  იუსტიციის უმაღლესი საბჭოს რეფორმა ანგარიშვალდებულების და გამჭვირვალობის უზრუნველყოფისათვის; </t>
  </si>
  <si>
    <t xml:space="preserve">მიმართულება 3 - ამოცანა 1 -  ადამიანის უფლებათა ევროპული სასამართლოს პრაქტიკისა და გადაწყვეტილებების იმპლემენტაცია შიდა პრაქტიკაში </t>
  </si>
  <si>
    <t>მიმართულება 4 - ამოცანა 1 - სასამართლო ადმინისტრირების ნაწილში ორგანიზაციული და სტრუქტურული რეფორმის გატარება</t>
  </si>
  <si>
    <t>მიმართულება 4 - ამოცანა 2 - ადამიანური რესურსების მართვის სისტემისა და პროცესის განვითარება</t>
  </si>
  <si>
    <t>მიმართულება 4 - ამოცანა 3 - შედეგზე ორიენტირებული და ეფექტური მენეჯერული სტრუქტურების შექმნა.</t>
  </si>
  <si>
    <t>მიმართულება 4 - ამოცანა 6 - სასამართლო მომსახურების სტრატეგიის შემუშავება სასამართლოს მენეჯერთა და სხვა დაინტერესებული პირთა ჩართულობით</t>
  </si>
  <si>
    <t>მიმართულება 4 - ამოცანა 7 - საზოგადოებასთან კომუნიკაციის გაუმჯობესება</t>
  </si>
  <si>
    <t>მიმართულება 4 - ამოცანა 8 - არქივის განვითარება</t>
  </si>
  <si>
    <r>
      <t xml:space="preserve">მიზანი 1: </t>
    </r>
    <r>
      <rPr>
        <sz val="12"/>
        <rFont val="Sylfaen"/>
        <family val="1"/>
      </rPr>
      <t xml:space="preserve"> მართლმსაჯულების სექტორის შემდგომი რეფორმირება 
</t>
    </r>
  </si>
  <si>
    <t>სტრატეგია შემუშავებულია;  სასამართლოს დამოუკიდებლობის და ანგარიშვალდებულების მაჩვნებლის გაზრდა</t>
  </si>
  <si>
    <t xml:space="preserve"> სასამართლო სისტემის  სტრატეგიისა და მისი სამოქმედო გეგმის შემუშავების პროცესში მოსამართლეთა და სხვა დაინტერესებულ მხარეთა ჩართულობის უზრუნველყოფა;</t>
  </si>
  <si>
    <t>მოსამართლეთა სპეციალიზაციის რეფორმა</t>
  </si>
  <si>
    <t xml:space="preserve">მოსამართლეთა სპეციალიზაციის რეფორმა, </t>
  </si>
  <si>
    <t>მოსამართლეთა შერჩევის კრიტერიუმების შემდგომი გაუმჯობესება, ისევე როგორც მოსამართლეთა დაწინაურების და შეფასების სისტემის დახვეწა, გაიწეროს რეგულაცია მოსამართლეთა გადაყვანის წესების დეტალური მოწესრიგების</t>
  </si>
  <si>
    <t>ინსპექტორის ინსტიტუტის დამოუკიდებლობის გარანტიების უზრუნველყოფა და აპარატის გაძლიერება</t>
  </si>
  <si>
    <r>
      <t>მიმართულება 1 - ამოცანა 2 - სასამართლოში</t>
    </r>
    <r>
      <rPr>
        <sz val="10"/>
        <color theme="1"/>
        <rFont val="Calibri"/>
        <family val="2"/>
        <charset val="1"/>
        <scheme val="minor"/>
      </rPr>
      <t xml:space="preserve"> </t>
    </r>
    <r>
      <rPr>
        <sz val="10"/>
        <color theme="1"/>
        <rFont val="Sylfaen"/>
        <family val="1"/>
        <charset val="204"/>
      </rPr>
      <t>საქმეთა</t>
    </r>
    <r>
      <rPr>
        <sz val="10"/>
        <color theme="1"/>
        <rFont val="Calibri"/>
        <family val="2"/>
        <charset val="1"/>
        <scheme val="minor"/>
      </rPr>
      <t xml:space="preserve"> </t>
    </r>
    <r>
      <rPr>
        <sz val="10"/>
        <color theme="1"/>
        <rFont val="Sylfaen"/>
        <family val="1"/>
        <charset val="204"/>
      </rPr>
      <t>შემთხვევითობის</t>
    </r>
    <r>
      <rPr>
        <sz val="10"/>
        <color theme="1"/>
        <rFont val="Calibri"/>
        <family val="2"/>
        <charset val="1"/>
        <scheme val="minor"/>
      </rPr>
      <t xml:space="preserve"> </t>
    </r>
    <r>
      <rPr>
        <sz val="10"/>
        <color theme="1"/>
        <rFont val="Sylfaen"/>
        <family val="1"/>
        <charset val="204"/>
      </rPr>
      <t xml:space="preserve"> პრინციპზე</t>
    </r>
    <r>
      <rPr>
        <sz val="10"/>
        <color theme="1"/>
        <rFont val="Calibri"/>
        <family val="2"/>
        <charset val="1"/>
        <scheme val="minor"/>
      </rPr>
      <t xml:space="preserve"> </t>
    </r>
    <r>
      <rPr>
        <sz val="10"/>
        <color theme="1"/>
        <rFont val="Sylfaen"/>
        <family val="1"/>
        <charset val="204"/>
      </rPr>
      <t>დაფუძნებული</t>
    </r>
    <r>
      <rPr>
        <sz val="10"/>
        <color theme="1"/>
        <rFont val="Calibri"/>
        <family val="2"/>
        <charset val="1"/>
        <scheme val="minor"/>
      </rPr>
      <t xml:space="preserve"> </t>
    </r>
    <r>
      <rPr>
        <sz val="10"/>
        <color theme="1"/>
        <rFont val="Sylfaen"/>
        <family val="1"/>
        <charset val="204"/>
      </rPr>
      <t>ელექტრონული</t>
    </r>
    <r>
      <rPr>
        <sz val="10"/>
        <color theme="1"/>
        <rFont val="Calibri"/>
        <family val="2"/>
        <charset val="1"/>
        <scheme val="minor"/>
      </rPr>
      <t xml:space="preserve"> </t>
    </r>
    <r>
      <rPr>
        <sz val="10"/>
        <color theme="1"/>
        <rFont val="Sylfaen"/>
        <family val="1"/>
        <charset val="204"/>
      </rPr>
      <t>განაწილების</t>
    </r>
    <r>
      <rPr>
        <sz val="10"/>
        <color theme="1"/>
        <rFont val="Calibri"/>
        <family val="2"/>
        <charset val="1"/>
        <scheme val="minor"/>
      </rPr>
      <t xml:space="preserve"> </t>
    </r>
    <r>
      <rPr>
        <sz val="10"/>
        <color theme="1"/>
        <rFont val="Sylfaen"/>
        <family val="1"/>
        <charset val="204"/>
      </rPr>
      <t>სისტემის</t>
    </r>
    <r>
      <rPr>
        <sz val="10"/>
        <color theme="1"/>
        <rFont val="Calibri"/>
        <family val="2"/>
        <charset val="1"/>
        <scheme val="minor"/>
      </rPr>
      <t xml:space="preserve"> </t>
    </r>
    <r>
      <rPr>
        <sz val="10"/>
        <color theme="1"/>
        <rFont val="Sylfaen"/>
        <family val="1"/>
        <charset val="204"/>
      </rPr>
      <t>დანერგვა</t>
    </r>
  </si>
  <si>
    <r>
      <t xml:space="preserve">ელექტრონული პროგრამის </t>
    </r>
    <r>
      <rPr>
        <b/>
        <sz val="10"/>
        <color rgb="FFFF0000"/>
        <rFont val="Sylfaen"/>
        <family val="1"/>
      </rPr>
      <t xml:space="preserve">დახვეწა </t>
    </r>
  </si>
  <si>
    <r>
      <t xml:space="preserve">მენეჯმენტის დეპარმენტის </t>
    </r>
    <r>
      <rPr>
        <sz val="10"/>
        <color rgb="FFFF0000"/>
        <rFont val="Sylfaen"/>
        <family val="1"/>
      </rPr>
      <t>უფლებამოსილების დახვეწა და</t>
    </r>
    <r>
      <rPr>
        <sz val="10"/>
        <color theme="1"/>
        <rFont val="Sylfaen"/>
        <family val="1"/>
        <charset val="204"/>
      </rPr>
      <t xml:space="preserve"> აპარატის გაძლიერება - ტრენინგები</t>
    </r>
  </si>
  <si>
    <r>
      <t xml:space="preserve">მენეჯმენტის დეპარმენტის </t>
    </r>
    <r>
      <rPr>
        <sz val="10"/>
        <color rgb="FFFF0000"/>
        <rFont val="Sylfaen"/>
        <family val="1"/>
      </rPr>
      <t xml:space="preserve">უფლებამოსილების დახვეწა და </t>
    </r>
    <r>
      <rPr>
        <sz val="10"/>
        <color theme="1"/>
        <rFont val="Sylfaen"/>
        <family val="1"/>
        <charset val="204"/>
      </rPr>
      <t>აპარატის გაძლიერება - ტრენინგები</t>
    </r>
  </si>
  <si>
    <r>
      <t xml:space="preserve">მენეჯმენტის დეპარტამენტის </t>
    </r>
    <r>
      <rPr>
        <sz val="10"/>
        <color rgb="FFFF0000"/>
        <rFont val="Sylfaen"/>
        <family val="1"/>
      </rPr>
      <t>უფლებამოსილების დახვეწა</t>
    </r>
    <r>
      <rPr>
        <sz val="10"/>
        <color theme="1"/>
        <rFont val="Sylfaen"/>
        <family val="1"/>
        <charset val="204"/>
      </rPr>
      <t xml:space="preserve"> და აპარატის გაძლიერება - ტრენინგები</t>
    </r>
  </si>
  <si>
    <r>
      <t xml:space="preserve">მენეჯმენტის დეპარტამენტის </t>
    </r>
    <r>
      <rPr>
        <sz val="10"/>
        <color rgb="FFFF0000"/>
        <rFont val="Sylfaen"/>
        <family val="1"/>
      </rPr>
      <t xml:space="preserve">უფლებამოსილების დახვეწა </t>
    </r>
    <r>
      <rPr>
        <sz val="10"/>
        <color theme="1"/>
        <rFont val="Sylfaen"/>
        <family val="1"/>
        <charset val="204"/>
      </rPr>
      <t>და აპარატის გაძლიერება - ტრენინგები</t>
    </r>
  </si>
  <si>
    <t>საერთო სასამართლოებში ელექტრონული საქმის წარმოების სისტემის შემუშავებულია</t>
  </si>
  <si>
    <r>
      <t>1)</t>
    </r>
    <r>
      <rPr>
        <sz val="10"/>
        <color rgb="FFFF0000"/>
        <rFont val="Sylfaen"/>
        <family val="1"/>
      </rPr>
      <t xml:space="preserve"> </t>
    </r>
    <r>
      <rPr>
        <sz val="10"/>
        <rFont val="Sylfaen"/>
        <family val="1"/>
        <charset val="204"/>
      </rPr>
      <t xml:space="preserve">სისხლის სამართლის პროცესში მტკიცებულებების დასაშვებობის კრიტერიუმების დადგენა </t>
    </r>
    <r>
      <rPr>
        <sz val="10"/>
        <color theme="1"/>
        <rFont val="Sylfaen"/>
        <family val="1"/>
        <charset val="204"/>
      </rPr>
      <t>2)მოსამართლის როლის გაძლიერება სისხლის სამართლის პროცესში მხარეთა შეჯიბრებითობის უზრუნველყოფისათვის                             3) მოსამართლის როლის გასანზღვრა/გაზრდა წამების, არაადამიანური და ღირსების შემლახავი ქმედების მსხვერპლის მიმართ</t>
    </r>
  </si>
  <si>
    <t xml:space="preserve"> საპროცესო შეთანხმების ინსტიტუტის საერთაშორისო სტანდარტებთან შესაბამისობა </t>
  </si>
  <si>
    <r>
      <t>მიზანი 2:</t>
    </r>
    <r>
      <rPr>
        <sz val="9"/>
        <rFont val="Sylfaen"/>
        <family val="1"/>
      </rPr>
      <t xml:space="preserve"> მართლმსაჯულების მიუკერძოებლობის და პროფესიონალიზმის გაზრდა 
</t>
    </r>
  </si>
  <si>
    <r>
      <t>1) მოსამართლეობის</t>
    </r>
    <r>
      <rPr>
        <sz val="10"/>
        <color theme="1"/>
        <rFont val="Calibri"/>
        <family val="2"/>
        <charset val="1"/>
        <scheme val="minor"/>
      </rPr>
      <t xml:space="preserve"> </t>
    </r>
    <r>
      <rPr>
        <sz val="10"/>
        <color theme="1"/>
        <rFont val="Sylfaen"/>
        <family val="1"/>
        <charset val="204"/>
      </rPr>
      <t>საკვალიფიკაციო</t>
    </r>
    <r>
      <rPr>
        <sz val="10"/>
        <color theme="1"/>
        <rFont val="Calibri"/>
        <family val="2"/>
        <charset val="1"/>
        <scheme val="minor"/>
      </rPr>
      <t xml:space="preserve"> </t>
    </r>
    <r>
      <rPr>
        <sz val="10"/>
        <color theme="1"/>
        <rFont val="Sylfaen"/>
        <family val="1"/>
        <charset val="204"/>
      </rPr>
      <t>გამოცდისთვის</t>
    </r>
    <r>
      <rPr>
        <sz val="10"/>
        <color theme="1"/>
        <rFont val="Calibri"/>
        <family val="2"/>
        <charset val="1"/>
        <scheme val="minor"/>
      </rPr>
      <t xml:space="preserve"> </t>
    </r>
    <r>
      <rPr>
        <sz val="10"/>
        <color theme="1"/>
        <rFont val="Sylfaen"/>
        <family val="1"/>
        <charset val="204"/>
      </rPr>
      <t>სამართლებრივი</t>
    </r>
    <r>
      <rPr>
        <sz val="10"/>
        <color theme="1"/>
        <rFont val="Calibri"/>
        <family val="2"/>
        <charset val="1"/>
        <scheme val="minor"/>
      </rPr>
      <t xml:space="preserve"> </t>
    </r>
    <r>
      <rPr>
        <sz val="10"/>
        <color theme="1"/>
        <rFont val="Sylfaen"/>
        <family val="1"/>
        <charset val="204"/>
      </rPr>
      <t>ტესტებისა</t>
    </r>
    <r>
      <rPr>
        <sz val="10"/>
        <color theme="1"/>
        <rFont val="Calibri"/>
        <family val="2"/>
        <charset val="1"/>
        <scheme val="minor"/>
      </rPr>
      <t xml:space="preserve"> </t>
    </r>
    <r>
      <rPr>
        <sz val="10"/>
        <color theme="1"/>
        <rFont val="Sylfaen"/>
        <family val="1"/>
        <charset val="204"/>
      </rPr>
      <t>და</t>
    </r>
    <r>
      <rPr>
        <sz val="10"/>
        <color theme="1"/>
        <rFont val="Calibri"/>
        <family val="2"/>
        <charset val="1"/>
        <scheme val="minor"/>
      </rPr>
      <t xml:space="preserve"> </t>
    </r>
    <r>
      <rPr>
        <sz val="10"/>
        <color theme="1"/>
        <rFont val="Sylfaen"/>
        <family val="1"/>
        <charset val="204"/>
      </rPr>
      <t>კაზუსების</t>
    </r>
    <r>
      <rPr>
        <sz val="10"/>
        <color theme="1"/>
        <rFont val="Calibri"/>
        <family val="2"/>
        <charset val="1"/>
        <scheme val="minor"/>
      </rPr>
      <t xml:space="preserve"> </t>
    </r>
    <r>
      <rPr>
        <sz val="10"/>
        <color theme="1"/>
        <rFont val="Sylfaen"/>
        <family val="1"/>
        <charset val="204"/>
      </rPr>
      <t>მომზადების</t>
    </r>
    <r>
      <rPr>
        <sz val="10"/>
        <color theme="1"/>
        <rFont val="Calibri"/>
        <family val="2"/>
        <charset val="1"/>
        <scheme val="minor"/>
      </rPr>
      <t xml:space="preserve"> </t>
    </r>
    <r>
      <rPr>
        <sz val="10"/>
        <color theme="1"/>
        <rFont val="Sylfaen"/>
        <family val="1"/>
        <charset val="204"/>
      </rPr>
      <t>ჯგუფის</t>
    </r>
    <r>
      <rPr>
        <sz val="10"/>
        <color theme="1"/>
        <rFont val="Calibri"/>
        <family val="2"/>
        <charset val="1"/>
        <scheme val="minor"/>
      </rPr>
      <t xml:space="preserve"> </t>
    </r>
    <r>
      <rPr>
        <sz val="10"/>
        <color theme="1"/>
        <rFont val="Sylfaen"/>
        <family val="1"/>
        <charset val="204"/>
      </rPr>
      <t xml:space="preserve">გადამზადება საერთაშორისო სტანდარტების შესაბამისად; </t>
    </r>
  </si>
  <si>
    <r>
      <t xml:space="preserve">მოქმედი მოსამართლეების გადამზადების მეთოდის და კურიკულუმების მეთოდის საერთაშორისო სტანდარტებთან შესაბამისობა; </t>
    </r>
    <r>
      <rPr>
        <sz val="10"/>
        <color rgb="FFFF0000"/>
        <rFont val="Sylfaen"/>
        <family val="1"/>
      </rPr>
      <t>მათ შორის დისკრიმინაციული ნიშნით მოტივირებული დანაშაულების განხილვის სპეციფიკების განსაზღვრა, კონცეფციების შემუშავება და მოსამართლეთა გადამზადება ამ მიმართულებით, ასევე, სიძულვილით მოტივირებული დანაშაულების განხილვის სპეციფიკები.</t>
    </r>
    <r>
      <rPr>
        <sz val="10"/>
        <color theme="1"/>
        <rFont val="Sylfaen"/>
        <family val="1"/>
        <charset val="204"/>
      </rPr>
      <t xml:space="preserve">
</t>
    </r>
  </si>
  <si>
    <r>
      <t xml:space="preserve">იუსტიციის უმაღლესი სკოლის საქმიანობის მარეგულირებელი ნორმების დახვეწა, მათ შორის, საბჭოს გადაწყვეტლებების დასაბუთების, მათი გასაჩივრების, ინტერესთა კონფლიქტის წესების  შემუშავება; </t>
    </r>
    <r>
      <rPr>
        <sz val="10"/>
        <color rgb="FFFF0000"/>
        <rFont val="Sylfaen"/>
        <family val="1"/>
      </rPr>
      <t>ისევე როგორც ღიაობის და გამჭვირვალობის მარეგულირებელი წესების შემუშავება, მათ შორის სხდომათა დასწრების უზრუნველყოფის გაზრდა</t>
    </r>
  </si>
  <si>
    <r>
      <t xml:space="preserve">მიზანი 3: </t>
    </r>
    <r>
      <rPr>
        <sz val="9"/>
        <rFont val="Sylfaen"/>
        <family val="1"/>
      </rPr>
      <t xml:space="preserve"> საერთო სასამართლოების მიერ ადამიანის უფლებათა ევროპული კონვენციისა და მის საფუძველზე შექმნილი პრეცედენტული სამართლის გამოყენების ხელშეწყობა
</t>
    </r>
  </si>
  <si>
    <r>
      <t>2) პროგრამის მოხმარების სიხშირის ამსახველი სტატისტიკური მონაცემების შექმნა და მისი შედარების საფუძველზე</t>
    </r>
    <r>
      <rPr>
        <sz val="10"/>
        <color theme="1"/>
        <rFont val="Calibri"/>
        <family val="2"/>
        <charset val="1"/>
        <scheme val="minor"/>
      </rPr>
      <t xml:space="preserve"> </t>
    </r>
    <r>
      <rPr>
        <sz val="10"/>
        <color theme="1"/>
        <rFont val="Sylfaen"/>
        <family val="1"/>
        <charset val="204"/>
      </rPr>
      <t>შემდგომი გაუმჯობესება</t>
    </r>
  </si>
  <si>
    <r>
      <t xml:space="preserve">მიზანი 4: </t>
    </r>
    <r>
      <rPr>
        <sz val="9"/>
        <rFont val="Sylfaen"/>
        <family val="1"/>
      </rPr>
      <t xml:space="preserve"> სასამართლო ადმინისტრირების გაუმჯობესება
</t>
    </r>
  </si>
  <si>
    <t>კოორდინირებული და ურთიერთდაკავშირებული ადამიანური რესურსების მართვის სისტემის შექმნა</t>
  </si>
  <si>
    <t>პრობლემურ საკითხებზე ჩატარებულია კვლევა.  კვლევაზე დარყდნობით შემუშავებულია და მთავრობის მიერ დამტკიცებულია სისხლის სამართლის საპროცესო კოდექსში ცვლილებების პროექტი</t>
  </si>
  <si>
    <t>2016-2017</t>
  </si>
  <si>
    <t>8.5.4.   პატიმრობისა და თავისუფლების აღკვეთის დაწესებულების მსჯავრდებულებისათვის პროფესიული განათლების მიღების ხელშეწყობა</t>
  </si>
  <si>
    <t xml:space="preserve"> ბავშვზე ორიენტირებული გარემოს შექმნის შესახებ კონცეფციის დასრულება </t>
  </si>
  <si>
    <t xml:space="preserve">იუნისეფი </t>
  </si>
  <si>
    <t>8.6.3 ხარისხის კონტროლისა და პროფესიული ზედამხედველობის მექანიზმის დანერგვა</t>
  </si>
  <si>
    <t xml:space="preserve">ხარისხის  კონტროლის   მექანიზმი შექმნილია და ახორციელებს პროფესიულ ზედამხდეველობას სპეციალიზებულ პროფესიონალთა საქმიანობაზე </t>
  </si>
  <si>
    <t xml:space="preserve">საქართველოს მთავარი პროკურატურა;
 შსს , სასჯელაღსრულების და პრობაციის სამინისტრო; იურიდიული დახმარების სამსახური; განათლებისა და მეცნიერების სამინისტრო, შრომის, ჯანმრთელობის და სოციალური დაცვის სამინისტრო, დანაშაულის პრევენციის ცენტრი UNICEF </t>
  </si>
  <si>
    <t>ხარისხის  კონტროლის    და პროფესიული ზედამხდეველობის მექანიზმი არ არის დანერგილი მართლმსაჯულების  სისტემაში</t>
  </si>
  <si>
    <t xml:space="preserve">ხარისხის  კონტროლის    და პროფესიული ზედამხდეველობის მექანიზმის კონცეფციის შემუშავება; </t>
  </si>
  <si>
    <t>მეთოდოლოგიის და ინსტრუმენტების შემუშავება</t>
  </si>
  <si>
    <t xml:space="preserve">მთლიანი ხარჯი  8.6.3 </t>
  </si>
  <si>
    <t xml:space="preserve">დონორების მხარდაჭერა </t>
  </si>
  <si>
    <t xml:space="preserve">იუნისეფი 40 000 აშშ დოლარი </t>
  </si>
  <si>
    <t>განრიდებისა და მედიაციის  არსებული ელექტრონული საქმისწარმოების პროგრამის ხარვეზების აღმოფხვრა</t>
  </si>
  <si>
    <t xml:space="preserve">უნისეფი </t>
  </si>
  <si>
    <t>იუნისეფი: 50 000 აშშ დოლარი</t>
  </si>
  <si>
    <t>ერთიანი სტატისტიკური ანგარიში, ანალიტიკური კვლევები შემუშავებულია და გამოქვეყნებულია</t>
  </si>
  <si>
    <t>შსს; მთავარი პროკურატურა, სასამართლო,  იუსტიციის სამინისტრო</t>
  </si>
  <si>
    <t>მართლთმსაჯულების სისტემაში მოხვედრილ არასრულწლოვნებთან დაკავშირებით ინფორმაცია  სტატისტიკური მონაცემები არასრულყოფილად  არის ასახული მხოლოდ სისხლის სამართლის ერთიან სტატისტიკურ ანგარიშში; მართლმსაჯულების სისტემაში მოხვედრილ არასრულწლოვნებთან დაკავშირებით ანალიტიკური კვლევების არ მზადდება</t>
  </si>
  <si>
    <t xml:space="preserve">არსებული და ხელმისაწვდომი სტატისტიკური ინფორმაციის იდენტიფიცირება; განრიდება და მედიაციის პროგრამის და აღკვეთის ღონისძიებების გამოყენების შესახებ კვლევები ჩატარებულია </t>
  </si>
  <si>
    <t>უწყებათაშორისი თანამშრომლობის მემორანდუმი დადება; მართლმსაჯულების სისტემაში მოხვედრილ არასრულწლოვნებთან დაკავშირებით ერთიანი სტატისტიკური ანგარიშის კონცეფციის შემუშავება;           სტატისტიკის წარმოების ერთიანი სტანდარტების შემუშავება; ანალიტიკური კვლევების შემუსავება და გაოქვეყნება</t>
  </si>
  <si>
    <t>ერთიანი სტატისტიკური ანგარიში შემუშავებული  და გამოქვეყნებულია; ანალიტიკური კვლევები შემუშავებული და გამოქვეყნებულია; კვლევის პრეზენტაცია.</t>
  </si>
  <si>
    <t xml:space="preserve"> განათლებისა და მეცნიერების სამინისტრო, UNICEF</t>
  </si>
  <si>
    <t xml:space="preserve">  საბჭო, სამუშაო ჯგუფი</t>
  </si>
  <si>
    <t>საზოგადოებასთანკომუნიკაცია არ ატარებს სისტემატურ ხასიათს</t>
  </si>
  <si>
    <t>ბავშვებთან დაკავშირებული სრულყოფილი მონაცემთა  ბაზა შექმნილია და დანერგილია სისხლის სამართლის სისტემაში</t>
  </si>
  <si>
    <t>1.3 ადმინისტრაციულ სამართალდარღვევათა კოდექსი</t>
  </si>
  <si>
    <t>ადმინისტრაციულ სამართალდარღვევათა კოდექსის პროექტი შემუშავებულია</t>
  </si>
  <si>
    <t>1. სისხლის სამართლის და ადმინისტრაციულ სამართალდარღვევათა კანონმდებლობის რეფორმის სამოქმედო გეგმა</t>
  </si>
  <si>
    <t>ზოგადი და განსაკუთრებული ნაწილი</t>
  </si>
  <si>
    <r>
      <t>თავისუფლების შეზღუდვის დაწესებულება ფუნქციონირებს 97% დატვირთვით</t>
    </r>
    <r>
      <rPr>
        <i/>
        <sz val="12"/>
        <color theme="1"/>
        <rFont val="Sylfaen"/>
        <family val="1"/>
      </rPr>
      <t xml:space="preserve">; </t>
    </r>
    <r>
      <rPr>
        <b/>
        <i/>
        <sz val="12"/>
        <color theme="1"/>
        <rFont val="Sylfaen"/>
        <family val="1"/>
      </rPr>
      <t>შენიშვნა:</t>
    </r>
    <r>
      <rPr>
        <i/>
        <sz val="12"/>
        <color theme="1"/>
        <rFont val="Sylfaen"/>
        <family val="1"/>
      </rPr>
      <t xml:space="preserve"> 2017 წლიდან იგეგმება თავისუფლების შეზღუდვის დაწესებულების პენიტენციური დეპარტატამენტისთვის გადაცემა</t>
    </r>
  </si>
  <si>
    <r>
      <t xml:space="preserve">თავისუფლების შეზღუდვის დაწესებულება ფუნქციონირებს 97% </t>
    </r>
    <r>
      <rPr>
        <i/>
        <sz val="12"/>
        <color theme="1"/>
        <rFont val="Sylfaen"/>
        <family val="1"/>
      </rPr>
      <t xml:space="preserve">დატვირთვით; </t>
    </r>
    <r>
      <rPr>
        <b/>
        <i/>
        <sz val="12"/>
        <color theme="1"/>
        <rFont val="Sylfaen"/>
        <family val="1"/>
      </rPr>
      <t>შენიშვნა:</t>
    </r>
    <r>
      <rPr>
        <i/>
        <sz val="12"/>
        <color theme="1"/>
        <rFont val="Sylfaen"/>
        <family val="1"/>
      </rPr>
      <t xml:space="preserve"> 2017 წლიდან იგეგმება თავისუფლების შეზღუდვის დაწესებულების პენიტენციური დეპარტატამენტისთვის გადაცემა</t>
    </r>
  </si>
  <si>
    <r>
      <t xml:space="preserve">თავისუფლების შეზღუდვის დაწესებულება ფუნქციონირებს 97% დატვირთვით (თბილისი) </t>
    </r>
    <r>
      <rPr>
        <b/>
        <i/>
        <sz val="12"/>
        <color theme="1"/>
        <rFont val="Sylfaen"/>
        <family val="1"/>
      </rPr>
      <t>შენიშვნა</t>
    </r>
    <r>
      <rPr>
        <i/>
        <sz val="12"/>
        <color theme="1"/>
        <rFont val="Sylfaen"/>
        <family val="1"/>
      </rPr>
      <t>: 2017 წლიდან იგეგმება თავისუფლების შეზღუდვის დაწესებულების პენიტენციური დეპარტატამენტისთვის გადაცემა</t>
    </r>
  </si>
  <si>
    <t>საქართელოში თავისუფლების შეზღუდვის დაწესებულების მშენებლობის დაწყება;</t>
  </si>
  <si>
    <r>
      <t>საქართელოში თავისუფლების შეზღუდვის დაწესებულების მშენებლობის დაწყება</t>
    </r>
    <r>
      <rPr>
        <i/>
        <sz val="12"/>
        <rFont val="Sylfaen"/>
        <family val="1"/>
      </rPr>
      <t xml:space="preserve">;   </t>
    </r>
    <r>
      <rPr>
        <b/>
        <i/>
        <sz val="12"/>
        <rFont val="Sylfaen"/>
        <family val="1"/>
      </rPr>
      <t>შენიშვნა:</t>
    </r>
    <r>
      <rPr>
        <i/>
        <sz val="12"/>
        <rFont val="Sylfaen"/>
        <family val="1"/>
      </rPr>
      <t xml:space="preserve"> 2017 წლიდან იგეგმება თავისუფლების შეზღუდვის დაწესებულების პენიტენციური დეპარტატამენტისთვის გადაცემა</t>
    </r>
  </si>
  <si>
    <r>
      <t xml:space="preserve">საქართველოში   თავისუფლების შეზღუდვის დაწესებულების მშენებლობის დასკვნითი ფაზა  </t>
    </r>
    <r>
      <rPr>
        <b/>
        <i/>
        <sz val="12"/>
        <rFont val="Sylfaen"/>
        <family val="1"/>
      </rPr>
      <t>შენიშვნა:</t>
    </r>
    <r>
      <rPr>
        <i/>
        <sz val="12"/>
        <rFont val="Sylfaen"/>
        <family val="1"/>
      </rPr>
      <t xml:space="preserve"> 2017 წლიდან იგეგმება თავისუფლების შეზღუდვის დაწესებულების პენიტენციური დეპარტატამენტისთვის გადაცემა</t>
    </r>
  </si>
  <si>
    <r>
      <t xml:space="preserve">საქართველოში   თავისუფლების შეზღუდვის დაწესებულების მშენებლობის დასრულება; </t>
    </r>
    <r>
      <rPr>
        <b/>
        <i/>
        <sz val="12"/>
        <rFont val="Sylfaen"/>
        <family val="1"/>
      </rPr>
      <t>შენიშვნა</t>
    </r>
    <r>
      <rPr>
        <i/>
        <sz val="12"/>
        <rFont val="Sylfaen"/>
        <family val="1"/>
      </rPr>
      <t>: 2017 წლიდან იგეგმება თავისუფლების შეზღუდვის დაწესებულების პენიტენციური დეპარტატამენტისთვის გადაცემა</t>
    </r>
  </si>
  <si>
    <r>
      <t xml:space="preserve">საქართველოში   თავისუფლების შეზღუდვის დაწესებულების სრულფასოვანი ფუნქციონირება </t>
    </r>
    <r>
      <rPr>
        <b/>
        <i/>
        <sz val="12"/>
        <rFont val="Sylfaen"/>
        <family val="1"/>
      </rPr>
      <t>შენიშვნა</t>
    </r>
    <r>
      <rPr>
        <i/>
        <sz val="12"/>
        <rFont val="Sylfaen"/>
        <family val="1"/>
      </rPr>
      <t>: 2017 წლიდან იგეგმება თავისუფლების შეზღუდვის დაწესებულების პენიტენციური დეპარტატამენტისთვის გადაცემა</t>
    </r>
  </si>
  <si>
    <r>
      <rPr>
        <i/>
        <sz val="12"/>
        <rFont val="Sylfaen"/>
        <family val="1"/>
      </rPr>
      <t>(</t>
    </r>
    <r>
      <rPr>
        <b/>
        <i/>
        <sz val="12"/>
        <rFont val="Sylfaen"/>
        <family val="1"/>
      </rPr>
      <t>შენიშვნა</t>
    </r>
    <r>
      <rPr>
        <i/>
        <sz val="12"/>
        <rFont val="Sylfaen"/>
        <family val="1"/>
      </rPr>
      <t>: 2017 წლიდან იგეგმება თავისუფლების შეზღუდვის დაწესებულების პენიტენციური დეპარტატამენტისთვის გადაცემა</t>
    </r>
  </si>
  <si>
    <t xml:space="preserve">ვიდეოპაემნის დამატებით 1 წერტილის მომსახურების ამოქმედება </t>
  </si>
  <si>
    <t>ხელფასები (არსებული საშტატო განრიგითა და არსებული სახელფაო ბადით - 275 თანამშრომელი,225 ბიუჯეტით  დაფინანსებული საშტატო ერთეული +50 შტატგარეშე მოსამსახურე), გაზრდილი ადმინისტრაციული ხარჯები და არაფინანსური აქტივები</t>
  </si>
  <si>
    <t>ხელფასები (არსებული საშტატო განრიგითა და არსებული სახელფასო ბადით - 374 თანამშრომელი, 324 ბიუჯეტით  დაფინანსებული საშტატო ერთეული +50 შტატგარეშე მოსამსახურე), გაზრდილი ადმინისტრაციული ხარჯები და არაფინანსური აქტივები</t>
  </si>
  <si>
    <t>ხელფასები (გაზრდილი საშტატო განრიგითა და სახელფასო ბადით - 398 თანამშრომელი,328 ბიუჯეტით  დაფინანსებული საშტატო ერთეული +70 შტატგარეშე მოსამსახურე), გაზრდილი ადმინისტრაციული ხარჯები და არაფინანსური აქტივები</t>
  </si>
  <si>
    <t>ხელფასები (გაზრდილი საშტატო განრიგითა და სახელფასო ბადით - 437 თანამშრომელი,367 ბიუჯეტით  დაფინანსებული საშტატო ერთეული +70 შტატგარეშე მოსამსახურე) გაზრდილი ადმინისტრაციული ხარჯები და არაფინანსური აქტივები</t>
  </si>
  <si>
    <t>ხელფასები (გაზრდილი საშტატო განრიგითა და სახელფასო ბადით - 511 თანამშრომელი,441 ბიუჯეტით  დაფინანსებული საშტატო ერთეული +70 შტატგარეშე მოსამსახურე), გაზრდილი ადმინისტრაციული ხარჯები და არაფინანსური აქტივები</t>
  </si>
  <si>
    <t>ხელფასები (არსებული საშტატო განრიგითა და  გაზრდილი სახელფასო ბადით -  511 თანამშრომელი,441 ბიუჯეტით  დაფინანსებული საშტატო ერთეული +70 შტატგარეშე მოსამსახურე), გაზრდილი ადმინისტრაციული ხარჯები და არაფინანსური აქტივები</t>
  </si>
  <si>
    <t>ხელფასები (არსებული საშტატო განრიგითა და არსებული სახელფასო ბადით 511 თანამშრომელი,441 ბიუჯეტით  დაფინანსებული საშტატო ერთეული +70 შტატგარეშე მოსამსახურე), გაზრდილი ადმინისტრაციული ხარჯები და არაფინანსური აქტივები</t>
  </si>
  <si>
    <t>ხელფასები (არსებული საშტატო განრიგითა და არსებული სახელფასო ბადით -  511 თანამშრომელი,441 ბიუჯეტით  დაფინანსებული საშტატო ერთეული +70 შტატგარეშე მოსამსახურე), გაზრდილი ადმინისტრაციული ხარჯები და არაფინანსური აქტივები</t>
  </si>
  <si>
    <t>აუდიტორული შემოწმება,  პერსონალის გადამზადება და ტრენინგი</t>
  </si>
  <si>
    <t>აუდიტორული  შემოწმება,  პერსონალის გადამზადება და ტრენინგი</t>
  </si>
  <si>
    <t>სააგენტოს თანამშრომელთათვის გაზრდილი ხელფასი (სააგენტოს,225 ბიუჯეტით  დაფინანსებული საშტატო ერთეული +50 შტატგარეშე მოსამსახურე)</t>
  </si>
  <si>
    <t>სააგენტოს თანამშრომელთათვის გაზრდილი ხელფასი (სააგენტოს 225 ბიუჯეტით  დაფინანსებული საშტატო ერთეული +50 შტატგარეშე მოსამსახურე)</t>
  </si>
  <si>
    <t>სააგენტოს დაემატება 99 საშტატო ერთეული. (სააგენტოს 324 საშტატო თანამშრომელი+50 შტატგარეშე მოსამსახურე)</t>
  </si>
  <si>
    <r>
      <t>სააგენტოს თანამშრომელთათვის  ხელფასის ზრდა არ იგეგმება და დაემატება</t>
    </r>
    <r>
      <rPr>
        <sz val="12"/>
        <color rgb="FFFF0000"/>
        <rFont val="Sylfaen"/>
        <family val="1"/>
      </rPr>
      <t xml:space="preserve"> 74</t>
    </r>
    <r>
      <rPr>
        <sz val="12"/>
        <rFont val="Sylfaen"/>
        <family val="1"/>
      </rPr>
      <t xml:space="preserve"> საშტატო ერთეული (სააგენტოს 398 თანამშრომელი,328 ბიუჯეტით  დაფინანსებული საშტატო ერთეული +70 შტატგარეშე მოსამსახურე)</t>
    </r>
  </si>
  <si>
    <t>სააგენტოს თანამშრომელთათვის  ხელფასის ზრდა არ იგეგმება  და დაემატება 39 საშტატო ერთეული (სააგენტოს 437 თანამშრომელი,367 ბიუჯეტით  დაფინანსებული საშტატო ერთეული +70 შტატგარეშე მოსამსახურე)</t>
  </si>
  <si>
    <t>სააგენტოს თანამშრომელთათვის  ხელფასის ზრდა არ იგეგმება და დაემატება 74 საშტატო ერთეული   (სააგენტოს 511 თანამშრომელი,441 ბიუჯეტით  დაფინანსებული საშტატო ერთეული +70 შტატგარეშე მოსამსახურე)</t>
  </si>
  <si>
    <t>სააგენტოს თანამშრომელთათვის  ხელფასის ზრდა (სააგენტოს 511 თანამშრომელი,441 ბიუჯეტით  დაფინანსებული საშტატო ერთეული +70 შტატგარეშე მოსამსახურე)</t>
  </si>
  <si>
    <t>სააგენტოს თანამშრომელთათვის  ხელფასის ზრდა და საშტატო ერთეულების დამატება არ იგეგმება  (სააგენტოს 511 თანამშრომელი,441 ბიუჯეტით  დაფინანსებული საშტატო ერთეული +70 შტატგარეშე მოსამსახურე)</t>
  </si>
  <si>
    <t xml:space="preserve">ღონისძიება 7.2.2.  ალტერნატიული სანქციების  (საზოგადოებისათვის სასარგებლო შრომა) ტესტირება და პილოტირება (საცდელი ღონისძიების გატარება) პრობაციის სააგენტოს მიერ </t>
  </si>
  <si>
    <r>
      <t xml:space="preserve">თავისუფლებაშეზღუდულ პირთა სარეაბილიტაციო და პროფესიული გადამზადების  პროგრამებში ჩართულობა.;  </t>
    </r>
    <r>
      <rPr>
        <b/>
        <i/>
        <sz val="12"/>
        <rFont val="Sylfaen"/>
        <family val="1"/>
      </rPr>
      <t>შენიშვნა</t>
    </r>
    <r>
      <rPr>
        <i/>
        <sz val="12"/>
        <rFont val="Sylfaen"/>
        <family val="1"/>
      </rPr>
      <t>: 2017 წლიდან იგეგმება თავისუფლების შეზღუდვის დაწესებულების პენიტენციური დეპარტატამენტისთვის გადაცემა</t>
    </r>
  </si>
  <si>
    <r>
      <t xml:space="preserve">თავისუფლებაშეზღუდულ პირთა სარეაბილიტაციო და პროფესიული გადამზადების  პროგრამებში ჩართულობა; </t>
    </r>
    <r>
      <rPr>
        <b/>
        <i/>
        <sz val="12"/>
        <rFont val="Sylfaen"/>
        <family val="1"/>
      </rPr>
      <t>შენიშვნა:</t>
    </r>
    <r>
      <rPr>
        <i/>
        <sz val="12"/>
        <rFont val="Sylfaen"/>
        <family val="1"/>
      </rPr>
      <t xml:space="preserve"> 2017 წლიდან იგეგმება თავისუფლების შეზღუდვის დაწესებულების პენიტენციური დეპარტატამენტისთვის გადაცემა</t>
    </r>
  </si>
  <si>
    <r>
      <t>თავისუფლებაშეზღუდულ პირთა სარეაბილიტაციო და პროფესიული გადამზადების  პროგრამებში ჩართულობა</t>
    </r>
    <r>
      <rPr>
        <i/>
        <sz val="12"/>
        <rFont val="Sylfaen"/>
        <family val="1"/>
      </rPr>
      <t xml:space="preserve">; </t>
    </r>
    <r>
      <rPr>
        <b/>
        <i/>
        <sz val="12"/>
        <rFont val="Sylfaen"/>
        <family val="1"/>
      </rPr>
      <t>შენიშვნა:</t>
    </r>
    <r>
      <rPr>
        <i/>
        <sz val="12"/>
        <rFont val="Sylfaen"/>
        <family val="1"/>
      </rPr>
      <t xml:space="preserve"> 2017 წლიდან იგეგმება თავისუფლების შეზღუდვის დაწესებულების პენიტენციური დეპარტატამენტისთვის გადაცემა</t>
    </r>
  </si>
  <si>
    <r>
      <t xml:space="preserve">თავისუფლებაშეზღუდულ პირთა სარეაბილიტაციო და პროფესიული გადამზადების  პროგრამებში ჩართულობა; </t>
    </r>
    <r>
      <rPr>
        <b/>
        <i/>
        <sz val="12"/>
        <rFont val="Sylfaen"/>
        <family val="1"/>
      </rPr>
      <t>შენიშვნა:</t>
    </r>
    <r>
      <rPr>
        <i/>
        <sz val="12"/>
        <rFont val="Sylfaen"/>
        <family val="1"/>
      </rPr>
      <t xml:space="preserve"> 2017 წლიდან იგეგმება თავისუფლების შეზღუდვის დაწესებულების პენიტენციური დეპარტატამენტისთვის გადაცემ</t>
    </r>
  </si>
  <si>
    <t>ღონისძიება 7.2.3. არასრულწლოვანთა საქმეებზე პილოტირებული სქემების განხორციელებით, პირობით ვადამდე გათავისუფლების საბჭოების და სასჯელის მისჯამდე პრობაციის სოციალური მუშაკების ჩართულობის მექანიზმების შემუშავება</t>
  </si>
  <si>
    <r>
      <t>არასრულწლოვანთათვის სასჯელის დანიშვნამდე პროცესში პრობაციის სოციალური მუშაკების ჩართვის შესაბამისი კონცეფციის შემუშავება (კომისიების შემადგენლობისა და მუშაობის წესის განმსაზღვრა)</t>
    </r>
    <r>
      <rPr>
        <b/>
        <sz val="8"/>
        <color indexed="8"/>
        <rFont val="Sylfaen"/>
        <family val="1"/>
      </rPr>
      <t/>
    </r>
  </si>
  <si>
    <r>
      <t>არასრულწლოვანთათვის სასჯელის დანიშვნამდე პროცესში პრობაციის სოციალური მუშაკის ჩართვის შესაბამისი კონცეფციის შემუშავება (კომისიების შემადგენლობისა და მუშაობის წესის განმსაზღვრა)</t>
    </r>
    <r>
      <rPr>
        <b/>
        <sz val="8"/>
        <color indexed="8"/>
        <rFont val="Sylfaen"/>
        <family val="1"/>
      </rPr>
      <t/>
    </r>
  </si>
  <si>
    <t>არასრულწლოვანთათვის სასჯელის დანიშვნამდე პროცესში პრობაციის სოციალური მუშაკის ჩართვის პილოტირება</t>
  </si>
  <si>
    <r>
      <t xml:space="preserve">არასრულწლოვანთათვის სასჯელის დანიშვნამდე პროცესში პრობაციის სოციალური მუშაკის ჩართვა;
</t>
    </r>
    <r>
      <rPr>
        <sz val="12"/>
        <rFont val="Sylfaen"/>
        <family val="1"/>
      </rPr>
      <t>არასრულწლოვანთა საქმეებზე წინასასამართლო ანგარიშის მომზადება.</t>
    </r>
  </si>
  <si>
    <r>
      <t xml:space="preserve">არასრულწლოვანთათვის სასჯელის დანიშვნამდე პროცესში პრობაციის სოციალური მუშაკის ჩართვა;
არასრულწლოვანთა საქმეებზე წინასასამართლო ანგარიშის მომზადება. </t>
    </r>
    <r>
      <rPr>
        <b/>
        <sz val="8"/>
        <color indexed="8"/>
        <rFont val="Sylfaen"/>
        <family val="1"/>
      </rPr>
      <t/>
    </r>
  </si>
  <si>
    <t>არასრულწლოვანთათვის სასჯელის დანიშვნამდე პროცესში პრობაციის სოციალური მუშაკის ჩართვა;
არასრულწლოვანთა საქმეებზე წინასასამართლო ანგარიშის მომზადება.</t>
  </si>
  <si>
    <t>ღონისძიება 7.2.4. ელექტრონული მონიტორინგის სისტემის გაფართოვება(შინაპატიმრობა -ალტერნატიული სასჯელი სრულწლოვანთათვის)</t>
  </si>
  <si>
    <r>
      <t>ა</t>
    </r>
    <r>
      <rPr>
        <b/>
        <sz val="8"/>
        <color indexed="8"/>
        <rFont val="Sylfaen"/>
        <family val="1"/>
      </rPr>
      <t/>
    </r>
  </si>
  <si>
    <r>
      <t xml:space="preserve">შინაპატიმრობის სასჯელის გამოყენება სრულწლოვანი მსჯავრდებულების მიმართ; შესაბამისი კონცეფციების შემუშავება; </t>
    </r>
    <r>
      <rPr>
        <b/>
        <sz val="12"/>
        <rFont val="Sylfaen"/>
        <family val="1"/>
      </rPr>
      <t>შენიშვნა:</t>
    </r>
    <r>
      <rPr>
        <sz val="12"/>
        <rFont val="Sylfaen"/>
        <family val="1"/>
      </rPr>
      <t xml:space="preserve"> განხორციელება შესაძლებელია  მხოლოდ შესაბამისი წლის ბიუჯეტში, აღნიშნული თანხის გათვალისწინების შემთხვევაში და ასევე დამატებითი საშტატო ერთეულის დამატების შემთხვევაში) </t>
    </r>
  </si>
  <si>
    <r>
      <t xml:space="preserve">შინაპატიმრობის სასჯელის გამოყენება სრულწლოვანი მსჯავრდებულების მიმართ; ცვლილებების სრული დატვირთვით  ამოქმედება; </t>
    </r>
    <r>
      <rPr>
        <b/>
        <sz val="12"/>
        <rFont val="Sylfaen"/>
        <family val="1"/>
      </rPr>
      <t xml:space="preserve">შენიშვნა: </t>
    </r>
    <r>
      <rPr>
        <sz val="12"/>
        <rFont val="Sylfaen"/>
        <family val="1"/>
      </rPr>
      <t>განხორციელება შესაძლებელია  მხოლოდ შესაბამისი წლის ბიუჯეტში, აღნიშნული თანხის გათვალისწინების შემთხვევაში</t>
    </r>
  </si>
  <si>
    <r>
      <t xml:space="preserve">შინაპატიმრობის სასჯელის გამოყენება სრულწლოვანი მსჯავრდებულების მიმართ;  სრული დატვირთვით ამუშავება;  </t>
    </r>
    <r>
      <rPr>
        <b/>
        <sz val="12"/>
        <rFont val="Sylfaen"/>
        <family val="1"/>
      </rPr>
      <t xml:space="preserve">შენიშვნა: </t>
    </r>
    <r>
      <rPr>
        <sz val="12"/>
        <rFont val="Sylfaen"/>
        <family val="1"/>
      </rPr>
      <t>განხორციელება შესაძლებელია  მხოლოდ შესაბამისი წლის ბიუჯეტში, აღნიშნული თანხის გათვალისწინების შემთხვევაში</t>
    </r>
  </si>
  <si>
    <r>
      <t xml:space="preserve">შინაპატიმრობის სასჯელის გამოყენება სრულწლოვანი მსჯავრდებულების მიმართ;  სრული დატვირთვით ამუშავება;   </t>
    </r>
    <r>
      <rPr>
        <b/>
        <sz val="12"/>
        <rFont val="Sylfaen"/>
        <family val="1"/>
      </rPr>
      <t xml:space="preserve">შენიშვნა: </t>
    </r>
    <r>
      <rPr>
        <sz val="12"/>
        <rFont val="Sylfaen"/>
        <family val="1"/>
      </rPr>
      <t>განხორციელება შესაძლებელია  მხოლოდ შესაბამისი წლის ბიუჯეტში, აღნიშნული თანხის გათვალისწინების შემთხვევაში</t>
    </r>
  </si>
  <si>
    <t>ღონისძიება 7.2.5.წინასასამართლო პრობაციის სამსახურის შექმნა</t>
  </si>
  <si>
    <r>
      <t xml:space="preserve">წინასასამართლო პრობაციის სისტემის შექმნა; შესაბამისი კონცეფციების შემუშავება; </t>
    </r>
    <r>
      <rPr>
        <b/>
        <sz val="12"/>
        <rFont val="Sylfaen"/>
        <family val="1"/>
      </rPr>
      <t>შენიშვნა</t>
    </r>
    <r>
      <rPr>
        <sz val="12"/>
        <rFont val="Sylfaen"/>
        <family val="1"/>
      </rPr>
      <t>: განხორციელება შესაძლებელია  მხოლოდ შესაბამისი წლის ბიუჯეტში, აღნიშნული თანხის გათვალისწინების შემთხვევაში</t>
    </r>
  </si>
  <si>
    <r>
      <t xml:space="preserve">წინასასამართლო პრობაციის სისტემის შექმნა; საპილოტე ვერსიის ამოქმედება; </t>
    </r>
    <r>
      <rPr>
        <b/>
        <sz val="12"/>
        <rFont val="Sylfaen"/>
        <family val="1"/>
      </rPr>
      <t xml:space="preserve">შენიშვნა: </t>
    </r>
    <r>
      <rPr>
        <sz val="12"/>
        <rFont val="Sylfaen"/>
        <family val="1"/>
      </rPr>
      <t>განხორციელება შესაძლებელია  მხოლოდ შესაბამისი წლის ბიუჯეტში, აღნიშნული თანხის გათვალისწინების შემთხვევაში</t>
    </r>
  </si>
  <si>
    <r>
      <t xml:space="preserve">წინასასამართლო პრობაციის სისტემის შექმნა; სრულყოფილი მუშობა;      </t>
    </r>
    <r>
      <rPr>
        <b/>
        <sz val="12"/>
        <rFont val="Sylfaen"/>
        <family val="1"/>
      </rPr>
      <t xml:space="preserve">შენიშვნა: </t>
    </r>
    <r>
      <rPr>
        <sz val="12"/>
        <rFont val="Sylfaen"/>
        <family val="1"/>
      </rPr>
      <t>განხორციელება შესაძლებელია  მხოლოდ შესაბამისი წლის ბიუჯეტში, აღნიშნული თანხის გათვალისწინების შემთხვევაში</t>
    </r>
  </si>
  <si>
    <t>პენიტენციურ დეპარტამენტთან კოორდინირებული მუშაობა</t>
  </si>
  <si>
    <t xml:space="preserve">სასამართლო სისტემის სამოქმედო გეგმა 2016-2020 </t>
  </si>
  <si>
    <r>
      <t xml:space="preserve">სასამართლო სისტემის სტრატეგიისა და სამოქმედო გეგმის შემუშავება გამოკვეთილი მიზნებითა და პრიორიტეტებით, </t>
    </r>
    <r>
      <rPr>
        <sz val="9"/>
        <color rgb="FFFF0000"/>
        <rFont val="Sylfaen"/>
        <family val="1"/>
      </rPr>
      <t>მათ შორის სასამართლო გადატვირთულობის შესწავლა და გადაჭრის გზების განსაზღვრა</t>
    </r>
  </si>
  <si>
    <r>
      <t xml:space="preserve">სასამართლო სისტემის რეფორმის სტრატეგიისა და სამოქმედო გეგმის შემუშავება გამოკვეთილი მიზნებითა და პრიორიტეტებით, </t>
    </r>
    <r>
      <rPr>
        <sz val="9"/>
        <color rgb="FFFF0000"/>
        <rFont val="Sylfaen"/>
        <family val="1"/>
      </rPr>
      <t>მათ შორის სასამართლო გადატვირთულობის შესწავლა და გადაჭრის გზების განსაზღვრა</t>
    </r>
  </si>
  <si>
    <t>მოსამართლეთა საჭირო რაოდენობის განსაზღვრის მეთოდოლოგიის შემუშავება/ მოსამართლეთა საჭირო რაოდენობის განსაზღვრა</t>
  </si>
  <si>
    <t xml:space="preserve"> ზემდგომი ინსტანციის სასამართლოებში, მყარი შემადგენლობების ჩამოყალიბების  უზრუნველყოფა</t>
  </si>
  <si>
    <r>
      <t xml:space="preserve">მოსამართლეთა საპენსიო უზრუნველყოფის და სოციალური დაცვის დამატებითი გარანტიების შექმნისთვის </t>
    </r>
    <r>
      <rPr>
        <b/>
        <sz val="9"/>
        <color rgb="FFFF0000"/>
        <rFont val="Sylfaen"/>
        <family val="1"/>
      </rPr>
      <t>საკანონმდებლო ცვლილებების შემუშავება</t>
    </r>
    <r>
      <rPr>
        <sz val="9"/>
        <color theme="1"/>
        <rFont val="Sylfaen"/>
        <family val="1"/>
        <charset val="204"/>
      </rPr>
      <t xml:space="preserve"> </t>
    </r>
  </si>
  <si>
    <r>
      <t>მიმართულება 1 -</t>
    </r>
    <r>
      <rPr>
        <b/>
        <sz val="10"/>
        <color theme="1"/>
        <rFont val="Sylfaen"/>
        <family val="1"/>
        <charset val="204"/>
      </rPr>
      <t xml:space="preserve"> ამოცანა 1</t>
    </r>
    <r>
      <rPr>
        <sz val="10"/>
        <color theme="1"/>
        <rFont val="Sylfaen"/>
        <family val="1"/>
        <charset val="204"/>
      </rPr>
      <t xml:space="preserve"> -მოსამართლეთა დისციპლინური სამართალწარმოების შესახებ კანონის და საერთო სასამართლოების შესახებ ორგანულ კანონში გათვალისწინებული დისციპლინური მექანიზმების  გაუმჯობესება და სრულყოფა;</t>
    </r>
  </si>
  <si>
    <r>
      <t xml:space="preserve">დისციპლინური გადაცდომის სახეების გაუმჯობესება და საერთაშორისო სტანდარტებთან შესაბამისობა, მათ შორის </t>
    </r>
    <r>
      <rPr>
        <sz val="10"/>
        <color rgb="FFFF0000"/>
        <rFont val="Sylfaen"/>
        <family val="1"/>
      </rPr>
      <t xml:space="preserve">დისციპლინური სამართალწარმოების პროცესის დახვეწა გამჭვირვალობის, უფლებების და გარანტიების თვალსაზრისით  </t>
    </r>
  </si>
  <si>
    <t>2) მოსამართლეთა საკვალიფიკაციო გამოცდების მეთოდების დახვეწა;      იუსტიციის უმაღლესი სკოლის და იუსტიციის უმაღლესი საბჭოს ფუნქციების გამიჯვნა მსმენელთა მომზადების პროცესში</t>
  </si>
  <si>
    <t>მოსამართლეთა საკვალიფიკაციო გამოცდების მეთოდების დახვეწა;   იუსტიციის უმაღლესი სკოლის და იუსტიციის უმაღლესი საბჭოს ფუნქციების გამიჯვნა მსმენელთა მომზადების პროცესში</t>
  </si>
  <si>
    <r>
      <t xml:space="preserve">იუსტიციის უმაღლესი საბჭოს საქმიანობის </t>
    </r>
    <r>
      <rPr>
        <sz val="10"/>
        <color rgb="FFFF0000"/>
        <rFont val="Sylfaen"/>
        <family val="1"/>
      </rPr>
      <t xml:space="preserve">მარეგულირებელი ნორმატიურლი ბაზის განსაზღვრა, </t>
    </r>
    <r>
      <rPr>
        <sz val="10"/>
        <color theme="1"/>
        <rFont val="Sylfaen"/>
        <family val="1"/>
        <charset val="204"/>
      </rPr>
      <t xml:space="preserve">მათ შორის, საბჭოს გადაწყვეტლებების დასაბუთების, მათი გასაჩივრების, ინტერესთა კონფლიქტის წესების  შემუშავება; </t>
    </r>
    <r>
      <rPr>
        <sz val="10"/>
        <color rgb="FFFF0000"/>
        <rFont val="Sylfaen"/>
        <family val="1"/>
      </rPr>
      <t>ისევე როგორც ღიაობის და გამჭვირვალობის მარეგულირებელი წესების შემუშავება, მათ შორის სხდომათა დასწრების უზრუნველყოფის გაზრდა</t>
    </r>
  </si>
  <si>
    <r>
      <t xml:space="preserve">შესაბამისი ტრენინგებისა და გაიდლაინების შემუშავება, </t>
    </r>
    <r>
      <rPr>
        <sz val="10"/>
        <color rgb="FFFF0000"/>
        <rFont val="Sylfaen"/>
        <family val="1"/>
      </rPr>
      <t>მათ შორის სპიკერ–მოსამართლის მოქმედების ზოგადი წესების დანერგვა ნორმატიუ დონეზე</t>
    </r>
  </si>
  <si>
    <r>
      <t xml:space="preserve">შესაბამისი ტრენინგებისა და გაიდლაინების შემუშავება, მათ შორის </t>
    </r>
    <r>
      <rPr>
        <sz val="10"/>
        <color rgb="FFFF0000"/>
        <rFont val="Sylfaen"/>
        <family val="1"/>
      </rPr>
      <t>სპიკერ–მოსამართლის მოქმედების ზოგადი წესების დანერგვა ნორმატიუ დონეზე</t>
    </r>
  </si>
  <si>
    <t>საჭიროების შემთხვევაში კანონმდებლობასა და  შიდა რეგულაციებში  შეტანილია ცვლილებები; კერძოდ იგეგმები ცვლილებები შინაპატიმრობის მექანიზმის უფრო ფართოდ გამოყენების, მსჯავრდებულთა დასაქმების გაზრდის, მსჯავრდებულთა ნამუშევრების გაყიდვის ხელშეწყობის, სტამბულის პროტოკოლის გამოყენების, მსჯავრდებულთა განთავისუფლებისთვის მომზადების, მსჯავრდებულთა განათლების ხელძშეწყობის და დაწსებულებებში უსაფრთხოების გაზრდის მიმართულებებით.:</t>
  </si>
  <si>
    <t>კონკ</t>
  </si>
  <si>
    <r>
      <t>ქვეპროგრამა</t>
    </r>
    <r>
      <rPr>
        <sz val="8.5"/>
        <color rgb="FF000000"/>
        <rFont val="Times New Roman"/>
        <family val="1"/>
        <charset val="204"/>
      </rPr>
      <t xml:space="preserve">  6.3.2 – </t>
    </r>
    <r>
      <rPr>
        <sz val="8.5"/>
        <color rgb="FF000000"/>
        <rFont val="Sylfaen"/>
        <family val="1"/>
        <charset val="204"/>
      </rPr>
      <t>სასჯელაღსრულების სისტემაში</t>
    </r>
    <r>
      <rPr>
        <sz val="8.5"/>
        <color rgb="FF000000"/>
        <rFont val="Times New Roman"/>
        <family val="1"/>
        <charset val="204"/>
      </rPr>
      <t xml:space="preserve"> </t>
    </r>
    <r>
      <rPr>
        <sz val="8.5"/>
        <color rgb="FF000000"/>
        <rFont val="Sylfaen"/>
        <family val="1"/>
        <charset val="204"/>
      </rPr>
      <t>არსებული</t>
    </r>
    <r>
      <rPr>
        <sz val="8.5"/>
        <color rgb="FF000000"/>
        <rFont val="Times New Roman"/>
        <family val="1"/>
        <charset val="204"/>
      </rPr>
      <t xml:space="preserve">  </t>
    </r>
    <r>
      <rPr>
        <sz val="8.5"/>
        <color rgb="FF000000"/>
        <rFont val="Sylfaen"/>
        <family val="1"/>
        <charset val="204"/>
      </rPr>
      <t>დაწესებულებების</t>
    </r>
    <r>
      <rPr>
        <sz val="8.5"/>
        <color rgb="FF000000"/>
        <rFont val="Times New Roman"/>
        <family val="1"/>
        <charset val="204"/>
      </rPr>
      <t xml:space="preserve"> </t>
    </r>
    <r>
      <rPr>
        <sz val="8.5"/>
        <color rgb="FF000000"/>
        <rFont val="Sylfaen"/>
        <family val="1"/>
        <charset val="204"/>
      </rPr>
      <t>გარემონტება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აღჭურვასაერთაშორისო სტანდარტების გათვალისწინებით</t>
    </r>
  </si>
  <si>
    <r>
      <t>ქვეპროგრამა</t>
    </r>
    <r>
      <rPr>
        <sz val="8.5"/>
        <rFont val="Sylfaen"/>
        <family val="1"/>
      </rPr>
      <t xml:space="preserve"> 6.3.3 არასრულწლოვანთა და ახალგაზრდა დამნაშავეთათავის (18-21 წწ) სპეციალური პენიტენციური დაწესებულების მშენებლობა საერთაშორისო სტანდარტების გათვალისწინებით</t>
    </r>
  </si>
  <si>
    <t xml:space="preserve"> 1. დასაქმებულ პირთა მზარდი რაოდენობა მინიმუმ 10% -ით წინა წელს დასაქმებულ პირთა ოდენობასთან მიმართებაში, 2. საწარმოო ზონების და მინი დასაქმების კერების შექმნა</t>
  </si>
  <si>
    <t xml:space="preserve"> საკანონმდებლო ცვვლილებები გასაჩივრების მექანიზმის დახვეწის, საბჭოს მიერ გადაწყვეტილებაში დამატებითი პირობების ჩადების მხრივ.  </t>
  </si>
  <si>
    <t>გენერალური ინსპექციის მონიტორინგის სამმართველოს მიერ შემუშავებული 2016 წელს ჩასატარებელი სისტემური მონიტორინგის გეგმის შესაბამისად ჩატარებულია გეგმური და არაგეგმური ვიზიტები (მინიმუმ 6 გეგმიური და 3 არაგეგმიური)</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</si>
</sst>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L_a_r_i_-;\-* #,##0.00\ _L_a_r_i_-;_-* &quot;-&quot;??\ _L_a_r_i_-;_-@_-"/>
    <numFmt numFmtId="164" formatCode="#,##0.00_ ;[Red]\-#,##0.00\ "/>
    <numFmt numFmtId="165" formatCode="_(* #,##0_);_(* \(#,##0\);_(* &quot;-&quot;??_);_(@_)"/>
    <numFmt numFmtId="166" formatCode="#,##0.00;[Red]#,##0.00"/>
    <numFmt numFmtId="167" formatCode="#,##0.0;[Red]#,##0.0"/>
  </numFmts>
  <fonts count="178">
    <font>
      <sz val="11"/>
      <color theme="1"/>
      <name val="Calibri"/>
      <family val="2"/>
      <scheme val="minor"/>
    </font>
    <font>
      <sz val="11"/>
      <color theme="1"/>
      <name val="Calibri"/>
      <family val="2"/>
      <scheme val="minor"/>
    </font>
    <font>
      <b/>
      <sz val="9"/>
      <name val="Sylfaen"/>
      <family val="1"/>
    </font>
    <font>
      <b/>
      <sz val="8.5"/>
      <color theme="0"/>
      <name val="Sylfaen"/>
      <family val="1"/>
    </font>
    <font>
      <sz val="8.5"/>
      <color theme="1"/>
      <name val="Sylfaen"/>
      <family val="1"/>
    </font>
    <font>
      <b/>
      <sz val="14"/>
      <color theme="1"/>
      <name val="Calibri"/>
      <family val="2"/>
      <scheme val="minor"/>
    </font>
    <font>
      <sz val="9"/>
      <name val="Sylfaen"/>
      <family val="1"/>
    </font>
    <font>
      <b/>
      <sz val="11"/>
      <color theme="0"/>
      <name val="Calibri"/>
      <family val="2"/>
      <charset val="1"/>
      <scheme val="minor"/>
    </font>
    <font>
      <sz val="11"/>
      <color theme="0"/>
      <name val="Calibri"/>
      <family val="2"/>
      <charset val="1"/>
      <scheme val="minor"/>
    </font>
    <font>
      <sz val="9"/>
      <color theme="1"/>
      <name val="Sylfaen"/>
      <family val="1"/>
      <charset val="204"/>
    </font>
    <font>
      <b/>
      <sz val="8"/>
      <name val="Sylfaen"/>
      <family val="1"/>
    </font>
    <font>
      <sz val="8"/>
      <name val="Arial"/>
      <family val="2"/>
    </font>
    <font>
      <sz val="8"/>
      <color theme="1"/>
      <name val="Sylfaen"/>
      <family val="1"/>
      <charset val="204"/>
    </font>
    <font>
      <b/>
      <sz val="8.5"/>
      <name val="Times New Roman"/>
      <family val="1"/>
      <charset val="204"/>
    </font>
    <font>
      <sz val="8.5"/>
      <name val="Times New Roman"/>
      <family val="1"/>
      <charset val="204"/>
    </font>
    <font>
      <sz val="8.5"/>
      <color rgb="FFFF0000"/>
      <name val="Times New Roman"/>
      <family val="1"/>
    </font>
    <font>
      <sz val="8.5"/>
      <name val="Calibri"/>
      <family val="2"/>
      <scheme val="minor"/>
    </font>
    <font>
      <sz val="8.5"/>
      <name val="Times New Roman"/>
      <family val="1"/>
    </font>
    <font>
      <b/>
      <sz val="9"/>
      <color indexed="81"/>
      <name val="Tahoma"/>
      <family val="2"/>
    </font>
    <font>
      <sz val="9"/>
      <color indexed="81"/>
      <name val="Tahoma"/>
      <family val="2"/>
    </font>
    <font>
      <b/>
      <sz val="8.5"/>
      <color theme="9" tint="0.59999389629810485"/>
      <name val="Sylfaen"/>
      <family val="1"/>
    </font>
    <font>
      <b/>
      <sz val="8.5"/>
      <name val="Sylfaen"/>
      <family val="1"/>
    </font>
    <font>
      <sz val="8.5"/>
      <name val="Sylfaen"/>
      <family val="1"/>
    </font>
    <font>
      <b/>
      <sz val="8.5"/>
      <color rgb="FFFFFF00"/>
      <name val="Sylfaen"/>
      <family val="1"/>
    </font>
    <font>
      <b/>
      <sz val="8.5"/>
      <name val="Sylfaen"/>
      <family val="1"/>
      <charset val="204"/>
    </font>
    <font>
      <sz val="8.5"/>
      <color theme="0"/>
      <name val="Calibri"/>
      <family val="2"/>
      <scheme val="minor"/>
    </font>
    <font>
      <sz val="8.5"/>
      <name val="Sylfaen"/>
      <family val="1"/>
      <charset val="204"/>
    </font>
    <font>
      <sz val="8.5"/>
      <color rgb="FFFF0000"/>
      <name val="Sylfaen"/>
      <family val="1"/>
    </font>
    <font>
      <b/>
      <sz val="8.5"/>
      <color rgb="FFFFFF00"/>
      <name val="Calibri"/>
      <family val="2"/>
      <scheme val="minor"/>
    </font>
    <font>
      <sz val="8.5"/>
      <color rgb="FFFFFF00"/>
      <name val="Sylfaen"/>
      <family val="1"/>
    </font>
    <font>
      <sz val="8.5"/>
      <color theme="0"/>
      <name val="Sylfaen"/>
      <family val="1"/>
    </font>
    <font>
      <b/>
      <sz val="8.5"/>
      <color rgb="FFFF0000"/>
      <name val="Sylfaen"/>
      <family val="1"/>
    </font>
    <font>
      <sz val="11"/>
      <color rgb="FFFFFF00"/>
      <name val="Calibri"/>
      <family val="2"/>
      <scheme val="minor"/>
    </font>
    <font>
      <sz val="10"/>
      <name val="Sylfaen"/>
      <family val="1"/>
      <charset val="204"/>
    </font>
    <font>
      <sz val="9"/>
      <name val="Sylfaen"/>
      <family val="1"/>
      <charset val="204"/>
    </font>
    <font>
      <b/>
      <sz val="8.5"/>
      <color theme="0"/>
      <name val="Calibri"/>
      <family val="2"/>
      <scheme val="minor"/>
    </font>
    <font>
      <u/>
      <sz val="8.5"/>
      <name val="Times New Roman"/>
      <family val="1"/>
      <charset val="204"/>
    </font>
    <font>
      <sz val="8.5"/>
      <name val="ა"/>
      <charset val="1"/>
    </font>
    <font>
      <sz val="8.5"/>
      <color rgb="FF00B050"/>
      <name val="Sylfaen"/>
      <family val="1"/>
      <charset val="204"/>
    </font>
    <font>
      <b/>
      <sz val="14"/>
      <color theme="1"/>
      <name val="Sylfaen"/>
      <family val="1"/>
    </font>
    <font>
      <b/>
      <sz val="8"/>
      <color indexed="8"/>
      <name val="Sylfaen"/>
      <family val="1"/>
      <charset val="204"/>
    </font>
    <font>
      <b/>
      <sz val="8"/>
      <color indexed="8"/>
      <name val="Sylfaen"/>
      <family val="1"/>
    </font>
    <font>
      <sz val="8"/>
      <name val="Sylfaen"/>
      <family val="1"/>
    </font>
    <font>
      <b/>
      <sz val="8"/>
      <color indexed="81"/>
      <name val="Tahoma"/>
      <family val="2"/>
      <charset val="204"/>
    </font>
    <font>
      <sz val="8"/>
      <color indexed="81"/>
      <name val="Tahoma"/>
      <family val="2"/>
      <charset val="204"/>
    </font>
    <font>
      <sz val="8.5"/>
      <name val="Calibri"/>
      <family val="2"/>
      <charset val="204"/>
    </font>
    <font>
      <sz val="8.5"/>
      <name val="Calibri"/>
      <family val="2"/>
    </font>
    <font>
      <sz val="8.5"/>
      <name val="Sylfaen"/>
      <family val="2"/>
    </font>
    <font>
      <b/>
      <sz val="8.5"/>
      <name val="Calibri"/>
      <family val="2"/>
    </font>
    <font>
      <b/>
      <sz val="8.5"/>
      <name val="Calibri"/>
      <family val="2"/>
      <charset val="204"/>
    </font>
    <font>
      <sz val="8.5"/>
      <name val="Sylfaen"/>
      <family val="2"/>
      <charset val="204"/>
    </font>
    <font>
      <b/>
      <sz val="9"/>
      <color indexed="81"/>
      <name val="Tahoma"/>
      <family val="2"/>
      <charset val="204"/>
    </font>
    <font>
      <b/>
      <sz val="11"/>
      <name val="Sylfaen"/>
      <family val="1"/>
    </font>
    <font>
      <b/>
      <sz val="9"/>
      <color theme="1"/>
      <name val="Sylfaen"/>
      <family val="1"/>
      <charset val="204"/>
    </font>
    <font>
      <sz val="9"/>
      <name val="Times New Roman"/>
      <family val="1"/>
    </font>
    <font>
      <sz val="9"/>
      <color indexed="81"/>
      <name val="Tahoma"/>
      <family val="2"/>
      <charset val="204"/>
    </font>
    <font>
      <sz val="8.5"/>
      <name val="Calibri"/>
      <family val="2"/>
      <charset val="1"/>
    </font>
    <font>
      <b/>
      <sz val="14"/>
      <name val="Calibri"/>
      <family val="2"/>
      <scheme val="minor"/>
    </font>
    <font>
      <b/>
      <sz val="8.5"/>
      <name val="Calibri"/>
      <family val="2"/>
      <scheme val="minor"/>
    </font>
    <font>
      <b/>
      <i/>
      <u/>
      <sz val="8.5"/>
      <name val="Sylfaen"/>
      <family val="1"/>
      <charset val="204"/>
    </font>
    <font>
      <b/>
      <i/>
      <u/>
      <sz val="8.5"/>
      <name val="Times New Roman"/>
      <family val="1"/>
      <charset val="204"/>
    </font>
    <font>
      <sz val="8.5"/>
      <name val="ა"/>
    </font>
    <font>
      <sz val="11"/>
      <name val="Calibri"/>
      <family val="2"/>
      <scheme val="minor"/>
    </font>
    <font>
      <b/>
      <sz val="12"/>
      <name val="Calibri"/>
      <family val="2"/>
      <scheme val="minor"/>
    </font>
    <font>
      <sz val="8.5"/>
      <color rgb="FFFF0000"/>
      <name val="Times New Roman"/>
      <family val="1"/>
      <charset val="204"/>
    </font>
    <font>
      <sz val="8.5"/>
      <color rgb="FF000000"/>
      <name val="Sylfaen"/>
      <family val="1"/>
    </font>
    <font>
      <b/>
      <sz val="8.5"/>
      <color theme="1"/>
      <name val="Sylfaen"/>
      <family val="1"/>
    </font>
    <font>
      <sz val="8.5"/>
      <color rgb="FF000000"/>
      <name val="Sylfaen"/>
      <family val="1"/>
      <charset val="204"/>
    </font>
    <font>
      <sz val="8.5"/>
      <color theme="1"/>
      <name val="Sylfaen"/>
      <family val="1"/>
      <charset val="204"/>
    </font>
    <font>
      <b/>
      <i/>
      <u/>
      <sz val="8.5"/>
      <color theme="1"/>
      <name val="Sylfaen"/>
      <family val="1"/>
      <charset val="204"/>
    </font>
    <font>
      <b/>
      <i/>
      <sz val="8.5"/>
      <color theme="1"/>
      <name val="Sylfaen"/>
      <family val="1"/>
    </font>
    <font>
      <sz val="8.5"/>
      <color rgb="FFC00000"/>
      <name val="Sylfaen"/>
      <family val="1"/>
      <charset val="204"/>
    </font>
    <font>
      <b/>
      <i/>
      <sz val="8.5"/>
      <name val="Sylfaen"/>
      <family val="1"/>
    </font>
    <font>
      <b/>
      <sz val="8.5"/>
      <color theme="0"/>
      <name val="Sylfaen"/>
      <family val="1"/>
      <charset val="204"/>
    </font>
    <font>
      <sz val="8.5"/>
      <color rgb="FF000000"/>
      <name val="Times New Roman"/>
      <family val="1"/>
      <charset val="204"/>
    </font>
    <font>
      <sz val="8.5"/>
      <color theme="1"/>
      <name val="Times New Roman"/>
      <family val="1"/>
      <charset val="204"/>
    </font>
    <font>
      <b/>
      <i/>
      <sz val="8.5"/>
      <color theme="1"/>
      <name val="Times New Roman"/>
      <family val="1"/>
      <charset val="204"/>
    </font>
    <font>
      <sz val="8.5"/>
      <color theme="1"/>
      <name val="Times New Roman"/>
      <family val="1"/>
    </font>
    <font>
      <b/>
      <i/>
      <u/>
      <sz val="8.5"/>
      <color theme="1"/>
      <name val="Times New Roman"/>
      <family val="1"/>
      <charset val="204"/>
    </font>
    <font>
      <sz val="9"/>
      <color theme="1"/>
      <name val="Sylfaen"/>
      <family val="1"/>
    </font>
    <font>
      <b/>
      <i/>
      <u/>
      <sz val="9"/>
      <color theme="1"/>
      <name val="Sylfaen"/>
      <family val="1"/>
      <charset val="204"/>
    </font>
    <font>
      <sz val="8.5"/>
      <color rgb="FF000000"/>
      <name val="Calibri"/>
      <family val="2"/>
      <charset val="204"/>
      <scheme val="minor"/>
    </font>
    <font>
      <b/>
      <sz val="8.5"/>
      <color theme="1"/>
      <name val="Sylfaen"/>
      <family val="1"/>
      <charset val="204"/>
    </font>
    <font>
      <b/>
      <sz val="8.5"/>
      <color theme="1"/>
      <name val="Times New Roman"/>
      <family val="1"/>
      <charset val="204"/>
    </font>
    <font>
      <b/>
      <u/>
      <sz val="8.5"/>
      <color theme="1"/>
      <name val="Sylfaen"/>
      <family val="1"/>
    </font>
    <font>
      <sz val="8.5"/>
      <color theme="0"/>
      <name val="Times New Roman"/>
      <family val="1"/>
      <charset val="204"/>
    </font>
    <font>
      <sz val="8.5"/>
      <color theme="0"/>
      <name val="Sylfaen"/>
      <family val="1"/>
      <charset val="204"/>
    </font>
    <font>
      <b/>
      <i/>
      <sz val="8.5"/>
      <color theme="1"/>
      <name val="Times New Roman"/>
      <family val="1"/>
    </font>
    <font>
      <sz val="8.5"/>
      <color theme="1"/>
      <name val="ა"/>
    </font>
    <font>
      <b/>
      <i/>
      <u/>
      <sz val="8.5"/>
      <color theme="1"/>
      <name val="ა"/>
      <charset val="1"/>
    </font>
    <font>
      <sz val="8.5"/>
      <color theme="1"/>
      <name val="ა"/>
      <charset val="1"/>
    </font>
    <font>
      <sz val="8.5"/>
      <color rgb="FF00B050"/>
      <name val="Sylfaen"/>
      <family val="1"/>
    </font>
    <font>
      <b/>
      <sz val="8.5"/>
      <color theme="0"/>
      <name val="Times New Roman"/>
      <family val="1"/>
      <charset val="204"/>
    </font>
    <font>
      <b/>
      <u/>
      <sz val="8.5"/>
      <color theme="1"/>
      <name val="Times New Roman"/>
      <family val="1"/>
    </font>
    <font>
      <b/>
      <sz val="10"/>
      <name val="Calibri"/>
      <family val="1"/>
      <charset val="204"/>
      <scheme val="minor"/>
    </font>
    <font>
      <b/>
      <sz val="8.5"/>
      <name val="Times New Roman"/>
      <family val="1"/>
    </font>
    <font>
      <b/>
      <sz val="9"/>
      <name val="Calibri"/>
      <family val="1"/>
      <charset val="204"/>
      <scheme val="minor"/>
    </font>
    <font>
      <sz val="8.5"/>
      <color indexed="8"/>
      <name val="Sylfaen"/>
      <family val="2"/>
    </font>
    <font>
      <sz val="10"/>
      <name val="Times New Roman"/>
      <family val="1"/>
    </font>
    <font>
      <sz val="9"/>
      <name val="Calibri"/>
      <family val="2"/>
    </font>
    <font>
      <b/>
      <sz val="10"/>
      <name val="Sylfaen"/>
      <family val="1"/>
    </font>
    <font>
      <sz val="10"/>
      <name val="Times New Roman"/>
      <family val="1"/>
      <charset val="204"/>
    </font>
    <font>
      <sz val="10"/>
      <name val="Sylfaen"/>
      <family val="1"/>
    </font>
    <font>
      <b/>
      <sz val="11"/>
      <color theme="0"/>
      <name val="Sylfaen"/>
      <family val="1"/>
    </font>
    <font>
      <b/>
      <sz val="11"/>
      <color rgb="FFC00000"/>
      <name val="Sylfaen"/>
      <family val="1"/>
    </font>
    <font>
      <b/>
      <sz val="11"/>
      <color theme="1"/>
      <name val="Sylfaen"/>
      <family val="1"/>
    </font>
    <font>
      <b/>
      <i/>
      <sz val="9"/>
      <color rgb="FFFF0000"/>
      <name val="Sylfaen"/>
      <family val="1"/>
    </font>
    <font>
      <i/>
      <sz val="9"/>
      <color theme="1"/>
      <name val="Sylfaen"/>
      <family val="1"/>
    </font>
    <font>
      <sz val="12"/>
      <color theme="1"/>
      <name val="Calibri"/>
      <family val="2"/>
      <scheme val="minor"/>
    </font>
    <font>
      <b/>
      <sz val="9"/>
      <color rgb="FFFF0000"/>
      <name val="Sylfaen"/>
      <family val="1"/>
    </font>
    <font>
      <sz val="11"/>
      <color rgb="FFC00000"/>
      <name val="Sylfaen"/>
      <family val="1"/>
    </font>
    <font>
      <i/>
      <sz val="8.5"/>
      <name val="Sylfaen"/>
      <family val="1"/>
    </font>
    <font>
      <b/>
      <i/>
      <sz val="8.5"/>
      <color rgb="FFFF0000"/>
      <name val="Times New Roman"/>
      <family val="1"/>
    </font>
    <font>
      <i/>
      <sz val="8.5"/>
      <color theme="1"/>
      <name val="Times New Roman"/>
      <family val="1"/>
    </font>
    <font>
      <b/>
      <sz val="8.5"/>
      <color rgb="FF000000"/>
      <name val="Sylfaen"/>
      <family val="1"/>
    </font>
    <font>
      <b/>
      <sz val="8.5"/>
      <color rgb="FFFF0000"/>
      <name val="Times New Roman"/>
      <family val="1"/>
    </font>
    <font>
      <b/>
      <sz val="8.5"/>
      <color rgb="FFFF0000"/>
      <name val="Calibri"/>
      <family val="2"/>
      <scheme val="minor"/>
    </font>
    <font>
      <i/>
      <sz val="8.5"/>
      <name val="Calibri"/>
      <family val="2"/>
      <scheme val="minor"/>
    </font>
    <font>
      <i/>
      <sz val="8.5"/>
      <color theme="4" tint="-0.499984740745262"/>
      <name val="Sylfaen"/>
      <family val="1"/>
      <charset val="204"/>
    </font>
    <font>
      <i/>
      <sz val="8.5"/>
      <name val="Times New Roman"/>
      <family val="1"/>
    </font>
    <font>
      <sz val="8.5"/>
      <color rgb="FFC00000"/>
      <name val="Sylfaen"/>
      <family val="1"/>
    </font>
    <font>
      <b/>
      <sz val="8.5"/>
      <color rgb="FFC00000"/>
      <name val="Sylfaen"/>
      <family val="1"/>
      <charset val="204"/>
    </font>
    <font>
      <i/>
      <sz val="8.5"/>
      <color theme="1"/>
      <name val="Sylfaen"/>
      <family val="1"/>
    </font>
    <font>
      <b/>
      <i/>
      <sz val="8.5"/>
      <color rgb="FFC00000"/>
      <name val="Sylfaen"/>
      <family val="1"/>
      <charset val="204"/>
    </font>
    <font>
      <sz val="8.5"/>
      <color rgb="FF002060"/>
      <name val="Times New Roman"/>
      <family val="1"/>
    </font>
    <font>
      <sz val="8.5"/>
      <color rgb="FF7030A0"/>
      <name val="Times New Roman"/>
      <family val="1"/>
    </font>
    <font>
      <b/>
      <sz val="8.5"/>
      <color rgb="FF002060"/>
      <name val="Times New Roman"/>
      <family val="1"/>
    </font>
    <font>
      <sz val="11"/>
      <color theme="3"/>
      <name val="Calibri"/>
      <family val="2"/>
      <scheme val="minor"/>
    </font>
    <font>
      <b/>
      <sz val="12"/>
      <name val="Sylfaen"/>
      <family val="1"/>
    </font>
    <font>
      <sz val="12"/>
      <name val="Sylfaen"/>
      <family val="1"/>
    </font>
    <font>
      <b/>
      <sz val="12"/>
      <color theme="0"/>
      <name val="Sylfaen"/>
      <family val="1"/>
    </font>
    <font>
      <sz val="12"/>
      <color theme="1"/>
      <name val="Sylfaen"/>
      <family val="1"/>
    </font>
    <font>
      <sz val="12"/>
      <color rgb="FFFF0000"/>
      <name val="Sylfaen"/>
      <family val="1"/>
    </font>
    <font>
      <b/>
      <sz val="12"/>
      <color indexed="8"/>
      <name val="Sylfaen"/>
      <family val="1"/>
    </font>
    <font>
      <sz val="12"/>
      <color indexed="8"/>
      <name val="Sylfaen"/>
      <family val="1"/>
    </font>
    <font>
      <sz val="12"/>
      <color theme="0"/>
      <name val="Sylfaen"/>
      <family val="1"/>
    </font>
    <font>
      <sz val="12"/>
      <color theme="0"/>
      <name val="Calibri"/>
      <family val="2"/>
      <scheme val="minor"/>
    </font>
    <font>
      <b/>
      <sz val="9"/>
      <color theme="1"/>
      <name val="Sylfaen"/>
      <family val="1"/>
    </font>
    <font>
      <b/>
      <sz val="11"/>
      <color theme="1"/>
      <name val="Sylfaen"/>
      <family val="1"/>
      <charset val="204"/>
    </font>
    <font>
      <b/>
      <sz val="9"/>
      <color theme="1"/>
      <name val="Times New Roman"/>
      <family val="1"/>
      <charset val="204"/>
    </font>
    <font>
      <sz val="9"/>
      <color theme="1"/>
      <name val="Times New Roman"/>
      <family val="1"/>
      <charset val="204"/>
    </font>
    <font>
      <sz val="9"/>
      <color theme="1"/>
      <name val="Times New Roman"/>
      <family val="1"/>
    </font>
    <font>
      <sz val="11"/>
      <name val="Sylfaen"/>
      <family val="1"/>
    </font>
    <font>
      <sz val="11"/>
      <color theme="1"/>
      <name val="Sylfaen"/>
      <family val="1"/>
    </font>
    <font>
      <b/>
      <sz val="11"/>
      <name val="Times New Roman"/>
      <family val="1"/>
      <charset val="204"/>
    </font>
    <font>
      <sz val="11"/>
      <name val="Times New Roman"/>
      <family val="1"/>
      <charset val="204"/>
    </font>
    <font>
      <b/>
      <sz val="8"/>
      <color theme="1"/>
      <name val="Sylfaen"/>
      <family val="1"/>
    </font>
    <font>
      <sz val="8"/>
      <color theme="1"/>
      <name val="Sylfaen"/>
      <family val="1"/>
    </font>
    <font>
      <b/>
      <vertAlign val="superscript"/>
      <sz val="8"/>
      <color theme="1"/>
      <name val="Sylfaen"/>
      <family val="1"/>
    </font>
    <font>
      <b/>
      <vertAlign val="superscript"/>
      <sz val="8"/>
      <name val="Sylfaen"/>
      <family val="1"/>
    </font>
    <font>
      <sz val="8"/>
      <color theme="1"/>
      <name val="Calibri"/>
      <family val="2"/>
      <scheme val="minor"/>
    </font>
    <font>
      <b/>
      <sz val="8"/>
      <name val="Sylfaen"/>
      <family val="1"/>
      <charset val="204"/>
    </font>
    <font>
      <b/>
      <vertAlign val="superscript"/>
      <sz val="8"/>
      <color theme="1"/>
      <name val="Sylfaen"/>
      <family val="1"/>
      <charset val="204"/>
    </font>
    <font>
      <sz val="8"/>
      <name val="Sylfaen"/>
      <family val="1"/>
      <charset val="204"/>
    </font>
    <font>
      <b/>
      <sz val="8"/>
      <name val="Cambria"/>
      <family val="2"/>
      <scheme val="major"/>
    </font>
    <font>
      <b/>
      <sz val="8"/>
      <color theme="1"/>
      <name val="Sylfaen"/>
      <family val="1"/>
      <charset val="204"/>
    </font>
    <font>
      <b/>
      <sz val="8"/>
      <color rgb="FFFF0000"/>
      <name val="AcadNusx"/>
    </font>
    <font>
      <b/>
      <sz val="9"/>
      <name val="AcadNusx"/>
    </font>
    <font>
      <b/>
      <sz val="8"/>
      <name val="AcadNusx"/>
    </font>
    <font>
      <sz val="8"/>
      <name val="AcadNusx"/>
    </font>
    <font>
      <b/>
      <sz val="8"/>
      <color theme="1"/>
      <name val="AcadNusx"/>
    </font>
    <font>
      <sz val="10"/>
      <color theme="1"/>
      <name val="Sylfaen"/>
      <family val="1"/>
      <charset val="204"/>
    </font>
    <font>
      <sz val="10"/>
      <color theme="1"/>
      <name val="Calibri"/>
      <family val="2"/>
      <charset val="1"/>
      <scheme val="minor"/>
    </font>
    <font>
      <sz val="9"/>
      <color theme="1"/>
      <name val="Calibri"/>
      <family val="2"/>
      <scheme val="minor"/>
    </font>
    <font>
      <b/>
      <sz val="10"/>
      <color rgb="FFFF0000"/>
      <name val="Sylfaen"/>
      <family val="1"/>
    </font>
    <font>
      <sz val="10"/>
      <color rgb="FFFF0000"/>
      <name val="Sylfaen"/>
      <family val="1"/>
    </font>
    <font>
      <sz val="10"/>
      <color theme="1"/>
      <name val="Calibri"/>
      <family val="2"/>
      <scheme val="minor"/>
    </font>
    <font>
      <sz val="10"/>
      <color theme="1"/>
      <name val="Sylfaen"/>
      <family val="1"/>
    </font>
    <font>
      <sz val="8.5"/>
      <color theme="1"/>
      <name val="Calibri"/>
      <family val="2"/>
      <scheme val="minor"/>
    </font>
    <font>
      <b/>
      <sz val="14"/>
      <name val="Sylfaen"/>
      <family val="1"/>
    </font>
    <font>
      <i/>
      <sz val="12"/>
      <color theme="1"/>
      <name val="Sylfaen"/>
      <family val="1"/>
    </font>
    <font>
      <b/>
      <i/>
      <sz val="12"/>
      <color theme="1"/>
      <name val="Sylfaen"/>
      <family val="1"/>
    </font>
    <font>
      <i/>
      <sz val="12"/>
      <name val="Sylfaen"/>
      <family val="1"/>
    </font>
    <font>
      <b/>
      <i/>
      <sz val="12"/>
      <name val="Sylfaen"/>
      <family val="1"/>
    </font>
    <font>
      <b/>
      <sz val="14"/>
      <color theme="1"/>
      <name val="Calibri"/>
      <family val="2"/>
      <charset val="204"/>
      <scheme val="minor"/>
    </font>
    <font>
      <sz val="14"/>
      <color theme="1"/>
      <name val="Calibri"/>
      <family val="2"/>
      <charset val="204"/>
      <scheme val="minor"/>
    </font>
    <font>
      <sz val="9"/>
      <color rgb="FFFF0000"/>
      <name val="Sylfaen"/>
      <family val="1"/>
    </font>
    <font>
      <b/>
      <sz val="10"/>
      <color theme="1"/>
      <name val="Sylfaen"/>
      <family val="1"/>
      <charset val="204"/>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rgb="FFA5A5A5"/>
      </patternFill>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s>
  <borders count="1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theme="0" tint="-0.34998626667073579"/>
      </right>
      <top style="medium">
        <color indexed="64"/>
      </top>
      <bottom/>
      <diagonal/>
    </border>
    <border>
      <left style="medium">
        <color indexed="64"/>
      </left>
      <right style="hair">
        <color theme="0" tint="-0.34998626667073579"/>
      </right>
      <top/>
      <bottom/>
      <diagonal/>
    </border>
    <border>
      <left style="medium">
        <color indexed="64"/>
      </left>
      <right style="hair">
        <color theme="0" tint="-0.34998626667073579"/>
      </right>
      <top/>
      <bottom style="medium">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medium">
        <color indexed="64"/>
      </left>
      <right style="hair">
        <color theme="0" tint="-0.34998626667073579"/>
      </right>
      <top style="medium">
        <color indexed="64"/>
      </top>
      <bottom style="medium">
        <color indexed="64"/>
      </bottom>
      <diagonal/>
    </border>
    <border>
      <left style="hair">
        <color theme="0" tint="-0.34998626667073579"/>
      </left>
      <right style="hair">
        <color theme="0" tint="-0.34998626667073579"/>
      </right>
      <top style="medium">
        <color indexed="64"/>
      </top>
      <bottom style="medium">
        <color indexed="64"/>
      </bottom>
      <diagonal/>
    </border>
    <border>
      <left style="hair">
        <color theme="0" tint="-0.34998626667073579"/>
      </left>
      <right style="medium">
        <color indexed="64"/>
      </right>
      <top style="medium">
        <color indexed="64"/>
      </top>
      <bottom style="medium">
        <color indexed="64"/>
      </bottom>
      <diagonal/>
    </border>
    <border>
      <left style="medium">
        <color indexed="64"/>
      </left>
      <right style="hair">
        <color theme="0" tint="-0.34998626667073579"/>
      </right>
      <top style="medium">
        <color indexed="64"/>
      </top>
      <bottom style="hair">
        <color theme="0" tint="-0.34998626667073579"/>
      </bottom>
      <diagonal/>
    </border>
    <border>
      <left style="hair">
        <color theme="0" tint="-0.34998626667073579"/>
      </left>
      <right style="hair">
        <color theme="0" tint="-0.34998626667073579"/>
      </right>
      <top style="medium">
        <color indexed="64"/>
      </top>
      <bottom style="hair">
        <color theme="0" tint="-0.34998626667073579"/>
      </bottom>
      <diagonal/>
    </border>
    <border>
      <left style="hair">
        <color theme="0" tint="-0.34998626667073579"/>
      </left>
      <right style="medium">
        <color indexed="64"/>
      </right>
      <top style="medium">
        <color indexed="64"/>
      </top>
      <bottom style="hair">
        <color theme="0" tint="-0.34998626667073579"/>
      </bottom>
      <diagonal/>
    </border>
    <border>
      <left style="hair">
        <color theme="0" tint="-0.34998626667073579"/>
      </left>
      <right style="medium">
        <color indexed="64"/>
      </right>
      <top style="hair">
        <color theme="0" tint="-0.34998626667073579"/>
      </top>
      <bottom style="hair">
        <color theme="0" tint="-0.34998626667073579"/>
      </bottom>
      <diagonal/>
    </border>
    <border>
      <left style="medium">
        <color indexed="64"/>
      </left>
      <right style="hair">
        <color theme="0" tint="-0.34998626667073579"/>
      </right>
      <top style="hair">
        <color theme="0" tint="-0.34998626667073579"/>
      </top>
      <bottom style="medium">
        <color indexed="64"/>
      </bottom>
      <diagonal/>
    </border>
    <border>
      <left style="hair">
        <color theme="0" tint="-0.34998626667073579"/>
      </left>
      <right style="hair">
        <color theme="0" tint="-0.34998626667073579"/>
      </right>
      <top style="hair">
        <color theme="0" tint="-0.34998626667073579"/>
      </top>
      <bottom style="medium">
        <color indexed="64"/>
      </bottom>
      <diagonal/>
    </border>
    <border>
      <left style="hair">
        <color theme="0" tint="-0.34998626667073579"/>
      </left>
      <right style="medium">
        <color indexed="64"/>
      </right>
      <top style="hair">
        <color theme="0" tint="-0.34998626667073579"/>
      </top>
      <bottom style="medium">
        <color indexed="64"/>
      </bottom>
      <diagonal/>
    </border>
    <border>
      <left style="hair">
        <color theme="0" tint="-0.34998626667073579"/>
      </left>
      <right style="hair">
        <color theme="0" tint="-0.34998626667073579"/>
      </right>
      <top style="medium">
        <color indexed="64"/>
      </top>
      <bottom/>
      <diagonal/>
    </border>
    <border>
      <left style="double">
        <color rgb="FF3F3F3F"/>
      </left>
      <right style="double">
        <color rgb="FF3F3F3F"/>
      </right>
      <top style="double">
        <color rgb="FF3F3F3F"/>
      </top>
      <bottom style="double">
        <color rgb="FF3F3F3F"/>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style="medium">
        <color indexed="64"/>
      </left>
      <right/>
      <top/>
      <bottom/>
      <diagonal/>
    </border>
    <border>
      <left style="medium">
        <color indexed="64"/>
      </left>
      <right style="hair">
        <color indexed="64"/>
      </right>
      <top/>
      <bottom/>
      <diagonal/>
    </border>
    <border>
      <left style="hair">
        <color indexed="64"/>
      </left>
      <right style="hair">
        <color indexed="64"/>
      </right>
      <top style="hair">
        <color indexed="64"/>
      </top>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ashed">
        <color theme="1" tint="0.34998626667073579"/>
      </right>
      <top style="medium">
        <color indexed="64"/>
      </top>
      <bottom/>
      <diagonal/>
    </border>
    <border>
      <left style="dashed">
        <color theme="1" tint="0.34998626667073579"/>
      </left>
      <right style="dashed">
        <color theme="1" tint="0.34998626667073579"/>
      </right>
      <top style="medium">
        <color indexed="64"/>
      </top>
      <bottom/>
      <diagonal/>
    </border>
    <border>
      <left style="dashed">
        <color theme="1" tint="0.34998626667073579"/>
      </left>
      <right/>
      <top style="medium">
        <color indexed="64"/>
      </top>
      <bottom style="dashed">
        <color theme="1" tint="0.34998626667073579"/>
      </bottom>
      <diagonal/>
    </border>
    <border>
      <left/>
      <right/>
      <top style="medium">
        <color indexed="64"/>
      </top>
      <bottom style="dashed">
        <color theme="1" tint="0.34998626667073579"/>
      </bottom>
      <diagonal/>
    </border>
    <border>
      <left/>
      <right style="dashed">
        <color theme="1" tint="0.34998626667073579"/>
      </right>
      <top/>
      <bottom style="medium">
        <color indexed="64"/>
      </bottom>
      <diagonal/>
    </border>
    <border>
      <left style="dashed">
        <color theme="1" tint="0.34998626667073579"/>
      </left>
      <right style="dashed">
        <color theme="1" tint="0.34998626667073579"/>
      </right>
      <top/>
      <bottom style="medium">
        <color indexed="64"/>
      </bottom>
      <diagonal/>
    </border>
    <border>
      <left style="medium">
        <color indexed="64"/>
      </left>
      <right style="dashed">
        <color theme="1" tint="0.34998626667073579"/>
      </right>
      <top style="medium">
        <color indexed="64"/>
      </top>
      <bottom style="medium">
        <color indexed="64"/>
      </bottom>
      <diagonal/>
    </border>
    <border>
      <left/>
      <right style="dashed">
        <color theme="1" tint="0.34998626667073579"/>
      </right>
      <top style="medium">
        <color indexed="64"/>
      </top>
      <bottom style="medium">
        <color indexed="64"/>
      </bottom>
      <diagonal/>
    </border>
    <border>
      <left style="dashed">
        <color theme="1" tint="0.34998626667073579"/>
      </left>
      <right style="dashed">
        <color theme="1" tint="0.34998626667073579"/>
      </right>
      <top style="medium">
        <color indexed="64"/>
      </top>
      <bottom style="medium">
        <color indexed="64"/>
      </bottom>
      <diagonal/>
    </border>
    <border>
      <left style="medium">
        <color indexed="64"/>
      </left>
      <right style="dashed">
        <color theme="1" tint="0.34998626667073579"/>
      </right>
      <top style="medium">
        <color indexed="64"/>
      </top>
      <bottom style="dashed">
        <color theme="1" tint="0.34998626667073579"/>
      </bottom>
      <diagonal/>
    </border>
    <border>
      <left style="dashed">
        <color theme="1" tint="0.34998626667073579"/>
      </left>
      <right style="dashed">
        <color theme="1" tint="0.34998626667073579"/>
      </right>
      <top style="medium">
        <color indexed="64"/>
      </top>
      <bottom style="dashed">
        <color theme="1" tint="0.34998626667073579"/>
      </bottom>
      <diagonal/>
    </border>
    <border>
      <left style="dashed">
        <color theme="1" tint="0.34998626667073579"/>
      </left>
      <right style="medium">
        <color indexed="64"/>
      </right>
      <top style="medium">
        <color indexed="64"/>
      </top>
      <bottom style="medium">
        <color indexed="64"/>
      </bottom>
      <diagonal/>
    </border>
    <border>
      <left style="medium">
        <color theme="1" tint="0.34998626667073579"/>
      </left>
      <right style="dashed">
        <color theme="1" tint="0.34998626667073579"/>
      </right>
      <top/>
      <bottom style="medium">
        <color theme="1" tint="0.34998626667073579"/>
      </bottom>
      <diagonal/>
    </border>
    <border>
      <left style="dashed">
        <color theme="1" tint="0.34998626667073579"/>
      </left>
      <right style="dashed">
        <color theme="1" tint="0.34998626667073579"/>
      </right>
      <top/>
      <bottom style="medium">
        <color theme="1" tint="0.34998626667073579"/>
      </bottom>
      <diagonal/>
    </border>
    <border>
      <left style="medium">
        <color indexed="64"/>
      </left>
      <right style="dashed">
        <color theme="1" tint="0.34998626667073579"/>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theme="1" tint="0.34998626667073579"/>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theme="0" tint="-0.34998626667073579"/>
      </left>
      <right/>
      <top style="medium">
        <color indexed="64"/>
      </top>
      <bottom style="medium">
        <color indexed="64"/>
      </bottom>
      <diagonal/>
    </border>
    <border>
      <left style="medium">
        <color indexed="64"/>
      </left>
      <right style="hair">
        <color theme="0" tint="-0.34998626667073579"/>
      </right>
      <top style="hair">
        <color theme="0" tint="-0.34998626667073579"/>
      </top>
      <bottom style="hair">
        <color theme="0" tint="-0.34998626667073579"/>
      </bottom>
      <diagonal/>
    </border>
    <border>
      <left/>
      <right style="hair">
        <color theme="0" tint="-0.34998626667073579"/>
      </right>
      <top style="medium">
        <color indexed="64"/>
      </top>
      <bottom style="medium">
        <color indexed="64"/>
      </bottom>
      <diagonal/>
    </border>
    <border>
      <left style="medium">
        <color indexed="64"/>
      </left>
      <right style="hair">
        <color theme="0" tint="-0.34998626667073579"/>
      </right>
      <top style="medium">
        <color indexed="64"/>
      </top>
      <bottom style="dashed">
        <color theme="1" tint="0.34998626667073579"/>
      </bottom>
      <diagonal/>
    </border>
    <border>
      <left/>
      <right style="dashed">
        <color theme="1" tint="0.34998626667073579"/>
      </right>
      <top style="medium">
        <color indexed="64"/>
      </top>
      <bottom style="dashed">
        <color theme="1" tint="0.34998626667073579"/>
      </bottom>
      <diagonal/>
    </border>
    <border>
      <left style="medium">
        <color indexed="64"/>
      </left>
      <right style="hair">
        <color theme="0" tint="-0.34998626667073579"/>
      </right>
      <top style="dashed">
        <color theme="1" tint="0.34998626667073579"/>
      </top>
      <bottom style="dashed">
        <color theme="1" tint="0.34998626667073579"/>
      </bottom>
      <diagonal/>
    </border>
    <border>
      <left/>
      <right style="dashed">
        <color theme="1" tint="0.34998626667073579"/>
      </right>
      <top style="dashed">
        <color theme="1" tint="0.34998626667073579"/>
      </top>
      <bottom style="dashed">
        <color theme="1" tint="0.34998626667073579"/>
      </bottom>
      <diagonal/>
    </border>
    <border>
      <left style="dashed">
        <color theme="1" tint="0.34998626667073579"/>
      </left>
      <right style="dashed">
        <color theme="1" tint="0.34998626667073579"/>
      </right>
      <top style="dashed">
        <color theme="1" tint="0.34998626667073579"/>
      </top>
      <bottom style="dashed">
        <color theme="1" tint="0.34998626667073579"/>
      </bottom>
      <diagonal/>
    </border>
    <border>
      <left style="medium">
        <color indexed="64"/>
      </left>
      <right style="hair">
        <color theme="0" tint="-0.34998626667073579"/>
      </right>
      <top style="dashed">
        <color theme="1" tint="0.34998626667073579"/>
      </top>
      <bottom style="medium">
        <color indexed="64"/>
      </bottom>
      <diagonal/>
    </border>
    <border>
      <left/>
      <right style="dashed">
        <color theme="1" tint="0.34998626667073579"/>
      </right>
      <top style="dashed">
        <color theme="1" tint="0.34998626667073579"/>
      </top>
      <bottom style="medium">
        <color indexed="64"/>
      </bottom>
      <diagonal/>
    </border>
    <border>
      <left style="dashed">
        <color theme="1" tint="0.34998626667073579"/>
      </left>
      <right style="dashed">
        <color theme="1" tint="0.34998626667073579"/>
      </right>
      <top style="dashed">
        <color theme="1" tint="0.34998626667073579"/>
      </top>
      <bottom style="medium">
        <color indexed="64"/>
      </bottom>
      <diagonal/>
    </border>
    <border>
      <left style="dashed">
        <color theme="1" tint="0.34998626667073579"/>
      </left>
      <right/>
      <top style="dashed">
        <color theme="1" tint="0.34998626667073579"/>
      </top>
      <bottom style="medium">
        <color indexed="64"/>
      </bottom>
      <diagonal/>
    </border>
    <border>
      <left style="dashed">
        <color theme="1" tint="0.34998626667073579"/>
      </left>
      <right/>
      <top style="dashed">
        <color theme="1" tint="0.34998626667073579"/>
      </top>
      <bottom style="dashed">
        <color theme="1" tint="0.34998626667073579"/>
      </bottom>
      <diagonal/>
    </border>
    <border>
      <left style="medium">
        <color indexed="64"/>
      </left>
      <right style="hair">
        <color theme="0" tint="-0.499984740745262"/>
      </right>
      <top style="medium">
        <color indexed="64"/>
      </top>
      <bottom style="hair">
        <color theme="0" tint="-0.499984740745262"/>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indexed="64"/>
      </top>
      <bottom/>
      <diagonal/>
    </border>
    <border>
      <left style="hair">
        <color theme="0" tint="-0.499984740745262"/>
      </left>
      <right/>
      <top/>
      <bottom/>
      <diagonal/>
    </border>
    <border>
      <left style="hair">
        <color indexed="64"/>
      </left>
      <right style="medium">
        <color indexed="64"/>
      </right>
      <top style="medium">
        <color indexed="64"/>
      </top>
      <bottom/>
      <diagonal/>
    </border>
    <border>
      <left style="medium">
        <color indexed="64"/>
      </left>
      <right style="hair">
        <color theme="0" tint="-0.499984740745262"/>
      </right>
      <top style="hair">
        <color theme="0" tint="-0.499984740745262"/>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hair">
        <color theme="0" tint="-0.499984740745262"/>
      </right>
      <top style="hair">
        <color theme="0" tint="-0.499984740745262"/>
      </top>
      <bottom style="medium">
        <color indexed="64"/>
      </bottom>
      <diagonal/>
    </border>
    <border>
      <left style="hair">
        <color theme="0" tint="-0.499984740745262"/>
      </left>
      <right/>
      <top/>
      <bottom style="medium">
        <color indexed="64"/>
      </bottom>
      <diagonal/>
    </border>
    <border>
      <left style="hair">
        <color indexed="64"/>
      </left>
      <right style="medium">
        <color indexed="64"/>
      </right>
      <top/>
      <bottom style="medium">
        <color indexed="64"/>
      </bottom>
      <diagonal/>
    </border>
    <border>
      <left style="hair">
        <color theme="0" tint="-0.499984740745262"/>
      </left>
      <right style="hair">
        <color theme="0" tint="-0.499984740745262"/>
      </right>
      <top style="medium">
        <color indexed="64"/>
      </top>
      <bottom style="hair">
        <color theme="0" tint="-0.499984740745262"/>
      </bottom>
      <diagonal/>
    </border>
    <border>
      <left style="hair">
        <color theme="0" tint="-0.499984740745262"/>
      </left>
      <right/>
      <top style="medium">
        <color indexed="64"/>
      </top>
      <bottom style="hair">
        <color theme="0" tint="-0.499984740745262"/>
      </bottom>
      <diagonal/>
    </border>
    <border>
      <left style="hair">
        <color indexed="64"/>
      </left>
      <right style="medium">
        <color indexed="64"/>
      </right>
      <top style="medium">
        <color indexed="64"/>
      </top>
      <bottom style="hair">
        <color theme="0" tint="-0.499984740745262"/>
      </bottom>
      <diagonal/>
    </border>
    <border>
      <left style="medium">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medium">
        <color indexed="64"/>
      </bottom>
      <diagonal/>
    </border>
    <border>
      <left style="hair">
        <color indexed="64"/>
      </left>
      <right style="medium">
        <color indexed="64"/>
      </right>
      <top style="hair">
        <color theme="0" tint="-0.499984740745262"/>
      </top>
      <bottom style="medium">
        <color indexed="64"/>
      </bottom>
      <diagonal/>
    </border>
    <border>
      <left style="hair">
        <color theme="0" tint="-0.499984740745262"/>
      </left>
      <right/>
      <top style="medium">
        <color indexed="64"/>
      </top>
      <bottom/>
      <diagonal/>
    </border>
    <border>
      <left style="hair">
        <color theme="0" tint="-0.34998626667073579"/>
      </left>
      <right/>
      <top style="medium">
        <color indexed="64"/>
      </top>
      <bottom/>
      <diagonal/>
    </border>
    <border>
      <left style="hair">
        <color theme="0" tint="-0.34998626667073579"/>
      </left>
      <right/>
      <top/>
      <bottom/>
      <diagonal/>
    </border>
    <border>
      <left style="hair">
        <color indexed="64"/>
      </left>
      <right style="medium">
        <color indexed="64"/>
      </right>
      <top/>
      <bottom/>
      <diagonal/>
    </border>
    <border>
      <left style="hair">
        <color theme="0" tint="-0.34998626667073579"/>
      </left>
      <right/>
      <top/>
      <bottom style="medium">
        <color indexed="64"/>
      </bottom>
      <diagonal/>
    </border>
    <border>
      <left style="hair">
        <color theme="0" tint="-0.499984740745262"/>
      </left>
      <right/>
      <top style="hair">
        <color theme="0" tint="-0.499984740745262"/>
      </top>
      <bottom style="hair">
        <color theme="0" tint="-0.499984740745262"/>
      </bottom>
      <diagonal/>
    </border>
    <border>
      <left style="hair">
        <color indexed="64"/>
      </left>
      <right style="medium">
        <color indexed="64"/>
      </right>
      <top style="hair">
        <color theme="0" tint="-0.499984740745262"/>
      </top>
      <bottom style="hair">
        <color theme="0" tint="-0.499984740745262"/>
      </bottom>
      <diagonal/>
    </border>
    <border>
      <left style="medium">
        <color indexed="64"/>
      </left>
      <right style="hair">
        <color theme="0" tint="-0.499984740745262"/>
      </right>
      <top style="medium">
        <color indexed="64"/>
      </top>
      <bottom/>
      <diagonal/>
    </border>
    <border>
      <left/>
      <right/>
      <top style="medium">
        <color indexed="64"/>
      </top>
      <bottom/>
      <diagonal/>
    </border>
    <border>
      <left style="medium">
        <color indexed="64"/>
      </left>
      <right style="hair">
        <color theme="0" tint="-0.499984740745262"/>
      </right>
      <top/>
      <bottom style="medium">
        <color indexed="64"/>
      </bottom>
      <diagonal/>
    </border>
    <border>
      <left/>
      <right/>
      <top style="medium">
        <color indexed="64"/>
      </top>
      <bottom style="hair">
        <color theme="0" tint="-0.499984740745262"/>
      </bottom>
      <diagonal/>
    </border>
    <border>
      <left style="hair">
        <color theme="0" tint="-0.499984740745262"/>
      </left>
      <right/>
      <top style="hair">
        <color theme="0" tint="-0.499984740745262"/>
      </top>
      <bottom/>
      <diagonal/>
    </border>
    <border>
      <left/>
      <right/>
      <top style="hair">
        <color theme="0" tint="-0.499984740745262"/>
      </top>
      <bottom/>
      <diagonal/>
    </border>
    <border>
      <left style="hair">
        <color indexed="64"/>
      </left>
      <right style="medium">
        <color indexed="64"/>
      </right>
      <top style="hair">
        <color theme="0" tint="-0.499984740745262"/>
      </top>
      <bottom/>
      <diagonal/>
    </border>
    <border>
      <left/>
      <right style="medium">
        <color indexed="64"/>
      </right>
      <top style="medium">
        <color indexed="64"/>
      </top>
      <bottom/>
      <diagonal/>
    </border>
    <border>
      <left/>
      <right/>
      <top style="hair">
        <color theme="0" tint="-0.499984740745262"/>
      </top>
      <bottom style="medium">
        <color indexed="64"/>
      </bottom>
      <diagonal/>
    </border>
    <border>
      <left style="medium">
        <color indexed="64"/>
      </left>
      <right style="hair">
        <color theme="0" tint="-0.499984740745262"/>
      </right>
      <top style="medium">
        <color indexed="64"/>
      </top>
      <bottom style="medium">
        <color indexed="64"/>
      </bottom>
      <diagonal/>
    </border>
    <border>
      <left style="hair">
        <color theme="0" tint="-0.499984740745262"/>
      </left>
      <right style="hair">
        <color theme="0" tint="-0.499984740745262"/>
      </right>
      <top style="medium">
        <color indexed="64"/>
      </top>
      <bottom style="medium">
        <color indexed="64"/>
      </bottom>
      <diagonal/>
    </border>
    <border>
      <left style="hair">
        <color theme="0" tint="-0.499984740745262"/>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theme="0" tint="-0.499984740745262"/>
      </left>
      <right style="medium">
        <color indexed="64"/>
      </right>
      <top style="medium">
        <color indexed="64"/>
      </top>
      <bottom style="medium">
        <color indexed="64"/>
      </bottom>
      <diagonal/>
    </border>
    <border>
      <left style="hair">
        <color theme="0" tint="-0.34998626667073579"/>
      </left>
      <right/>
      <top style="medium">
        <color indexed="64"/>
      </top>
      <bottom style="hair">
        <color theme="0" tint="-0.499984740745262"/>
      </bottom>
      <diagonal/>
    </border>
    <border>
      <left/>
      <right style="hair">
        <color theme="0" tint="-0.34998626667073579"/>
      </right>
      <top style="medium">
        <color indexed="64"/>
      </top>
      <bottom/>
      <diagonal/>
    </border>
    <border>
      <left/>
      <right style="hair">
        <color theme="0" tint="-0.34998626667073579"/>
      </right>
      <top/>
      <bottom style="medium">
        <color indexed="64"/>
      </bottom>
      <diagonal/>
    </border>
    <border>
      <left/>
      <right style="dashed">
        <color theme="1" tint="0.34998626667073579"/>
      </right>
      <top/>
      <bottom/>
      <diagonal/>
    </border>
    <border>
      <left style="dashed">
        <color theme="1" tint="0.34998626667073579"/>
      </left>
      <right/>
      <top style="medium">
        <color indexed="64"/>
      </top>
      <bottom/>
      <diagonal/>
    </border>
    <border>
      <left style="dotted">
        <color indexed="64"/>
      </left>
      <right style="dotted">
        <color indexed="64"/>
      </right>
      <top style="medium">
        <color indexed="64"/>
      </top>
      <bottom/>
      <diagonal/>
    </border>
    <border>
      <left/>
      <right style="dashed">
        <color theme="0" tint="-0.34998626667073579"/>
      </right>
      <top/>
      <bottom style="dashed">
        <color theme="0" tint="-0.34998626667073579"/>
      </bottom>
      <diagonal/>
    </border>
    <border>
      <left style="medium">
        <color indexed="64"/>
      </left>
      <right style="dashed">
        <color theme="1" tint="0.34998626667073579"/>
      </right>
      <top/>
      <bottom style="dashed">
        <color theme="1" tint="0.34998626667073579"/>
      </bottom>
      <diagonal/>
    </border>
    <border>
      <left style="dashed">
        <color theme="1" tint="0.34998626667073579"/>
      </left>
      <right style="dashed">
        <color theme="1" tint="0.34998626667073579"/>
      </right>
      <top/>
      <bottom/>
      <diagonal/>
    </border>
    <border>
      <left style="dashed">
        <color theme="1" tint="0.34998626667073579"/>
      </left>
      <right/>
      <top/>
      <bottom style="dashed">
        <color theme="1" tint="0.34998626667073579"/>
      </bottom>
      <diagonal/>
    </border>
    <border>
      <left/>
      <right/>
      <top style="dashed">
        <color theme="1" tint="0.34998626667073579"/>
      </top>
      <bottom style="dashed">
        <color theme="1" tint="0.34998626667073579"/>
      </bottom>
      <diagonal/>
    </border>
    <border>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top style="medium">
        <color indexed="64"/>
      </top>
      <bottom style="dashed">
        <color theme="0" tint="-0.34998626667073579"/>
      </bottom>
      <diagonal/>
    </border>
    <border>
      <left style="medium">
        <color indexed="64"/>
      </left>
      <right style="dashed">
        <color theme="1" tint="0.34998626667073579"/>
      </right>
      <top style="dashed">
        <color theme="1" tint="0.34998626667073579"/>
      </top>
      <bottom style="dashed">
        <color theme="1" tint="0.34998626667073579"/>
      </bottom>
      <diagonal/>
    </border>
    <border>
      <left/>
      <right style="medium">
        <color indexed="64"/>
      </right>
      <top style="dashed">
        <color theme="1" tint="0.34998626667073579"/>
      </top>
      <bottom style="dashed">
        <color theme="1" tint="0.34998626667073579"/>
      </bottom>
      <diagonal/>
    </border>
    <border>
      <left style="dashed">
        <color theme="1" tint="0.34998626667073579"/>
      </left>
      <right/>
      <top/>
      <bottom style="medium">
        <color indexed="64"/>
      </bottom>
      <diagonal/>
    </border>
    <border>
      <left/>
      <right style="medium">
        <color indexed="64"/>
      </right>
      <top style="medium">
        <color indexed="64"/>
      </top>
      <bottom style="dashed">
        <color theme="1" tint="0.34998626667073579"/>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ashed">
        <color theme="1" tint="0.34998626667073579"/>
      </left>
      <right style="dashed">
        <color theme="1" tint="0.34998626667073579"/>
      </right>
      <top/>
      <bottom style="dashed">
        <color theme="1" tint="0.34998626667073579"/>
      </bottom>
      <diagonal/>
    </border>
    <border>
      <left/>
      <right style="dashed">
        <color theme="0" tint="-0.34998626667073579"/>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dashed">
        <color theme="1" tint="0.34998626667073579"/>
      </right>
      <top style="medium">
        <color indexed="64"/>
      </top>
      <bottom style="dashed">
        <color theme="0" tint="-0.34998626667073579"/>
      </bottom>
      <diagonal/>
    </border>
    <border>
      <left/>
      <right/>
      <top style="medium">
        <color indexed="64"/>
      </top>
      <bottom style="dashed">
        <color theme="0" tint="-0.34998626667073579"/>
      </bottom>
      <diagonal/>
    </border>
    <border>
      <left style="dashed">
        <color theme="1" tint="0.34998626667073579"/>
      </left>
      <right style="dashed">
        <color theme="1" tint="0.34998626667073579"/>
      </right>
      <top style="dashed">
        <color theme="1" tint="0.34998626667073579"/>
      </top>
      <bottom/>
      <diagonal/>
    </border>
    <border>
      <left/>
      <right/>
      <top style="dashed">
        <color theme="1" tint="0.34998626667073579"/>
      </top>
      <bottom/>
      <diagonal/>
    </border>
    <border>
      <left/>
      <right/>
      <top/>
      <bottom style="dashed">
        <color theme="1" tint="0.34998626667073579"/>
      </bottom>
      <diagonal/>
    </border>
    <border>
      <left style="thin">
        <color indexed="64"/>
      </left>
      <right style="thin">
        <color indexed="64"/>
      </right>
      <top/>
      <bottom style="thin">
        <color indexed="64"/>
      </bottom>
      <diagonal/>
    </border>
    <border>
      <left style="medium">
        <color indexed="64"/>
      </left>
      <right style="hair">
        <color theme="0" tint="-0.34998626667073579"/>
      </right>
      <top style="dashed">
        <color theme="1" tint="0.34998626667073579"/>
      </top>
      <bottom/>
      <diagonal/>
    </border>
    <border>
      <left/>
      <right style="dashed">
        <color theme="1" tint="0.34998626667073579"/>
      </right>
      <top style="dashed">
        <color theme="1" tint="0.34998626667073579"/>
      </top>
      <bottom/>
      <diagonal/>
    </border>
    <border>
      <left style="dashed">
        <color theme="0" tint="-0.34998626667073579"/>
      </left>
      <right style="dashed">
        <color theme="0" tint="-0.34998626667073579"/>
      </right>
      <top/>
      <bottom style="dashed">
        <color theme="0" tint="-0.34998626667073579"/>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dashed">
        <color theme="0" tint="-0.34998626667073579"/>
      </right>
      <top style="medium">
        <color indexed="64"/>
      </top>
      <bottom style="medium">
        <color indexed="64"/>
      </bottom>
      <diagonal/>
    </border>
    <border>
      <left style="dashed">
        <color theme="1" tint="0.34998626667073579"/>
      </left>
      <right/>
      <top style="medium">
        <color indexed="64"/>
      </top>
      <bottom style="medium">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ashed">
        <color theme="0" tint="-0.34998626667073579"/>
      </left>
      <right style="dashed">
        <color theme="0" tint="-0.34998626667073579"/>
      </right>
      <top style="medium">
        <color indexed="64"/>
      </top>
      <bottom style="medium">
        <color indexed="64"/>
      </bottom>
      <diagonal/>
    </border>
    <border>
      <left/>
      <right style="medium">
        <color indexed="64"/>
      </right>
      <top style="medium">
        <color indexed="64"/>
      </top>
      <bottom style="dashed">
        <color theme="0" tint="-0.34998626667073579"/>
      </bottom>
      <diagonal/>
    </border>
    <border>
      <left style="hair">
        <color theme="0" tint="-0.34998626667073579"/>
      </left>
      <right style="hair">
        <color theme="0" tint="-0.34998626667073579"/>
      </right>
      <top/>
      <bottom style="medium">
        <color indexed="64"/>
      </bottom>
      <diagonal/>
    </border>
    <border>
      <left style="hair">
        <color theme="0" tint="-0.34998626667073579"/>
      </left>
      <right style="medium">
        <color indexed="64"/>
      </right>
      <top style="medium">
        <color indexed="64"/>
      </top>
      <bottom/>
      <diagonal/>
    </border>
    <border>
      <left style="hair">
        <color theme="0" tint="-0.34998626667073579"/>
      </left>
      <right style="medium">
        <color indexed="64"/>
      </right>
      <top/>
      <bottom style="medium">
        <color indexed="64"/>
      </bottom>
      <diagonal/>
    </border>
    <border>
      <left style="dashed">
        <color theme="1" tint="0.34998626667073579"/>
      </left>
      <right/>
      <top/>
      <bottom style="medium">
        <color theme="1" tint="0.34998626667073579"/>
      </bottom>
      <diagonal/>
    </border>
    <border>
      <left/>
      <right style="thin">
        <color indexed="64"/>
      </right>
      <top style="medium">
        <color indexed="64"/>
      </top>
      <bottom style="thin">
        <color indexed="64"/>
      </bottom>
      <diagonal/>
    </border>
    <border>
      <left/>
      <right style="thick">
        <color theme="1" tint="0.34998626667073579"/>
      </right>
      <top style="medium">
        <color indexed="64"/>
      </top>
      <bottom style="medium">
        <color indexed="64"/>
      </bottom>
      <diagonal/>
    </border>
    <border>
      <left/>
      <right style="thick">
        <color theme="1" tint="0.34998626667073579"/>
      </right>
      <top style="medium">
        <color indexed="64"/>
      </top>
      <bottom/>
      <diagonal/>
    </border>
    <border>
      <left/>
      <right style="dotted">
        <color indexed="64"/>
      </right>
      <top style="medium">
        <color indexed="64"/>
      </top>
      <bottom/>
      <diagonal/>
    </border>
    <border>
      <left style="dotted">
        <color indexed="64"/>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theme="0" tint="-0.34998626667073579"/>
      </left>
      <right/>
      <top style="medium">
        <color indexed="64"/>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style="hair">
        <color theme="0" tint="-0.34998626667073579"/>
      </left>
      <right/>
      <top style="hair">
        <color theme="0" tint="-0.34998626667073579"/>
      </top>
      <bottom style="medium">
        <color indexed="64"/>
      </bottom>
      <diagonal/>
    </border>
    <border>
      <left style="double">
        <color rgb="FF3F3F3F"/>
      </left>
      <right style="double">
        <color rgb="FF3F3F3F"/>
      </right>
      <top/>
      <bottom style="double">
        <color rgb="FF3F3F3F"/>
      </bottom>
      <diagonal/>
    </border>
    <border>
      <left style="medium">
        <color indexed="64"/>
      </left>
      <right style="medium">
        <color indexed="64"/>
      </right>
      <top style="hair">
        <color indexed="64"/>
      </top>
      <bottom/>
      <diagonal/>
    </border>
    <border>
      <left style="medium">
        <color indexed="64"/>
      </left>
      <right/>
      <top style="thin">
        <color indexed="64"/>
      </top>
      <bottom/>
      <diagonal/>
    </border>
    <border>
      <left style="medium">
        <color indexed="64"/>
      </left>
      <right style="medium">
        <color indexed="64"/>
      </right>
      <top style="hair">
        <color indexed="64"/>
      </top>
      <bottom style="hair">
        <color indexed="64"/>
      </bottom>
      <diagonal/>
    </border>
    <border>
      <left/>
      <right style="dashed">
        <color theme="1" tint="0.34998626667073579"/>
      </right>
      <top/>
      <bottom style="dashed">
        <color theme="1" tint="0.34998626667073579"/>
      </bottom>
      <diagonal/>
    </border>
    <border>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medium">
        <color auto="1"/>
      </left>
      <right style="dotted">
        <color auto="1"/>
      </right>
      <top style="medium">
        <color auto="1"/>
      </top>
      <bottom style="medium">
        <color auto="1"/>
      </bottom>
      <diagonal/>
    </border>
    <border>
      <left/>
      <right style="dotted">
        <color auto="1"/>
      </right>
      <top/>
      <bottom/>
      <diagonal/>
    </border>
    <border>
      <left style="dotted">
        <color auto="1"/>
      </left>
      <right/>
      <top style="medium">
        <color auto="1"/>
      </top>
      <bottom/>
      <diagonal/>
    </border>
    <border>
      <left/>
      <right style="thin">
        <color auto="1"/>
      </right>
      <top style="medium">
        <color auto="1"/>
      </top>
      <bottom/>
      <diagonal/>
    </border>
    <border>
      <left style="medium">
        <color indexed="64"/>
      </left>
      <right style="hair">
        <color theme="0" tint="-0.34998626667073579"/>
      </right>
      <top/>
      <bottom style="dashed">
        <color theme="1" tint="0.34998626667073579"/>
      </bottom>
      <diagonal/>
    </border>
    <border>
      <left style="thin">
        <color indexed="64"/>
      </left>
      <right style="hair">
        <color theme="0" tint="-0.34998626667073579"/>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7" fillId="5" borderId="19" applyNumberFormat="0" applyAlignment="0" applyProtection="0"/>
    <xf numFmtId="0" fontId="8" fillId="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88">
    <xf numFmtId="0" fontId="0" fillId="0" borderId="0" xfId="0"/>
    <xf numFmtId="0" fontId="0" fillId="2" borderId="0" xfId="0" applyFill="1"/>
    <xf numFmtId="0" fontId="2" fillId="3" borderId="1"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164" fontId="10" fillId="0" borderId="0" xfId="0" applyNumberFormat="1" applyFont="1" applyBorder="1" applyAlignment="1">
      <alignment horizontal="center" vertical="center" wrapText="1"/>
    </xf>
    <xf numFmtId="164" fontId="9" fillId="0" borderId="28" xfId="0" applyNumberFormat="1" applyFont="1" applyBorder="1" applyAlignment="1">
      <alignment horizontal="left" vertical="center" wrapText="1"/>
    </xf>
    <xf numFmtId="164" fontId="12" fillId="0" borderId="0" xfId="0" applyNumberFormat="1" applyFont="1" applyBorder="1" applyAlignment="1">
      <alignment horizontal="left" vertical="center" wrapText="1"/>
    </xf>
    <xf numFmtId="164" fontId="12" fillId="0" borderId="0" xfId="0" applyNumberFormat="1" applyFont="1" applyBorder="1" applyAlignment="1">
      <alignment horizontal="right" vertical="center" wrapText="1"/>
    </xf>
    <xf numFmtId="164" fontId="12" fillId="0" borderId="40" xfId="0" applyNumberFormat="1" applyFont="1" applyBorder="1" applyAlignment="1">
      <alignment horizontal="right" vertical="center" wrapText="1"/>
    </xf>
    <xf numFmtId="164" fontId="9" fillId="0" borderId="41" xfId="0" applyNumberFormat="1" applyFont="1" applyBorder="1" applyAlignment="1">
      <alignment horizontal="left" vertical="center" wrapText="1"/>
    </xf>
    <xf numFmtId="164" fontId="12" fillId="0" borderId="42" xfId="0" applyNumberFormat="1" applyFont="1" applyBorder="1" applyAlignment="1">
      <alignment horizontal="left" vertical="center" wrapText="1"/>
    </xf>
    <xf numFmtId="164" fontId="12" fillId="0" borderId="42" xfId="0" applyNumberFormat="1" applyFont="1" applyBorder="1" applyAlignment="1">
      <alignment horizontal="right" vertical="center" wrapText="1"/>
    </xf>
    <xf numFmtId="164" fontId="12" fillId="0" borderId="43" xfId="0" applyNumberFormat="1" applyFont="1" applyBorder="1" applyAlignment="1">
      <alignment horizontal="right" vertical="center" wrapText="1"/>
    </xf>
    <xf numFmtId="164" fontId="9" fillId="0" borderId="0" xfId="0" applyNumberFormat="1" applyFont="1" applyBorder="1" applyAlignment="1">
      <alignment horizontal="left" vertical="center" wrapText="1"/>
    </xf>
    <xf numFmtId="0" fontId="17" fillId="2" borderId="3" xfId="0" applyFont="1" applyFill="1" applyBorder="1" applyAlignment="1">
      <alignment horizontal="center" vertical="top" wrapText="1"/>
    </xf>
    <xf numFmtId="0" fontId="0" fillId="2" borderId="0" xfId="0" applyFill="1" applyAlignment="1">
      <alignment vertical="center"/>
    </xf>
    <xf numFmtId="0" fontId="20" fillId="4" borderId="45" xfId="0" applyFont="1" applyFill="1" applyBorder="1" applyAlignment="1">
      <alignment horizontal="center" vertical="top" wrapText="1"/>
    </xf>
    <xf numFmtId="0" fontId="20" fillId="4" borderId="46" xfId="0" applyFont="1" applyFill="1" applyBorder="1" applyAlignment="1">
      <alignment horizontal="center" vertical="top" wrapText="1"/>
    </xf>
    <xf numFmtId="0" fontId="20" fillId="4" borderId="62" xfId="0" applyFont="1" applyFill="1" applyBorder="1" applyAlignment="1">
      <alignment horizontal="center" vertical="top" wrapText="1"/>
    </xf>
    <xf numFmtId="0" fontId="21" fillId="8" borderId="1" xfId="0" applyFont="1" applyFill="1" applyBorder="1" applyAlignment="1">
      <alignment vertical="top" wrapText="1"/>
    </xf>
    <xf numFmtId="0" fontId="6" fillId="8" borderId="3" xfId="0" applyFont="1" applyFill="1" applyBorder="1" applyAlignment="1">
      <alignment vertical="top" wrapText="1"/>
    </xf>
    <xf numFmtId="0" fontId="22" fillId="3" borderId="8" xfId="0" applyFont="1" applyFill="1" applyBorder="1" applyAlignment="1">
      <alignment vertical="top" wrapText="1"/>
    </xf>
    <xf numFmtId="0" fontId="22" fillId="3" borderId="9" xfId="0" applyFont="1" applyFill="1" applyBorder="1" applyAlignment="1">
      <alignment vertical="top" wrapText="1"/>
    </xf>
    <xf numFmtId="0" fontId="22" fillId="3" borderId="64" xfId="0" applyFont="1" applyFill="1" applyBorder="1" applyAlignment="1">
      <alignment vertical="top" wrapText="1"/>
    </xf>
    <xf numFmtId="0" fontId="22" fillId="3" borderId="10" xfId="0" applyFont="1" applyFill="1" applyBorder="1" applyAlignment="1">
      <alignment vertical="top" wrapText="1"/>
    </xf>
    <xf numFmtId="165" fontId="23" fillId="7" borderId="11" xfId="2" applyNumberFormat="1" applyFont="1" applyFill="1" applyBorder="1" applyAlignment="1">
      <alignment vertical="top" wrapText="1"/>
    </xf>
    <xf numFmtId="165" fontId="23" fillId="7" borderId="12" xfId="2" applyNumberFormat="1" applyFont="1" applyFill="1" applyBorder="1" applyAlignment="1">
      <alignment vertical="top" wrapText="1"/>
    </xf>
    <xf numFmtId="165" fontId="23" fillId="7" borderId="13" xfId="2" applyNumberFormat="1" applyFont="1" applyFill="1" applyBorder="1" applyAlignment="1">
      <alignment vertical="top" wrapText="1"/>
    </xf>
    <xf numFmtId="165" fontId="24" fillId="9" borderId="65" xfId="2" applyNumberFormat="1" applyFont="1" applyFill="1" applyBorder="1" applyAlignment="1">
      <alignment vertical="top" wrapText="1"/>
    </xf>
    <xf numFmtId="165" fontId="22" fillId="9" borderId="7" xfId="2" applyNumberFormat="1" applyFont="1" applyFill="1" applyBorder="1" applyAlignment="1">
      <alignment vertical="top" wrapText="1"/>
    </xf>
    <xf numFmtId="165" fontId="21" fillId="9" borderId="7" xfId="2" applyNumberFormat="1" applyFont="1" applyFill="1" applyBorder="1" applyAlignment="1">
      <alignment vertical="top" wrapText="1"/>
    </xf>
    <xf numFmtId="165" fontId="24" fillId="9" borderId="14" xfId="2" applyNumberFormat="1" applyFont="1" applyFill="1" applyBorder="1" applyAlignment="1">
      <alignment vertical="top" wrapText="1"/>
    </xf>
    <xf numFmtId="0" fontId="24" fillId="9" borderId="15" xfId="0" applyFont="1" applyFill="1" applyBorder="1" applyAlignment="1">
      <alignment vertical="top" wrapText="1"/>
    </xf>
    <xf numFmtId="0" fontId="22" fillId="9" borderId="16" xfId="0" applyFont="1" applyFill="1" applyBorder="1" applyAlignment="1">
      <alignment vertical="top" wrapText="1"/>
    </xf>
    <xf numFmtId="43" fontId="21" fillId="9" borderId="16" xfId="2" applyFont="1" applyFill="1" applyBorder="1" applyAlignment="1">
      <alignment horizontal="center" vertical="top" wrapText="1"/>
    </xf>
    <xf numFmtId="0" fontId="24" fillId="9" borderId="17" xfId="0" applyFont="1" applyFill="1" applyBorder="1" applyAlignment="1">
      <alignment vertical="top" wrapText="1"/>
    </xf>
    <xf numFmtId="164" fontId="25" fillId="6" borderId="8" xfId="5" applyNumberFormat="1" applyFont="1" applyBorder="1" applyAlignment="1">
      <alignment vertical="top" wrapText="1"/>
    </xf>
    <xf numFmtId="164" fontId="26" fillId="2" borderId="9" xfId="0" applyNumberFormat="1" applyFont="1" applyFill="1" applyBorder="1" applyAlignment="1">
      <alignment vertical="top" wrapText="1"/>
    </xf>
    <xf numFmtId="10" fontId="22" fillId="2" borderId="9" xfId="3" applyNumberFormat="1" applyFont="1" applyFill="1" applyBorder="1" applyAlignment="1">
      <alignment vertical="top" wrapText="1"/>
    </xf>
    <xf numFmtId="10" fontId="26" fillId="2" borderId="9" xfId="3" applyNumberFormat="1" applyFont="1" applyFill="1" applyBorder="1" applyAlignment="1">
      <alignment vertical="top" wrapText="1"/>
    </xf>
    <xf numFmtId="164" fontId="26" fillId="2" borderId="10" xfId="0" applyNumberFormat="1" applyFont="1" applyFill="1" applyBorder="1" applyAlignment="1">
      <alignment vertical="top" wrapText="1"/>
    </xf>
    <xf numFmtId="165" fontId="3" fillId="10" borderId="11" xfId="2" applyNumberFormat="1" applyFont="1" applyFill="1" applyBorder="1" applyAlignment="1">
      <alignment vertical="top" wrapText="1"/>
    </xf>
    <xf numFmtId="165" fontId="3" fillId="10" borderId="12" xfId="2" applyNumberFormat="1" applyFont="1" applyFill="1" applyBorder="1" applyAlignment="1">
      <alignment vertical="top" wrapText="1"/>
    </xf>
    <xf numFmtId="165" fontId="3" fillId="10" borderId="13" xfId="2" applyNumberFormat="1" applyFont="1" applyFill="1" applyBorder="1" applyAlignment="1">
      <alignment vertical="top" wrapText="1"/>
    </xf>
    <xf numFmtId="165" fontId="22" fillId="8" borderId="65" xfId="2" applyNumberFormat="1" applyFont="1" applyFill="1" applyBorder="1" applyAlignment="1">
      <alignment vertical="top" wrapText="1"/>
    </xf>
    <xf numFmtId="165" fontId="22" fillId="8" borderId="7" xfId="2" applyNumberFormat="1" applyFont="1" applyFill="1" applyBorder="1" applyAlignment="1">
      <alignment vertical="top" wrapText="1"/>
    </xf>
    <xf numFmtId="165" fontId="22" fillId="8" borderId="14" xfId="2" applyNumberFormat="1" applyFont="1" applyFill="1" applyBorder="1" applyAlignment="1">
      <alignment vertical="top" wrapText="1"/>
    </xf>
    <xf numFmtId="0" fontId="22" fillId="8" borderId="15" xfId="0" applyFont="1" applyFill="1" applyBorder="1" applyAlignment="1">
      <alignment vertical="top" wrapText="1"/>
    </xf>
    <xf numFmtId="0" fontId="22" fillId="8" borderId="16" xfId="0" applyFont="1" applyFill="1" applyBorder="1" applyAlignment="1">
      <alignment vertical="top" wrapText="1"/>
    </xf>
    <xf numFmtId="43" fontId="22" fillId="8" borderId="16" xfId="2" applyFont="1" applyFill="1" applyBorder="1" applyAlignment="1">
      <alignment vertical="top" wrapText="1"/>
    </xf>
    <xf numFmtId="0" fontId="22" fillId="8" borderId="17" xfId="0" applyFont="1" applyFill="1" applyBorder="1" applyAlignment="1">
      <alignment vertical="top" wrapText="1"/>
    </xf>
    <xf numFmtId="165" fontId="29" fillId="2" borderId="10" xfId="2" applyNumberFormat="1" applyFont="1" applyFill="1" applyBorder="1" applyAlignment="1">
      <alignment vertical="top" wrapText="1"/>
    </xf>
    <xf numFmtId="165" fontId="23" fillId="10" borderId="11" xfId="2" applyNumberFormat="1" applyFont="1" applyFill="1" applyBorder="1" applyAlignment="1">
      <alignment vertical="top" wrapText="1"/>
    </xf>
    <xf numFmtId="165" fontId="23" fillId="10" borderId="12" xfId="2" applyNumberFormat="1" applyFont="1" applyFill="1" applyBorder="1" applyAlignment="1">
      <alignment vertical="top" wrapText="1"/>
    </xf>
    <xf numFmtId="165" fontId="23" fillId="10" borderId="13" xfId="2" applyNumberFormat="1" applyFont="1" applyFill="1" applyBorder="1" applyAlignment="1">
      <alignment vertical="top" wrapText="1"/>
    </xf>
    <xf numFmtId="164" fontId="24" fillId="3" borderId="8" xfId="0" applyNumberFormat="1" applyFont="1" applyFill="1" applyBorder="1" applyAlignment="1">
      <alignment vertical="top" wrapText="1"/>
    </xf>
    <xf numFmtId="164" fontId="22" fillId="2" borderId="9" xfId="0" applyNumberFormat="1" applyFont="1" applyFill="1" applyBorder="1" applyAlignment="1">
      <alignment vertical="top" wrapText="1"/>
    </xf>
    <xf numFmtId="10" fontId="26" fillId="2" borderId="64" xfId="3" applyNumberFormat="1" applyFont="1" applyFill="1" applyBorder="1" applyAlignment="1">
      <alignment vertical="top" wrapText="1"/>
    </xf>
    <xf numFmtId="10" fontId="22" fillId="2" borderId="64" xfId="3" applyNumberFormat="1" applyFont="1" applyFill="1" applyBorder="1" applyAlignment="1">
      <alignment vertical="top" wrapText="1"/>
    </xf>
    <xf numFmtId="0" fontId="30" fillId="10" borderId="11" xfId="0" applyFont="1" applyFill="1" applyBorder="1" applyAlignment="1">
      <alignment vertical="top" wrapText="1"/>
    </xf>
    <xf numFmtId="0" fontId="30" fillId="10" borderId="12" xfId="0" applyFont="1" applyFill="1" applyBorder="1" applyAlignment="1">
      <alignment vertical="top" wrapText="1"/>
    </xf>
    <xf numFmtId="43" fontId="30" fillId="10" borderId="12" xfId="2" applyFont="1" applyFill="1" applyBorder="1" applyAlignment="1">
      <alignment vertical="top" wrapText="1"/>
    </xf>
    <xf numFmtId="0" fontId="30" fillId="10" borderId="13" xfId="0" applyFont="1" applyFill="1" applyBorder="1" applyAlignment="1">
      <alignment vertical="top" wrapText="1"/>
    </xf>
    <xf numFmtId="0" fontId="22" fillId="8" borderId="65" xfId="0" applyFont="1" applyFill="1" applyBorder="1" applyAlignment="1">
      <alignment vertical="top" wrapText="1"/>
    </xf>
    <xf numFmtId="0" fontId="22" fillId="8" borderId="7" xfId="0" applyFont="1" applyFill="1" applyBorder="1" applyAlignment="1">
      <alignment vertical="top" wrapText="1"/>
    </xf>
    <xf numFmtId="43" fontId="22" fillId="8" borderId="7" xfId="2" applyFont="1" applyFill="1" applyBorder="1" applyAlignment="1">
      <alignment vertical="top" wrapText="1"/>
    </xf>
    <xf numFmtId="0" fontId="22" fillId="8" borderId="14" xfId="0" applyFont="1" applyFill="1" applyBorder="1" applyAlignment="1">
      <alignment vertical="top" wrapText="1"/>
    </xf>
    <xf numFmtId="165" fontId="30" fillId="10" borderId="11" xfId="2" applyNumberFormat="1" applyFont="1" applyFill="1" applyBorder="1" applyAlignment="1">
      <alignment vertical="top" wrapText="1"/>
    </xf>
    <xf numFmtId="165" fontId="30" fillId="10" borderId="12" xfId="2" applyNumberFormat="1" applyFont="1" applyFill="1" applyBorder="1" applyAlignment="1">
      <alignment vertical="top" wrapText="1"/>
    </xf>
    <xf numFmtId="165" fontId="30" fillId="10" borderId="13" xfId="2" applyNumberFormat="1" applyFont="1" applyFill="1" applyBorder="1" applyAlignment="1">
      <alignment vertical="top" wrapText="1"/>
    </xf>
    <xf numFmtId="165" fontId="30" fillId="10" borderId="67" xfId="2" applyNumberFormat="1" applyFont="1" applyFill="1" applyBorder="1" applyAlignment="1">
      <alignment vertical="top" wrapText="1"/>
    </xf>
    <xf numFmtId="165" fontId="30" fillId="10" borderId="68" xfId="2" applyNumberFormat="1" applyFont="1" applyFill="1" applyBorder="1" applyAlignment="1">
      <alignment vertical="top" wrapText="1"/>
    </xf>
    <xf numFmtId="165" fontId="30" fillId="10" borderId="55" xfId="2" applyNumberFormat="1" applyFont="1" applyFill="1" applyBorder="1" applyAlignment="1">
      <alignment vertical="top" wrapText="1"/>
    </xf>
    <xf numFmtId="165" fontId="30" fillId="10" borderId="47" xfId="2" applyNumberFormat="1" applyFont="1" applyFill="1" applyBorder="1" applyAlignment="1">
      <alignment vertical="top" wrapText="1"/>
    </xf>
    <xf numFmtId="165" fontId="22" fillId="8" borderId="69" xfId="2" applyNumberFormat="1" applyFont="1" applyFill="1" applyBorder="1" applyAlignment="1">
      <alignment vertical="top" wrapText="1"/>
    </xf>
    <xf numFmtId="165" fontId="22" fillId="8" borderId="70" xfId="2" applyNumberFormat="1" applyFont="1" applyFill="1" applyBorder="1" applyAlignment="1">
      <alignment vertical="top" wrapText="1"/>
    </xf>
    <xf numFmtId="165" fontId="22" fillId="8" borderId="71" xfId="2" applyNumberFormat="1" applyFont="1" applyFill="1" applyBorder="1" applyAlignment="1">
      <alignment vertical="top" wrapText="1"/>
    </xf>
    <xf numFmtId="0" fontId="22" fillId="8" borderId="72" xfId="0" applyFont="1" applyFill="1" applyBorder="1" applyAlignment="1">
      <alignment vertical="top" wrapText="1"/>
    </xf>
    <xf numFmtId="0" fontId="22" fillId="8" borderId="73" xfId="0" applyFont="1" applyFill="1" applyBorder="1" applyAlignment="1">
      <alignment vertical="top" wrapText="1"/>
    </xf>
    <xf numFmtId="0" fontId="22" fillId="8" borderId="74" xfId="0" applyFont="1" applyFill="1" applyBorder="1" applyAlignment="1">
      <alignment vertical="top" wrapText="1"/>
    </xf>
    <xf numFmtId="43" fontId="22" fillId="8" borderId="74" xfId="2" applyFont="1" applyFill="1" applyBorder="1" applyAlignment="1">
      <alignment vertical="top" wrapText="1"/>
    </xf>
    <xf numFmtId="43" fontId="22" fillId="8" borderId="75" xfId="2" applyFont="1" applyFill="1" applyBorder="1" applyAlignment="1">
      <alignment vertical="top" wrapText="1"/>
    </xf>
    <xf numFmtId="10" fontId="26" fillId="2" borderId="10" xfId="3" applyNumberFormat="1" applyFont="1" applyFill="1" applyBorder="1" applyAlignment="1">
      <alignment vertical="top" wrapText="1"/>
    </xf>
    <xf numFmtId="165" fontId="23" fillId="10" borderId="67" xfId="2" applyNumberFormat="1" applyFont="1" applyFill="1" applyBorder="1" applyAlignment="1">
      <alignment vertical="top" wrapText="1"/>
    </xf>
    <xf numFmtId="165" fontId="23" fillId="10" borderId="68" xfId="2" applyNumberFormat="1" applyFont="1" applyFill="1" applyBorder="1" applyAlignment="1">
      <alignment vertical="top" wrapText="1"/>
    </xf>
    <xf numFmtId="165" fontId="23" fillId="10" borderId="55" xfId="2" applyNumberFormat="1" applyFont="1" applyFill="1" applyBorder="1" applyAlignment="1">
      <alignment vertical="top" wrapText="1"/>
    </xf>
    <xf numFmtId="165" fontId="23" fillId="10" borderId="47" xfId="2" applyNumberFormat="1" applyFont="1" applyFill="1" applyBorder="1" applyAlignment="1">
      <alignment vertical="top" wrapText="1"/>
    </xf>
    <xf numFmtId="165" fontId="22" fillId="8" borderId="76" xfId="2" applyNumberFormat="1" applyFont="1" applyFill="1" applyBorder="1" applyAlignment="1">
      <alignment vertical="top" wrapText="1"/>
    </xf>
    <xf numFmtId="43" fontId="22" fillId="8" borderId="17" xfId="2" applyFont="1" applyFill="1" applyBorder="1" applyAlignment="1">
      <alignment vertical="top" wrapText="1"/>
    </xf>
    <xf numFmtId="0" fontId="0" fillId="2" borderId="0" xfId="0" applyFill="1" applyAlignment="1">
      <alignment horizontal="center" vertical="center"/>
    </xf>
    <xf numFmtId="0" fontId="0" fillId="2" borderId="0" xfId="0" applyFont="1" applyFill="1" applyAlignment="1">
      <alignment horizontal="left"/>
    </xf>
    <xf numFmtId="0" fontId="22" fillId="9" borderId="124" xfId="0" applyFont="1" applyFill="1" applyBorder="1" applyAlignment="1">
      <alignment vertical="center" wrapText="1"/>
    </xf>
    <xf numFmtId="0" fontId="22" fillId="9" borderId="71" xfId="0" applyFont="1" applyFill="1" applyBorder="1" applyAlignment="1">
      <alignment vertical="center" wrapText="1"/>
    </xf>
    <xf numFmtId="0" fontId="22" fillId="8" borderId="130" xfId="0" applyFont="1" applyFill="1" applyBorder="1" applyAlignment="1">
      <alignment horizontal="left" vertical="center" wrapText="1"/>
    </xf>
    <xf numFmtId="0" fontId="22" fillId="8" borderId="71" xfId="0" applyFont="1" applyFill="1" applyBorder="1" applyAlignment="1">
      <alignment horizontal="center" vertical="center" wrapText="1"/>
    </xf>
    <xf numFmtId="43" fontId="22" fillId="8" borderId="71" xfId="2" applyFont="1" applyFill="1" applyBorder="1" applyAlignment="1">
      <alignment horizontal="center" vertical="center" wrapText="1"/>
    </xf>
    <xf numFmtId="0" fontId="0" fillId="2" borderId="0" xfId="0" applyFill="1" applyBorder="1" applyAlignment="1">
      <alignment horizontal="left"/>
    </xf>
    <xf numFmtId="0" fontId="0" fillId="2" borderId="0" xfId="0" applyFill="1" applyBorder="1"/>
    <xf numFmtId="0" fontId="42" fillId="8" borderId="2" xfId="0" applyFont="1" applyFill="1" applyBorder="1" applyAlignment="1">
      <alignment vertical="center" wrapText="1"/>
    </xf>
    <xf numFmtId="0" fontId="24" fillId="9" borderId="123" xfId="0" applyFont="1" applyFill="1" applyBorder="1" applyAlignment="1">
      <alignment horizontal="left" vertical="center" wrapText="1"/>
    </xf>
    <xf numFmtId="43" fontId="21" fillId="9" borderId="124" xfId="2" applyFont="1" applyFill="1" applyBorder="1" applyAlignment="1">
      <alignment vertical="center" wrapText="1"/>
    </xf>
    <xf numFmtId="43" fontId="21" fillId="9" borderId="125" xfId="2" applyFont="1" applyFill="1" applyBorder="1" applyAlignment="1">
      <alignment vertical="center" wrapText="1"/>
    </xf>
    <xf numFmtId="43" fontId="21" fillId="9" borderId="135" xfId="2" applyFont="1" applyFill="1" applyBorder="1" applyAlignment="1">
      <alignment vertical="center" wrapText="1"/>
    </xf>
    <xf numFmtId="0" fontId="24" fillId="9" borderId="71" xfId="0" applyFont="1" applyFill="1" applyBorder="1" applyAlignment="1">
      <alignment horizontal="left" vertical="center" wrapText="1"/>
    </xf>
    <xf numFmtId="43" fontId="21" fillId="9" borderId="71" xfId="2" applyFont="1" applyFill="1" applyBorder="1" applyAlignment="1">
      <alignment vertical="center" wrapText="1"/>
    </xf>
    <xf numFmtId="43" fontId="21" fillId="9" borderId="76" xfId="2" applyFont="1" applyFill="1" applyBorder="1" applyAlignment="1">
      <alignment vertical="center" wrapText="1"/>
    </xf>
    <xf numFmtId="0" fontId="22" fillId="8" borderId="69" xfId="0" applyFont="1" applyFill="1" applyBorder="1" applyAlignment="1">
      <alignment horizontal="left" vertical="center" wrapText="1"/>
    </xf>
    <xf numFmtId="0" fontId="22" fillId="8" borderId="70" xfId="0" applyFont="1" applyFill="1" applyBorder="1" applyAlignment="1">
      <alignment horizontal="center" vertical="center" wrapText="1"/>
    </xf>
    <xf numFmtId="43" fontId="22" fillId="8" borderId="126" xfId="2" applyFont="1" applyFill="1" applyBorder="1" applyAlignment="1">
      <alignment horizontal="center" vertical="center" wrapText="1"/>
    </xf>
    <xf numFmtId="43" fontId="22" fillId="8" borderId="135" xfId="2" applyFont="1" applyFill="1" applyBorder="1" applyAlignment="1">
      <alignment horizontal="center" vertical="center" wrapText="1"/>
    </xf>
    <xf numFmtId="164" fontId="21" fillId="3" borderId="44" xfId="0" applyNumberFormat="1" applyFont="1" applyFill="1" applyBorder="1" applyAlignment="1">
      <alignment vertical="center" wrapText="1"/>
    </xf>
    <xf numFmtId="0" fontId="17"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7" fillId="2" borderId="128" xfId="0" applyFont="1" applyFill="1" applyBorder="1" applyAlignment="1">
      <alignment horizontal="center" vertical="center" wrapText="1"/>
    </xf>
    <xf numFmtId="0" fontId="17" fillId="2" borderId="140" xfId="0" applyFont="1" applyFill="1" applyBorder="1" applyAlignment="1">
      <alignment horizontal="center" vertical="center" wrapText="1"/>
    </xf>
    <xf numFmtId="0" fontId="17" fillId="2" borderId="141" xfId="0" applyFont="1" applyFill="1" applyBorder="1" applyAlignment="1">
      <alignment horizontal="center" vertical="center" wrapText="1"/>
    </xf>
    <xf numFmtId="43" fontId="22" fillId="8" borderId="142" xfId="2" applyFont="1" applyFill="1" applyBorder="1" applyAlignment="1">
      <alignment horizontal="center" vertical="center" wrapText="1"/>
    </xf>
    <xf numFmtId="43" fontId="22" fillId="8" borderId="143" xfId="2" applyFont="1" applyFill="1" applyBorder="1" applyAlignment="1">
      <alignment horizontal="center" vertical="center" wrapText="1"/>
    </xf>
    <xf numFmtId="43" fontId="22" fillId="8" borderId="138" xfId="2" applyFont="1" applyFill="1" applyBorder="1" applyAlignment="1">
      <alignment horizontal="center" vertical="center" wrapText="1"/>
    </xf>
    <xf numFmtId="0" fontId="15" fillId="2" borderId="135" xfId="0" applyFont="1" applyFill="1" applyBorder="1" applyAlignment="1">
      <alignment horizontal="center" vertical="center" wrapText="1"/>
    </xf>
    <xf numFmtId="0" fontId="17" fillId="2" borderId="135" xfId="0" applyFont="1" applyFill="1" applyBorder="1" applyAlignment="1">
      <alignment horizontal="center" vertical="center" wrapText="1"/>
    </xf>
    <xf numFmtId="0" fontId="46" fillId="2" borderId="128" xfId="0" applyFont="1" applyFill="1" applyBorder="1" applyAlignment="1">
      <alignment horizontal="center" vertical="center" wrapText="1"/>
    </xf>
    <xf numFmtId="0" fontId="17" fillId="0" borderId="128" xfId="0" applyFont="1" applyFill="1" applyBorder="1" applyAlignment="1">
      <alignment horizontal="center" vertical="center" wrapText="1"/>
    </xf>
    <xf numFmtId="0" fontId="22" fillId="8" borderId="146" xfId="0" applyFont="1" applyFill="1" applyBorder="1" applyAlignment="1">
      <alignment horizontal="left" vertical="center" wrapText="1"/>
    </xf>
    <xf numFmtId="0" fontId="22" fillId="8" borderId="147" xfId="0" applyFont="1" applyFill="1" applyBorder="1" applyAlignment="1">
      <alignment horizontal="center" vertical="center" wrapText="1"/>
    </xf>
    <xf numFmtId="0" fontId="22" fillId="8" borderId="142" xfId="0" applyFont="1" applyFill="1" applyBorder="1" applyAlignment="1">
      <alignment horizontal="center" vertical="center" wrapText="1"/>
    </xf>
    <xf numFmtId="0" fontId="22" fillId="0" borderId="69" xfId="0" applyFont="1" applyFill="1" applyBorder="1" applyAlignment="1">
      <alignment horizontal="left" vertical="center" wrapText="1"/>
    </xf>
    <xf numFmtId="0" fontId="22" fillId="0" borderId="70" xfId="0" applyFont="1" applyFill="1" applyBorder="1" applyAlignment="1">
      <alignment horizontal="center" vertical="center" wrapText="1"/>
    </xf>
    <xf numFmtId="0" fontId="22" fillId="0" borderId="71" xfId="0" applyFont="1" applyFill="1" applyBorder="1" applyAlignment="1">
      <alignment horizontal="center" vertical="center" wrapText="1"/>
    </xf>
    <xf numFmtId="43" fontId="22" fillId="0" borderId="71" xfId="2" applyFont="1" applyFill="1" applyBorder="1" applyAlignment="1">
      <alignment horizontal="center" vertical="center" wrapText="1"/>
    </xf>
    <xf numFmtId="43" fontId="22" fillId="0" borderId="126" xfId="2" applyFont="1" applyFill="1" applyBorder="1" applyAlignment="1">
      <alignment horizontal="center" vertical="center" wrapText="1"/>
    </xf>
    <xf numFmtId="43" fontId="22" fillId="0" borderId="135" xfId="2" applyFont="1" applyFill="1" applyBorder="1" applyAlignment="1">
      <alignment horizontal="center" vertical="center" wrapText="1"/>
    </xf>
    <xf numFmtId="0" fontId="22" fillId="8" borderId="135" xfId="0" applyFont="1" applyFill="1" applyBorder="1" applyAlignment="1">
      <alignment horizontal="left" vertical="center" wrapText="1"/>
    </xf>
    <xf numFmtId="0" fontId="22" fillId="8" borderId="135" xfId="0" applyFont="1" applyFill="1" applyBorder="1" applyAlignment="1">
      <alignment horizontal="center" vertical="center" wrapText="1"/>
    </xf>
    <xf numFmtId="164" fontId="21" fillId="3" borderId="28" xfId="0" applyNumberFormat="1" applyFont="1" applyFill="1" applyBorder="1" applyAlignment="1">
      <alignment vertical="center" wrapText="1"/>
    </xf>
    <xf numFmtId="0" fontId="17" fillId="2" borderId="122" xfId="0" applyFont="1" applyFill="1" applyBorder="1" applyAlignment="1">
      <alignment horizontal="center" vertical="center" wrapText="1"/>
    </xf>
    <xf numFmtId="0" fontId="14" fillId="2" borderId="148" xfId="0" applyFont="1" applyFill="1" applyBorder="1" applyAlignment="1">
      <alignment horizontal="center" vertical="center" wrapText="1"/>
    </xf>
    <xf numFmtId="0" fontId="17" fillId="2" borderId="148" xfId="0" applyFont="1" applyFill="1" applyBorder="1" applyAlignment="1">
      <alignment horizontal="center" vertical="center" wrapText="1"/>
    </xf>
    <xf numFmtId="0" fontId="17" fillId="2" borderId="127" xfId="0" applyFont="1" applyFill="1" applyBorder="1" applyAlignment="1">
      <alignment horizontal="center" vertical="top" wrapText="1"/>
    </xf>
    <xf numFmtId="0" fontId="21" fillId="8" borderId="69" xfId="0" applyFont="1" applyFill="1" applyBorder="1" applyAlignment="1">
      <alignment horizontal="left" vertical="center" wrapText="1"/>
    </xf>
    <xf numFmtId="164" fontId="9" fillId="2" borderId="0" xfId="0" applyNumberFormat="1" applyFont="1" applyFill="1" applyBorder="1" applyAlignment="1">
      <alignment horizontal="left" vertical="center" wrapText="1"/>
    </xf>
    <xf numFmtId="164" fontId="12" fillId="2" borderId="0" xfId="0" applyNumberFormat="1" applyFont="1" applyFill="1" applyBorder="1" applyAlignment="1">
      <alignment horizontal="left" vertical="center" wrapText="1"/>
    </xf>
    <xf numFmtId="164" fontId="12" fillId="2" borderId="0" xfId="0" applyNumberFormat="1" applyFont="1" applyFill="1" applyBorder="1" applyAlignment="1">
      <alignment horizontal="center" vertical="top" wrapText="1"/>
    </xf>
    <xf numFmtId="164" fontId="12" fillId="2" borderId="0" xfId="0" applyNumberFormat="1" applyFont="1" applyFill="1" applyBorder="1" applyAlignment="1">
      <alignment horizontal="left" vertical="top" wrapText="1"/>
    </xf>
    <xf numFmtId="164" fontId="12" fillId="2" borderId="149" xfId="0" applyNumberFormat="1" applyFont="1" applyFill="1" applyBorder="1" applyAlignment="1">
      <alignment horizontal="center" vertical="top" wrapText="1"/>
    </xf>
    <xf numFmtId="164" fontId="12" fillId="2" borderId="145" xfId="0" applyNumberFormat="1" applyFont="1" applyFill="1" applyBorder="1" applyAlignment="1">
      <alignment horizontal="center" vertical="top" wrapText="1"/>
    </xf>
    <xf numFmtId="164" fontId="12" fillId="0" borderId="0" xfId="0" applyNumberFormat="1" applyFont="1" applyBorder="1" applyAlignment="1">
      <alignment horizontal="center" vertical="top" wrapText="1"/>
    </xf>
    <xf numFmtId="164" fontId="12" fillId="0" borderId="0" xfId="0" applyNumberFormat="1" applyFont="1" applyBorder="1" applyAlignment="1">
      <alignment horizontal="left" vertical="top" wrapText="1"/>
    </xf>
    <xf numFmtId="164" fontId="12" fillId="0" borderId="150" xfId="0" applyNumberFormat="1" applyFont="1" applyBorder="1" applyAlignment="1">
      <alignment horizontal="center" vertical="top" wrapText="1"/>
    </xf>
    <xf numFmtId="164" fontId="12" fillId="0" borderId="135" xfId="0" applyNumberFormat="1" applyFont="1" applyBorder="1" applyAlignment="1">
      <alignment horizontal="center" vertical="top" wrapText="1"/>
    </xf>
    <xf numFmtId="164" fontId="12" fillId="0" borderId="145" xfId="0" applyNumberFormat="1" applyFont="1" applyBorder="1" applyAlignment="1">
      <alignment horizontal="center" vertical="top" wrapText="1"/>
    </xf>
    <xf numFmtId="0" fontId="0" fillId="2" borderId="135" xfId="0" applyFill="1" applyBorder="1"/>
    <xf numFmtId="0" fontId="21" fillId="8" borderId="51" xfId="0" applyFont="1" applyFill="1" applyBorder="1" applyAlignment="1">
      <alignment horizontal="left" vertical="center" wrapText="1"/>
    </xf>
    <xf numFmtId="164" fontId="21" fillId="3" borderId="1" xfId="0" applyNumberFormat="1" applyFont="1" applyFill="1" applyBorder="1" applyAlignment="1">
      <alignment vertical="center" wrapText="1"/>
    </xf>
    <xf numFmtId="0" fontId="17" fillId="2" borderId="137" xfId="0" applyFont="1" applyFill="1" applyBorder="1" applyAlignment="1">
      <alignment horizontal="center" vertical="center" wrapText="1"/>
    </xf>
    <xf numFmtId="0" fontId="17" fillId="2" borderId="159" xfId="0" applyFont="1" applyFill="1" applyBorder="1" applyAlignment="1">
      <alignment horizontal="center" vertical="top" wrapText="1"/>
    </xf>
    <xf numFmtId="0" fontId="22" fillId="8" borderId="71" xfId="0" applyFont="1" applyFill="1" applyBorder="1" applyAlignment="1">
      <alignment vertical="center" wrapText="1"/>
    </xf>
    <xf numFmtId="43" fontId="22" fillId="8" borderId="71" xfId="2" applyFont="1" applyFill="1" applyBorder="1" applyAlignment="1">
      <alignment vertical="top" wrapText="1"/>
    </xf>
    <xf numFmtId="43" fontId="22" fillId="8" borderId="131" xfId="2" applyFont="1" applyFill="1" applyBorder="1" applyAlignment="1">
      <alignment vertical="top" wrapText="1"/>
    </xf>
    <xf numFmtId="0" fontId="17" fillId="2" borderId="137" xfId="0" applyFont="1" applyFill="1" applyBorder="1" applyAlignment="1">
      <alignment horizontal="center" vertical="top" wrapText="1"/>
    </xf>
    <xf numFmtId="43" fontId="22" fillId="8" borderId="71" xfId="2" applyFont="1" applyFill="1" applyBorder="1" applyAlignment="1">
      <alignment wrapText="1"/>
    </xf>
    <xf numFmtId="0" fontId="14" fillId="2" borderId="159" xfId="0" applyFont="1" applyFill="1" applyBorder="1" applyAlignment="1">
      <alignment horizontal="center" vertical="top" wrapText="1"/>
    </xf>
    <xf numFmtId="0" fontId="17" fillId="2" borderId="128" xfId="0" applyFont="1" applyFill="1" applyBorder="1" applyAlignment="1">
      <alignment horizontal="center" vertical="top" wrapText="1"/>
    </xf>
    <xf numFmtId="0" fontId="17" fillId="2" borderId="140" xfId="0" applyFont="1" applyFill="1" applyBorder="1" applyAlignment="1">
      <alignment horizontal="center" vertical="top" wrapText="1"/>
    </xf>
    <xf numFmtId="0" fontId="17" fillId="2" borderId="160" xfId="0" applyFont="1" applyFill="1" applyBorder="1" applyAlignment="1">
      <alignment horizontal="center" vertical="top" wrapText="1"/>
    </xf>
    <xf numFmtId="0" fontId="0" fillId="2" borderId="0" xfId="0" applyFill="1" applyBorder="1" applyAlignment="1">
      <alignment vertical="top"/>
    </xf>
    <xf numFmtId="0" fontId="21" fillId="7" borderId="59" xfId="0" applyFont="1" applyFill="1" applyBorder="1" applyAlignment="1">
      <alignment horizontal="left" vertical="center" wrapText="1"/>
    </xf>
    <xf numFmtId="0" fontId="21" fillId="7" borderId="46" xfId="0" applyFont="1" applyFill="1" applyBorder="1" applyAlignment="1">
      <alignment horizontal="center" vertical="center" wrapText="1"/>
    </xf>
    <xf numFmtId="0" fontId="21" fillId="7" borderId="103" xfId="0" applyFont="1" applyFill="1" applyBorder="1" applyAlignment="1">
      <alignment horizontal="center" vertical="center" wrapText="1"/>
    </xf>
    <xf numFmtId="0" fontId="21" fillId="7" borderId="135" xfId="0" applyFont="1" applyFill="1" applyBorder="1" applyAlignment="1">
      <alignment horizontal="center" vertical="center" wrapText="1"/>
    </xf>
    <xf numFmtId="0" fontId="21" fillId="10" borderId="67" xfId="0" applyFont="1" applyFill="1" applyBorder="1" applyAlignment="1">
      <alignment horizontal="left" vertical="center" wrapText="1"/>
    </xf>
    <xf numFmtId="0" fontId="21" fillId="10" borderId="68" xfId="0" applyFont="1" applyFill="1" applyBorder="1" applyAlignment="1">
      <alignment horizontal="center" vertical="center" wrapText="1"/>
    </xf>
    <xf numFmtId="0" fontId="21" fillId="10" borderId="55" xfId="0" applyFont="1" applyFill="1" applyBorder="1" applyAlignment="1">
      <alignment horizontal="center" vertical="center" wrapText="1"/>
    </xf>
    <xf numFmtId="43" fontId="21" fillId="10" borderId="55" xfId="2" applyFont="1" applyFill="1" applyBorder="1" applyAlignment="1">
      <alignment horizontal="center" vertical="center" wrapText="1"/>
    </xf>
    <xf numFmtId="43" fontId="21" fillId="10" borderId="48" xfId="2" applyFont="1" applyFill="1" applyBorder="1" applyAlignment="1">
      <alignment horizontal="center" vertical="center" wrapText="1"/>
    </xf>
    <xf numFmtId="43" fontId="21" fillId="10" borderId="135" xfId="2" applyFont="1" applyFill="1" applyBorder="1" applyAlignment="1">
      <alignment horizontal="center" vertical="center" wrapText="1"/>
    </xf>
    <xf numFmtId="43" fontId="21" fillId="10" borderId="136" xfId="2" applyFont="1" applyFill="1" applyBorder="1" applyAlignment="1">
      <alignment horizontal="center" vertical="center" wrapText="1"/>
    </xf>
    <xf numFmtId="43" fontId="21" fillId="10" borderId="144" xfId="2" applyFont="1" applyFill="1" applyBorder="1" applyAlignment="1">
      <alignment horizontal="center" vertical="center" wrapText="1"/>
    </xf>
    <xf numFmtId="43" fontId="21" fillId="10" borderId="145" xfId="2" applyFont="1" applyFill="1" applyBorder="1" applyAlignment="1">
      <alignment horizontal="center" vertical="center" wrapText="1"/>
    </xf>
    <xf numFmtId="0" fontId="17" fillId="2" borderId="129" xfId="0" applyFont="1" applyFill="1" applyBorder="1" applyAlignment="1">
      <alignment horizontal="center" vertical="center" wrapText="1"/>
    </xf>
    <xf numFmtId="0" fontId="62" fillId="2" borderId="135" xfId="0" applyFont="1" applyFill="1" applyBorder="1" applyAlignment="1">
      <alignment vertical="center"/>
    </xf>
    <xf numFmtId="0" fontId="17" fillId="0" borderId="141" xfId="0" applyFont="1" applyFill="1" applyBorder="1" applyAlignment="1">
      <alignment horizontal="center" vertical="center" wrapText="1"/>
    </xf>
    <xf numFmtId="0" fontId="17" fillId="0" borderId="135" xfId="0" applyFont="1" applyFill="1" applyBorder="1" applyAlignment="1">
      <alignment horizontal="center" vertical="center" wrapText="1"/>
    </xf>
    <xf numFmtId="164" fontId="21" fillId="0" borderId="44" xfId="0" applyNumberFormat="1" applyFont="1" applyFill="1" applyBorder="1" applyAlignment="1">
      <alignment vertical="center" wrapText="1"/>
    </xf>
    <xf numFmtId="0" fontId="17" fillId="0" borderId="127" xfId="0" applyFont="1" applyFill="1" applyBorder="1" applyAlignment="1">
      <alignment horizontal="center" vertical="center" wrapText="1"/>
    </xf>
    <xf numFmtId="0" fontId="14" fillId="0" borderId="128" xfId="0" applyFont="1" applyFill="1" applyBorder="1" applyAlignment="1">
      <alignment horizontal="center" vertical="center" wrapText="1"/>
    </xf>
    <xf numFmtId="0" fontId="17" fillId="0" borderId="140" xfId="0" applyFont="1" applyFill="1" applyBorder="1" applyAlignment="1">
      <alignment horizontal="center" vertical="center" wrapText="1"/>
    </xf>
    <xf numFmtId="0" fontId="21" fillId="0" borderId="67" xfId="0" applyFont="1" applyFill="1" applyBorder="1" applyAlignment="1">
      <alignment horizontal="left" vertical="center" wrapText="1"/>
    </xf>
    <xf numFmtId="0" fontId="21" fillId="0" borderId="68" xfId="0" applyFont="1" applyFill="1" applyBorder="1" applyAlignment="1">
      <alignment horizontal="center" vertical="center" wrapText="1"/>
    </xf>
    <xf numFmtId="0" fontId="21" fillId="0" borderId="55" xfId="0" applyFont="1" applyFill="1" applyBorder="1" applyAlignment="1">
      <alignment horizontal="center" vertical="center" wrapText="1"/>
    </xf>
    <xf numFmtId="43" fontId="21" fillId="0" borderId="55" xfId="2" applyFont="1" applyFill="1" applyBorder="1" applyAlignment="1">
      <alignment horizontal="center" vertical="center" wrapText="1"/>
    </xf>
    <xf numFmtId="43" fontId="21" fillId="0" borderId="48" xfId="2" applyFont="1" applyFill="1" applyBorder="1" applyAlignment="1">
      <alignment horizontal="center" vertical="center" wrapText="1"/>
    </xf>
    <xf numFmtId="43" fontId="21" fillId="0" borderId="135" xfId="2" applyFont="1" applyFill="1" applyBorder="1" applyAlignment="1">
      <alignment horizontal="center" vertical="center" wrapText="1"/>
    </xf>
    <xf numFmtId="0" fontId="58" fillId="4" borderId="1" xfId="0" applyFont="1" applyFill="1" applyBorder="1" applyAlignment="1">
      <alignment horizontal="center" vertical="top" wrapText="1"/>
    </xf>
    <xf numFmtId="0" fontId="58" fillId="4" borderId="2" xfId="0" applyFont="1" applyFill="1" applyBorder="1" applyAlignment="1">
      <alignment horizontal="center" vertical="top" wrapText="1"/>
    </xf>
    <xf numFmtId="0" fontId="58" fillId="4" borderId="3" xfId="0" applyFont="1" applyFill="1" applyBorder="1" applyAlignment="1">
      <alignment horizontal="center" vertical="top" wrapText="1"/>
    </xf>
    <xf numFmtId="0" fontId="21" fillId="10" borderId="54" xfId="0" applyFont="1" applyFill="1" applyBorder="1" applyAlignment="1">
      <alignment horizontal="left" vertical="center" wrapText="1"/>
    </xf>
    <xf numFmtId="0" fontId="21" fillId="10" borderId="55" xfId="0" applyFont="1" applyFill="1" applyBorder="1" applyAlignment="1">
      <alignment vertical="center" wrapText="1"/>
    </xf>
    <xf numFmtId="43" fontId="21" fillId="10" borderId="55" xfId="2" applyFont="1" applyFill="1" applyBorder="1" applyAlignment="1">
      <alignment vertical="top" wrapText="1"/>
    </xf>
    <xf numFmtId="43" fontId="21" fillId="10" borderId="133" xfId="2" applyFont="1" applyFill="1" applyBorder="1" applyAlignment="1">
      <alignment vertical="top" wrapText="1"/>
    </xf>
    <xf numFmtId="0" fontId="17" fillId="2" borderId="141" xfId="0" applyFont="1" applyFill="1" applyBorder="1" applyAlignment="1">
      <alignment horizontal="center" vertical="top" wrapText="1"/>
    </xf>
    <xf numFmtId="0" fontId="4" fillId="2" borderId="18" xfId="0" applyFont="1" applyFill="1" applyBorder="1" applyAlignment="1">
      <alignment horizontal="center" vertical="top" wrapText="1"/>
    </xf>
    <xf numFmtId="0" fontId="4" fillId="2" borderId="16"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13"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4" xfId="0" applyFont="1" applyFill="1" applyBorder="1" applyAlignment="1">
      <alignment horizontal="center" vertical="top" wrapText="1"/>
    </xf>
    <xf numFmtId="0" fontId="0" fillId="0" borderId="0" xfId="0"/>
    <xf numFmtId="0" fontId="2" fillId="8" borderId="1" xfId="0" applyFont="1" applyFill="1" applyBorder="1" applyAlignment="1">
      <alignment vertical="center" wrapText="1"/>
    </xf>
    <xf numFmtId="0" fontId="13" fillId="3" borderId="51" xfId="0" applyFont="1" applyFill="1" applyBorder="1" applyAlignment="1">
      <alignment horizontal="left" vertical="center" wrapText="1"/>
    </xf>
    <xf numFmtId="0" fontId="14" fillId="2" borderId="52" xfId="0" applyFont="1" applyFill="1" applyBorder="1" applyAlignment="1">
      <alignment horizontal="center" vertical="top" wrapText="1"/>
    </xf>
    <xf numFmtId="0" fontId="14" fillId="2" borderId="53" xfId="0" applyFont="1" applyFill="1" applyBorder="1" applyAlignment="1">
      <alignment horizontal="center" vertical="top" wrapText="1"/>
    </xf>
    <xf numFmtId="0" fontId="13" fillId="2" borderId="59" xfId="0" applyFont="1" applyFill="1" applyBorder="1" applyAlignment="1">
      <alignment horizontal="left" vertical="center" wrapText="1"/>
    </xf>
    <xf numFmtId="0" fontId="17" fillId="2" borderId="53" xfId="0" applyFont="1" applyFill="1" applyBorder="1" applyAlignment="1">
      <alignment horizontal="center" vertical="top" wrapText="1"/>
    </xf>
    <xf numFmtId="0" fontId="17" fillId="2" borderId="53" xfId="0" applyFont="1" applyFill="1" applyBorder="1" applyAlignment="1">
      <alignment horizontal="left" vertical="top" wrapText="1"/>
    </xf>
    <xf numFmtId="0" fontId="17" fillId="2" borderId="52" xfId="0" applyFont="1" applyFill="1" applyBorder="1" applyAlignment="1">
      <alignment horizontal="left" vertical="top" wrapText="1"/>
    </xf>
    <xf numFmtId="0" fontId="17" fillId="2" borderId="52" xfId="0" applyFont="1" applyFill="1" applyBorder="1" applyAlignment="1">
      <alignment horizontal="center" vertical="top" wrapText="1"/>
    </xf>
    <xf numFmtId="0" fontId="17" fillId="2" borderId="2" xfId="0" applyFont="1" applyFill="1" applyBorder="1" applyAlignment="1">
      <alignment horizontal="center" vertical="top" wrapText="1"/>
    </xf>
    <xf numFmtId="0" fontId="2" fillId="10" borderId="53" xfId="0" applyFont="1" applyFill="1" applyBorder="1" applyAlignment="1">
      <alignment vertical="center" wrapText="1"/>
    </xf>
    <xf numFmtId="0" fontId="2" fillId="10" borderId="57" xfId="0" applyFont="1" applyFill="1" applyBorder="1" applyAlignment="1">
      <alignment horizontal="left" vertical="center" wrapText="1"/>
    </xf>
    <xf numFmtId="0" fontId="2" fillId="10" borderId="58" xfId="0" applyFont="1" applyFill="1" applyBorder="1" applyAlignment="1">
      <alignment vertical="center" wrapText="1"/>
    </xf>
    <xf numFmtId="0" fontId="2" fillId="10" borderId="51" xfId="0" applyFont="1" applyFill="1" applyBorder="1" applyAlignment="1">
      <alignment vertical="center" wrapText="1"/>
    </xf>
    <xf numFmtId="0" fontId="21" fillId="10" borderId="51" xfId="0" applyFont="1" applyFill="1" applyBorder="1" applyAlignment="1">
      <alignment vertical="center" wrapText="1"/>
    </xf>
    <xf numFmtId="0" fontId="21" fillId="10" borderId="53" xfId="0" applyFont="1" applyFill="1" applyBorder="1" applyAlignment="1">
      <alignment vertical="center" wrapText="1"/>
    </xf>
    <xf numFmtId="0" fontId="14" fillId="2" borderId="2" xfId="0" applyFont="1" applyFill="1" applyBorder="1" applyAlignment="1">
      <alignment horizontal="center" vertical="top" wrapText="1"/>
    </xf>
    <xf numFmtId="0" fontId="17" fillId="2" borderId="2" xfId="0" applyFont="1" applyFill="1" applyBorder="1" applyAlignment="1">
      <alignment horizontal="left" vertical="top" wrapText="1"/>
    </xf>
    <xf numFmtId="0" fontId="2" fillId="4" borderId="124"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62" fillId="0" borderId="0" xfId="0" applyFont="1"/>
    <xf numFmtId="0" fontId="94" fillId="2" borderId="135" xfId="0" applyFont="1" applyFill="1" applyBorder="1" applyAlignment="1">
      <alignment horizontal="center" vertical="top" wrapText="1"/>
    </xf>
    <xf numFmtId="0" fontId="2" fillId="10" borderId="54" xfId="0" applyFont="1" applyFill="1" applyBorder="1" applyAlignment="1">
      <alignment horizontal="left" vertical="center" wrapText="1"/>
    </xf>
    <xf numFmtId="0" fontId="2" fillId="10" borderId="55" xfId="0" applyFont="1" applyFill="1" applyBorder="1" applyAlignment="1">
      <alignment vertical="center" wrapText="1"/>
    </xf>
    <xf numFmtId="43" fontId="2" fillId="10" borderId="55" xfId="2" applyFont="1" applyFill="1" applyBorder="1" applyAlignment="1">
      <alignment vertical="center" wrapText="1"/>
    </xf>
    <xf numFmtId="43" fontId="2" fillId="10" borderId="47" xfId="2" applyFont="1" applyFill="1" applyBorder="1" applyAlignment="1">
      <alignment vertical="center" wrapText="1"/>
    </xf>
    <xf numFmtId="0" fontId="14" fillId="2" borderId="45" xfId="0" applyFont="1" applyFill="1" applyBorder="1" applyAlignment="1">
      <alignment horizontal="center" vertical="top" wrapText="1"/>
    </xf>
    <xf numFmtId="0" fontId="14" fillId="2" borderId="46" xfId="0" applyFont="1" applyFill="1" applyBorder="1" applyAlignment="1">
      <alignment horizontal="center" vertical="top" wrapText="1"/>
    </xf>
    <xf numFmtId="0" fontId="14" fillId="2" borderId="46" xfId="0" applyFont="1" applyFill="1" applyBorder="1" applyAlignment="1">
      <alignment horizontal="left" vertical="top" wrapText="1"/>
    </xf>
    <xf numFmtId="0" fontId="14" fillId="2" borderId="45" xfId="0" applyFont="1" applyFill="1" applyBorder="1" applyAlignment="1">
      <alignment horizontal="left" vertical="top" wrapText="1"/>
    </xf>
    <xf numFmtId="0" fontId="14" fillId="2" borderId="103" xfId="0" applyFont="1" applyFill="1" applyBorder="1" applyAlignment="1">
      <alignment horizontal="left" vertical="top" wrapText="1"/>
    </xf>
    <xf numFmtId="0" fontId="13" fillId="2" borderId="103" xfId="0" applyFont="1" applyFill="1" applyBorder="1" applyAlignment="1">
      <alignment horizontal="left" vertical="top" wrapText="1"/>
    </xf>
    <xf numFmtId="0" fontId="2" fillId="10" borderId="51" xfId="0" applyFont="1" applyFill="1" applyBorder="1" applyAlignment="1">
      <alignment horizontal="left" vertical="center" wrapText="1"/>
    </xf>
    <xf numFmtId="43" fontId="2" fillId="14" borderId="53" xfId="2" applyFont="1" applyFill="1" applyBorder="1" applyAlignment="1">
      <alignment vertical="center" wrapText="1"/>
    </xf>
    <xf numFmtId="43" fontId="2" fillId="10" borderId="53" xfId="2" applyFont="1" applyFill="1" applyBorder="1" applyAlignment="1">
      <alignment vertical="center" wrapText="1"/>
    </xf>
    <xf numFmtId="43" fontId="2" fillId="10" borderId="152" xfId="2" applyFont="1" applyFill="1" applyBorder="1" applyAlignment="1">
      <alignment vertical="center" wrapText="1"/>
    </xf>
    <xf numFmtId="0" fontId="13" fillId="2" borderId="2" xfId="0" applyFont="1" applyFill="1" applyBorder="1" applyAlignment="1">
      <alignment horizontal="center" vertical="top" wrapText="1"/>
    </xf>
    <xf numFmtId="0" fontId="96" fillId="2" borderId="135" xfId="0" applyFont="1" applyFill="1" applyBorder="1" applyAlignment="1">
      <alignment vertical="top" wrapText="1"/>
    </xf>
    <xf numFmtId="43" fontId="2" fillId="10" borderId="58" xfId="2" applyFont="1" applyFill="1" applyBorder="1" applyAlignment="1">
      <alignment vertical="center" wrapText="1"/>
    </xf>
    <xf numFmtId="43" fontId="2" fillId="10" borderId="164" xfId="2" applyFont="1" applyFill="1" applyBorder="1" applyAlignment="1">
      <alignment vertical="center" wrapText="1"/>
    </xf>
    <xf numFmtId="0" fontId="2" fillId="14" borderId="53" xfId="0" applyFont="1" applyFill="1" applyBorder="1" applyAlignment="1">
      <alignment vertical="center" wrapText="1"/>
    </xf>
    <xf numFmtId="0" fontId="13" fillId="3" borderId="51" xfId="0" applyFont="1" applyFill="1" applyBorder="1" applyAlignment="1">
      <alignment horizontal="left" vertical="top" wrapText="1"/>
    </xf>
    <xf numFmtId="0" fontId="13" fillId="2" borderId="52" xfId="0" applyFont="1" applyFill="1" applyBorder="1" applyAlignment="1">
      <alignment horizontal="center" vertical="top" wrapText="1"/>
    </xf>
    <xf numFmtId="0" fontId="13" fillId="2" borderId="45" xfId="0" applyFont="1" applyFill="1" applyBorder="1" applyAlignment="1">
      <alignment horizontal="center" vertical="center" wrapText="1"/>
    </xf>
    <xf numFmtId="0" fontId="95" fillId="2" borderId="46" xfId="0" applyFont="1" applyFill="1" applyBorder="1" applyAlignment="1">
      <alignment horizontal="center" vertical="center" wrapText="1"/>
    </xf>
    <xf numFmtId="0" fontId="95" fillId="2" borderId="46" xfId="0" applyFont="1" applyFill="1" applyBorder="1" applyAlignment="1">
      <alignment horizontal="left" vertical="center" wrapText="1"/>
    </xf>
    <xf numFmtId="0" fontId="95" fillId="2" borderId="45" xfId="0" applyFont="1" applyFill="1" applyBorder="1" applyAlignment="1">
      <alignment horizontal="left" vertical="top" wrapText="1"/>
    </xf>
    <xf numFmtId="0" fontId="95" fillId="2" borderId="120" xfId="0" applyFont="1" applyFill="1" applyBorder="1" applyAlignment="1">
      <alignment horizontal="left" vertical="top" wrapText="1"/>
    </xf>
    <xf numFmtId="0" fontId="95" fillId="2" borderId="135" xfId="0" applyFont="1" applyFill="1" applyBorder="1" applyAlignment="1">
      <alignment horizontal="left" vertical="top" wrapText="1"/>
    </xf>
    <xf numFmtId="0" fontId="13" fillId="2" borderId="135" xfId="0" applyFont="1" applyFill="1" applyBorder="1" applyAlignment="1">
      <alignment horizontal="left" vertical="top" wrapText="1"/>
    </xf>
    <xf numFmtId="0" fontId="95" fillId="2" borderId="2" xfId="0" applyFont="1" applyFill="1" applyBorder="1" applyAlignment="1">
      <alignment horizontal="left" vertical="top" wrapText="1"/>
    </xf>
    <xf numFmtId="43" fontId="21" fillId="10" borderId="53" xfId="2" applyFont="1" applyFill="1" applyBorder="1" applyAlignment="1">
      <alignment vertical="center" wrapText="1"/>
    </xf>
    <xf numFmtId="43" fontId="21" fillId="10" borderId="152" xfId="2" applyFont="1" applyFill="1" applyBorder="1" applyAlignment="1">
      <alignment vertical="center" wrapText="1"/>
    </xf>
    <xf numFmtId="0" fontId="13" fillId="2" borderId="2" xfId="0" applyFont="1" applyFill="1" applyBorder="1" applyAlignment="1">
      <alignment horizontal="left" vertical="top" wrapText="1"/>
    </xf>
    <xf numFmtId="0" fontId="62" fillId="2" borderId="0" xfId="0" applyFont="1" applyFill="1" applyAlignment="1">
      <alignment vertical="center"/>
    </xf>
    <xf numFmtId="0" fontId="62" fillId="2" borderId="0" xfId="0" applyFont="1" applyFill="1"/>
    <xf numFmtId="164" fontId="58" fillId="6" borderId="135" xfId="5" applyNumberFormat="1" applyFont="1" applyBorder="1" applyAlignment="1">
      <alignment horizontal="center" vertical="center" wrapText="1"/>
    </xf>
    <xf numFmtId="43" fontId="21" fillId="10" borderId="150" xfId="2" applyFont="1" applyFill="1" applyBorder="1" applyAlignment="1">
      <alignment horizontal="center" vertical="center" wrapText="1"/>
    </xf>
    <xf numFmtId="43" fontId="22" fillId="8" borderId="150" xfId="2" applyFont="1" applyFill="1" applyBorder="1" applyAlignment="1">
      <alignment horizontal="center" vertical="center" wrapText="1"/>
    </xf>
    <xf numFmtId="43" fontId="22" fillId="8" borderId="156" xfId="2" applyFont="1" applyFill="1" applyBorder="1" applyAlignment="1">
      <alignment horizontal="center" vertical="center" wrapText="1"/>
    </xf>
    <xf numFmtId="43" fontId="21" fillId="10" borderId="149" xfId="2" applyFont="1" applyFill="1" applyBorder="1" applyAlignment="1">
      <alignment horizontal="center" vertical="center" wrapText="1"/>
    </xf>
    <xf numFmtId="0" fontId="17" fillId="2" borderId="150" xfId="0" applyFont="1" applyFill="1" applyBorder="1" applyAlignment="1">
      <alignment horizontal="center" vertical="center" wrapText="1"/>
    </xf>
    <xf numFmtId="0" fontId="62" fillId="2" borderId="150" xfId="0" applyFont="1" applyFill="1" applyBorder="1" applyAlignment="1">
      <alignment vertical="center"/>
    </xf>
    <xf numFmtId="0" fontId="58" fillId="6" borderId="135" xfId="5" applyFont="1" applyBorder="1" applyAlignment="1">
      <alignment horizontal="center" vertical="center" wrapText="1"/>
    </xf>
    <xf numFmtId="43" fontId="21" fillId="0" borderId="150" xfId="2" applyFont="1" applyFill="1" applyBorder="1" applyAlignment="1">
      <alignment horizontal="center" vertical="center" wrapText="1"/>
    </xf>
    <xf numFmtId="43" fontId="22" fillId="0" borderId="150" xfId="2" applyFont="1" applyFill="1" applyBorder="1" applyAlignment="1">
      <alignment horizontal="center" vertical="center" wrapText="1"/>
    </xf>
    <xf numFmtId="43" fontId="22" fillId="8" borderId="149" xfId="2" applyFont="1" applyFill="1" applyBorder="1" applyAlignment="1">
      <alignment horizontal="center" vertical="center" wrapText="1"/>
    </xf>
    <xf numFmtId="164" fontId="35" fillId="6" borderId="135" xfId="5" applyNumberFormat="1" applyFont="1" applyBorder="1" applyAlignment="1">
      <alignment horizontal="center" vertical="center" wrapText="1"/>
    </xf>
    <xf numFmtId="0" fontId="21" fillId="15" borderId="135" xfId="0" applyFont="1" applyFill="1" applyBorder="1" applyAlignment="1">
      <alignment horizontal="center" vertical="center" wrapText="1"/>
    </xf>
    <xf numFmtId="0" fontId="98" fillId="2" borderId="127" xfId="0" applyFont="1" applyFill="1" applyBorder="1" applyAlignment="1">
      <alignment horizontal="center" vertical="top" wrapText="1"/>
    </xf>
    <xf numFmtId="0" fontId="98" fillId="0" borderId="128" xfId="0" applyFont="1" applyFill="1" applyBorder="1" applyAlignment="1">
      <alignment horizontal="center" vertical="top" wrapText="1"/>
    </xf>
    <xf numFmtId="0" fontId="98" fillId="0" borderId="140" xfId="0" applyFont="1" applyFill="1" applyBorder="1" applyAlignment="1">
      <alignment horizontal="center" vertical="top" wrapText="1"/>
    </xf>
    <xf numFmtId="0" fontId="54" fillId="2" borderId="128" xfId="0" applyFont="1" applyFill="1" applyBorder="1" applyAlignment="1">
      <alignment horizontal="center" vertical="center" wrapText="1"/>
    </xf>
    <xf numFmtId="164" fontId="100" fillId="0" borderId="44" xfId="0" applyNumberFormat="1" applyFont="1" applyFill="1" applyBorder="1" applyAlignment="1">
      <alignment vertical="center" wrapText="1"/>
    </xf>
    <xf numFmtId="0" fontId="98" fillId="0" borderId="127" xfId="0" applyFont="1" applyFill="1" applyBorder="1" applyAlignment="1">
      <alignment horizontal="center" vertical="center" wrapText="1"/>
    </xf>
    <xf numFmtId="0" fontId="101" fillId="0" borderId="128" xfId="0" applyFont="1" applyFill="1" applyBorder="1" applyAlignment="1">
      <alignment horizontal="center" vertical="center" wrapText="1"/>
    </xf>
    <xf numFmtId="0" fontId="98" fillId="0" borderId="127" xfId="0" applyFont="1" applyFill="1" applyBorder="1" applyAlignment="1">
      <alignment horizontal="center" vertical="top" wrapText="1"/>
    </xf>
    <xf numFmtId="0" fontId="98" fillId="0" borderId="141" xfId="0" applyFont="1" applyFill="1" applyBorder="1" applyAlignment="1">
      <alignment horizontal="center" vertical="top" wrapText="1"/>
    </xf>
    <xf numFmtId="0" fontId="5" fillId="2" borderId="0" xfId="0" applyFont="1" applyFill="1" applyBorder="1" applyAlignment="1">
      <alignment horizontal="center" vertical="center"/>
    </xf>
    <xf numFmtId="0" fontId="6" fillId="8" borderId="2" xfId="0" applyFont="1" applyFill="1" applyBorder="1" applyAlignment="1">
      <alignment vertical="top" wrapText="1"/>
    </xf>
    <xf numFmtId="0" fontId="28" fillId="6" borderId="2" xfId="5" applyFont="1" applyBorder="1" applyAlignment="1">
      <alignment horizontal="center" vertical="top" wrapText="1"/>
    </xf>
    <xf numFmtId="0" fontId="0" fillId="12" borderId="0" xfId="0" applyFill="1"/>
    <xf numFmtId="0" fontId="0" fillId="2" borderId="0" xfId="0" applyNumberFormat="1" applyFill="1"/>
    <xf numFmtId="0" fontId="3" fillId="4" borderId="64" xfId="0" applyFont="1" applyFill="1" applyBorder="1" applyAlignment="1">
      <alignment horizontal="left" vertical="center" wrapText="1"/>
    </xf>
    <xf numFmtId="0" fontId="4" fillId="2" borderId="176" xfId="0" applyFont="1" applyFill="1" applyBorder="1" applyAlignment="1">
      <alignment horizontal="center" vertical="top" wrapText="1"/>
    </xf>
    <xf numFmtId="0" fontId="4" fillId="2" borderId="177" xfId="0" applyFont="1" applyFill="1" applyBorder="1" applyAlignment="1">
      <alignment horizontal="center" vertical="top" wrapText="1"/>
    </xf>
    <xf numFmtId="164" fontId="21" fillId="2" borderId="1" xfId="0" applyNumberFormat="1" applyFont="1" applyFill="1" applyBorder="1" applyAlignment="1">
      <alignment vertical="center" wrapText="1"/>
    </xf>
    <xf numFmtId="0" fontId="17" fillId="2" borderId="159" xfId="0" applyFont="1" applyFill="1" applyBorder="1" applyAlignment="1">
      <alignment horizontal="center" vertical="center" wrapText="1"/>
    </xf>
    <xf numFmtId="164" fontId="48" fillId="3" borderId="1" xfId="0" applyNumberFormat="1" applyFont="1" applyFill="1" applyBorder="1" applyAlignment="1">
      <alignment vertical="center" wrapText="1"/>
    </xf>
    <xf numFmtId="164" fontId="21" fillId="2" borderId="44" xfId="0" applyNumberFormat="1" applyFont="1" applyFill="1" applyBorder="1" applyAlignment="1">
      <alignment vertical="center" wrapText="1"/>
    </xf>
    <xf numFmtId="0" fontId="20" fillId="4" borderId="109" xfId="0" applyFont="1" applyFill="1" applyBorder="1" applyAlignment="1">
      <alignment vertical="top" wrapText="1"/>
    </xf>
    <xf numFmtId="165" fontId="23" fillId="7" borderId="176" xfId="2" applyNumberFormat="1" applyFont="1" applyFill="1" applyBorder="1" applyAlignment="1">
      <alignment vertical="top" wrapText="1"/>
    </xf>
    <xf numFmtId="165" fontId="21" fillId="9" borderId="177" xfId="2" applyNumberFormat="1" applyFont="1" applyFill="1" applyBorder="1" applyAlignment="1">
      <alignment vertical="top" wrapText="1"/>
    </xf>
    <xf numFmtId="43" fontId="21" fillId="9" borderId="178" xfId="2" applyFont="1" applyFill="1" applyBorder="1" applyAlignment="1">
      <alignment horizontal="center" vertical="top" wrapText="1"/>
    </xf>
    <xf numFmtId="165" fontId="3" fillId="10" borderId="176" xfId="2" applyNumberFormat="1" applyFont="1" applyFill="1" applyBorder="1" applyAlignment="1">
      <alignment vertical="top" wrapText="1"/>
    </xf>
    <xf numFmtId="165" fontId="22" fillId="8" borderId="177" xfId="2" applyNumberFormat="1" applyFont="1" applyFill="1" applyBorder="1" applyAlignment="1">
      <alignment vertical="top" wrapText="1"/>
    </xf>
    <xf numFmtId="43" fontId="22" fillId="8" borderId="178" xfId="2" applyFont="1" applyFill="1" applyBorder="1" applyAlignment="1">
      <alignment vertical="top" wrapText="1"/>
    </xf>
    <xf numFmtId="165" fontId="23" fillId="10" borderId="176" xfId="2" applyNumberFormat="1" applyFont="1" applyFill="1" applyBorder="1" applyAlignment="1">
      <alignment vertical="top" wrapText="1"/>
    </xf>
    <xf numFmtId="43" fontId="30" fillId="10" borderId="176" xfId="2" applyFont="1" applyFill="1" applyBorder="1" applyAlignment="1">
      <alignment vertical="top" wrapText="1"/>
    </xf>
    <xf numFmtId="43" fontId="22" fillId="8" borderId="177" xfId="2" applyFont="1" applyFill="1" applyBorder="1" applyAlignment="1">
      <alignment vertical="top" wrapText="1"/>
    </xf>
    <xf numFmtId="165" fontId="30" fillId="10" borderId="176" xfId="2" applyNumberFormat="1" applyFont="1" applyFill="1" applyBorder="1" applyAlignment="1">
      <alignment vertical="top" wrapText="1"/>
    </xf>
    <xf numFmtId="164" fontId="22" fillId="2" borderId="64" xfId="0" applyNumberFormat="1" applyFont="1" applyFill="1" applyBorder="1" applyAlignment="1">
      <alignment vertical="top" wrapText="1"/>
    </xf>
    <xf numFmtId="165" fontId="30" fillId="10" borderId="103" xfId="2" applyNumberFormat="1" applyFont="1" applyFill="1" applyBorder="1" applyAlignment="1">
      <alignment vertical="top" wrapText="1"/>
    </xf>
    <xf numFmtId="165" fontId="22" fillId="8" borderId="0" xfId="2" applyNumberFormat="1" applyFont="1" applyFill="1" applyBorder="1" applyAlignment="1">
      <alignment vertical="top" wrapText="1"/>
    </xf>
    <xf numFmtId="43" fontId="22" fillId="8" borderId="42" xfId="2" applyFont="1" applyFill="1" applyBorder="1" applyAlignment="1">
      <alignment vertical="top" wrapText="1"/>
    </xf>
    <xf numFmtId="165" fontId="23" fillId="10" borderId="103" xfId="2" applyNumberFormat="1" applyFont="1" applyFill="1" applyBorder="1" applyAlignment="1">
      <alignment vertical="top" wrapText="1"/>
    </xf>
    <xf numFmtId="164" fontId="128" fillId="0" borderId="135" xfId="0" applyNumberFormat="1" applyFont="1" applyFill="1" applyBorder="1" applyAlignment="1">
      <alignment vertical="center" wrapText="1"/>
    </xf>
    <xf numFmtId="164" fontId="129" fillId="0" borderId="135" xfId="0" applyNumberFormat="1" applyFont="1" applyFill="1" applyBorder="1" applyAlignment="1">
      <alignment horizontal="center" vertical="center" wrapText="1"/>
    </xf>
    <xf numFmtId="164" fontId="131" fillId="0" borderId="135" xfId="0" applyNumberFormat="1" applyFont="1" applyFill="1" applyBorder="1" applyAlignment="1">
      <alignment horizontal="left" vertical="top" wrapText="1"/>
    </xf>
    <xf numFmtId="164" fontId="129" fillId="0" borderId="135" xfId="0" applyNumberFormat="1" applyFont="1" applyFill="1" applyBorder="1" applyAlignment="1">
      <alignment horizontal="center" vertical="top" wrapText="1"/>
    </xf>
    <xf numFmtId="0" fontId="57" fillId="2" borderId="139" xfId="0" applyFont="1" applyFill="1" applyBorder="1" applyAlignment="1">
      <alignment horizontal="center" vertical="center"/>
    </xf>
    <xf numFmtId="0" fontId="22" fillId="0" borderId="79" xfId="0" applyFont="1" applyFill="1" applyBorder="1" applyAlignment="1">
      <alignment horizontal="center" vertical="top" wrapText="1"/>
    </xf>
    <xf numFmtId="0" fontId="22" fillId="0" borderId="85" xfId="0" applyFont="1" applyFill="1" applyBorder="1" applyAlignment="1">
      <alignment horizontal="center" vertical="top" wrapText="1"/>
    </xf>
    <xf numFmtId="0" fontId="3" fillId="0" borderId="77" xfId="0" applyFont="1" applyFill="1" applyBorder="1" applyAlignment="1">
      <alignment horizontal="left" vertical="center" wrapText="1"/>
    </xf>
    <xf numFmtId="0" fontId="3" fillId="0" borderId="88" xfId="0" applyFont="1" applyFill="1" applyBorder="1" applyAlignment="1">
      <alignment horizontal="center" vertical="center" wrapText="1"/>
    </xf>
    <xf numFmtId="43" fontId="103" fillId="0" borderId="88" xfId="2" applyFont="1" applyFill="1" applyBorder="1" applyAlignment="1">
      <alignment horizontal="left" vertical="top" wrapText="1"/>
    </xf>
    <xf numFmtId="43" fontId="103" fillId="0" borderId="88" xfId="2" applyFont="1" applyFill="1" applyBorder="1" applyAlignment="1">
      <alignment horizontal="center" vertical="top" wrapText="1"/>
    </xf>
    <xf numFmtId="0" fontId="104" fillId="0" borderId="88" xfId="2" applyNumberFormat="1" applyFont="1" applyFill="1" applyBorder="1" applyAlignment="1">
      <alignment horizontal="center" vertical="top" wrapText="1"/>
    </xf>
    <xf numFmtId="0" fontId="24" fillId="0" borderId="91" xfId="0" applyFont="1" applyFill="1" applyBorder="1" applyAlignment="1">
      <alignment horizontal="left" vertical="center" wrapText="1"/>
    </xf>
    <xf numFmtId="0" fontId="22" fillId="0" borderId="92" xfId="0" applyFont="1" applyFill="1" applyBorder="1" applyAlignment="1">
      <alignment horizontal="center" vertical="center" wrapText="1"/>
    </xf>
    <xf numFmtId="0" fontId="22" fillId="0" borderId="92" xfId="0" applyFont="1" applyFill="1" applyBorder="1" applyAlignment="1">
      <alignment vertical="center" wrapText="1"/>
    </xf>
    <xf numFmtId="43" fontId="52" fillId="0" borderId="92" xfId="2" applyFont="1" applyFill="1" applyBorder="1" applyAlignment="1">
      <alignment horizontal="left" vertical="top" wrapText="1"/>
    </xf>
    <xf numFmtId="43" fontId="52" fillId="0" borderId="92" xfId="2" applyFont="1" applyFill="1" applyBorder="1" applyAlignment="1">
      <alignment vertical="top" wrapText="1"/>
    </xf>
    <xf numFmtId="43" fontId="105" fillId="0" borderId="92" xfId="2" applyFont="1" applyFill="1" applyBorder="1" applyAlignment="1">
      <alignment horizontal="left" vertical="top" wrapText="1"/>
    </xf>
    <xf numFmtId="0" fontId="104" fillId="0" borderId="92" xfId="2" applyNumberFormat="1" applyFont="1" applyFill="1" applyBorder="1" applyAlignment="1">
      <alignment horizontal="center" vertical="top" wrapText="1"/>
    </xf>
    <xf numFmtId="0" fontId="24" fillId="0" borderId="83" xfId="0" applyFont="1" applyFill="1" applyBorder="1" applyAlignment="1">
      <alignment horizontal="left" vertical="center" wrapText="1"/>
    </xf>
    <xf numFmtId="0" fontId="22" fillId="0" borderId="85" xfId="0" applyFont="1" applyFill="1" applyBorder="1" applyAlignment="1">
      <alignment horizontal="center" vertical="center" wrapText="1"/>
    </xf>
    <xf numFmtId="0" fontId="22" fillId="0" borderId="85" xfId="0" applyFont="1" applyFill="1" applyBorder="1" applyAlignment="1">
      <alignment vertical="center" wrapText="1"/>
    </xf>
    <xf numFmtId="43" fontId="52" fillId="0" borderId="85" xfId="2" applyFont="1" applyFill="1" applyBorder="1" applyAlignment="1">
      <alignment horizontal="left" vertical="top" wrapText="1"/>
    </xf>
    <xf numFmtId="43" fontId="52" fillId="0" borderId="85" xfId="2" applyFont="1" applyFill="1" applyBorder="1" applyAlignment="1">
      <alignment vertical="top" wrapText="1"/>
    </xf>
    <xf numFmtId="43" fontId="105" fillId="0" borderId="85" xfId="2" applyFont="1" applyFill="1" applyBorder="1" applyAlignment="1">
      <alignment horizontal="left" vertical="top" wrapText="1"/>
    </xf>
    <xf numFmtId="43" fontId="52" fillId="0" borderId="93" xfId="2" applyFont="1" applyFill="1" applyBorder="1" applyAlignment="1">
      <alignment horizontal="left" vertical="top" wrapText="1"/>
    </xf>
    <xf numFmtId="43" fontId="52" fillId="0" borderId="94" xfId="2" applyFont="1" applyFill="1" applyBorder="1" applyAlignment="1">
      <alignment horizontal="left" vertical="top" wrapText="1"/>
    </xf>
    <xf numFmtId="0" fontId="67" fillId="0" borderId="88" xfId="0" applyFont="1" applyFill="1" applyBorder="1" applyAlignment="1">
      <alignment horizontal="left" vertical="top" wrapText="1"/>
    </xf>
    <xf numFmtId="0" fontId="67" fillId="0" borderId="92" xfId="0" applyFont="1" applyFill="1" applyBorder="1" applyAlignment="1">
      <alignment horizontal="left" vertical="top" wrapText="1"/>
    </xf>
    <xf numFmtId="0" fontId="67" fillId="0" borderId="85" xfId="0" applyFont="1" applyFill="1" applyBorder="1" applyAlignment="1">
      <alignment horizontal="left" vertical="top" wrapText="1"/>
    </xf>
    <xf numFmtId="43" fontId="3" fillId="0" borderId="88" xfId="2" applyFont="1" applyFill="1" applyBorder="1" applyAlignment="1">
      <alignment horizontal="center" vertical="center" wrapText="1"/>
    </xf>
    <xf numFmtId="43" fontId="66" fillId="0" borderId="88" xfId="2"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90" xfId="0" applyFont="1" applyFill="1" applyBorder="1" applyAlignment="1">
      <alignment horizontal="left" vertical="center" wrapText="1"/>
    </xf>
    <xf numFmtId="0" fontId="22" fillId="0" borderId="91" xfId="0" applyFont="1" applyFill="1" applyBorder="1" applyAlignment="1">
      <alignment horizontal="left" vertical="center" wrapText="1"/>
    </xf>
    <xf numFmtId="43" fontId="22" fillId="0" borderId="92" xfId="2" applyFont="1" applyFill="1" applyBorder="1" applyAlignment="1">
      <alignment horizontal="center" vertical="center" wrapText="1"/>
    </xf>
    <xf numFmtId="43" fontId="4" fillId="0" borderId="92" xfId="2" applyFont="1" applyFill="1" applyBorder="1" applyAlignment="1">
      <alignment horizontal="left" vertical="center" wrapText="1"/>
    </xf>
    <xf numFmtId="0" fontId="22" fillId="0" borderId="100" xfId="0" applyFont="1" applyFill="1" applyBorder="1" applyAlignment="1">
      <alignment horizontal="left" vertical="center" wrapText="1"/>
    </xf>
    <xf numFmtId="0" fontId="22" fillId="0" borderId="101" xfId="0" applyFont="1" applyFill="1" applyBorder="1" applyAlignment="1">
      <alignment horizontal="left" vertical="center" wrapText="1"/>
    </xf>
    <xf numFmtId="0" fontId="22" fillId="0" borderId="83" xfId="0" applyFont="1" applyFill="1" applyBorder="1" applyAlignment="1">
      <alignment horizontal="left" vertical="center" wrapText="1"/>
    </xf>
    <xf numFmtId="43" fontId="22" fillId="0" borderId="85" xfId="2" applyFont="1" applyFill="1" applyBorder="1" applyAlignment="1">
      <alignment horizontal="center" vertical="center" wrapText="1"/>
    </xf>
    <xf numFmtId="43" fontId="4" fillId="0" borderId="85" xfId="2" applyFont="1" applyFill="1" applyBorder="1" applyAlignment="1">
      <alignment horizontal="left" vertical="center" wrapText="1"/>
    </xf>
    <xf numFmtId="0" fontId="22" fillId="0" borderId="93" xfId="0" applyFont="1" applyFill="1" applyBorder="1" applyAlignment="1">
      <alignment horizontal="left" vertical="center" wrapText="1"/>
    </xf>
    <xf numFmtId="0" fontId="22" fillId="0" borderId="94" xfId="0" applyFont="1" applyFill="1" applyBorder="1" applyAlignment="1">
      <alignment horizontal="left" vertical="center" wrapText="1"/>
    </xf>
    <xf numFmtId="0" fontId="67" fillId="0" borderId="88" xfId="0" applyFont="1" applyFill="1" applyBorder="1" applyAlignment="1">
      <alignment horizontal="left" vertical="center" wrapText="1"/>
    </xf>
    <xf numFmtId="0" fontId="67" fillId="0" borderId="85" xfId="0" applyFont="1" applyFill="1" applyBorder="1" applyAlignment="1">
      <alignment horizontal="left" vertical="center" wrapText="1"/>
    </xf>
    <xf numFmtId="43" fontId="104" fillId="0" borderId="88" xfId="2" applyFont="1" applyFill="1" applyBorder="1" applyAlignment="1">
      <alignment horizontal="center" vertical="center" wrapText="1"/>
    </xf>
    <xf numFmtId="0" fontId="104" fillId="0" borderId="88" xfId="2" applyNumberFormat="1" applyFont="1" applyFill="1" applyBorder="1" applyAlignment="1">
      <alignment horizontal="center" vertical="center" wrapText="1"/>
    </xf>
    <xf numFmtId="43" fontId="110" fillId="0" borderId="92" xfId="2" applyFont="1" applyFill="1" applyBorder="1" applyAlignment="1">
      <alignment horizontal="center" vertical="center" wrapText="1"/>
    </xf>
    <xf numFmtId="0" fontId="22" fillId="0" borderId="85" xfId="2" applyNumberFormat="1" applyFont="1" applyFill="1" applyBorder="1" applyAlignment="1">
      <alignment horizontal="center" vertical="center" wrapText="1"/>
    </xf>
    <xf numFmtId="0" fontId="68" fillId="0" borderId="89" xfId="0" applyFont="1" applyFill="1" applyBorder="1" applyAlignment="1">
      <alignment horizontal="left" vertical="center" wrapText="1"/>
    </xf>
    <xf numFmtId="0" fontId="26" fillId="0" borderId="89" xfId="0" applyFont="1" applyFill="1" applyBorder="1" applyAlignment="1">
      <alignment horizontal="center" vertical="center" wrapText="1"/>
    </xf>
    <xf numFmtId="0" fontId="26" fillId="0" borderId="105" xfId="0" applyFont="1" applyFill="1" applyBorder="1" applyAlignment="1">
      <alignment horizontal="center" vertical="center" wrapText="1"/>
    </xf>
    <xf numFmtId="0" fontId="26" fillId="0" borderId="90" xfId="0" applyFont="1" applyFill="1" applyBorder="1" applyAlignment="1">
      <alignment horizontal="center" vertical="center" wrapText="1"/>
    </xf>
    <xf numFmtId="0" fontId="67" fillId="0" borderId="89" xfId="0" applyFont="1" applyFill="1" applyBorder="1" applyAlignment="1">
      <alignment vertical="center" wrapText="1"/>
    </xf>
    <xf numFmtId="0" fontId="68" fillId="0" borderId="89" xfId="0" applyFont="1" applyFill="1" applyBorder="1" applyAlignment="1">
      <alignment horizontal="left" vertical="top" wrapText="1"/>
    </xf>
    <xf numFmtId="0" fontId="67" fillId="0" borderId="89" xfId="0" applyFont="1" applyFill="1" applyBorder="1" applyAlignment="1">
      <alignment horizontal="center" vertical="top" wrapText="1"/>
    </xf>
    <xf numFmtId="0" fontId="67" fillId="0" borderId="105" xfId="0" applyFont="1" applyFill="1" applyBorder="1" applyAlignment="1">
      <alignment horizontal="center" vertical="top" wrapText="1"/>
    </xf>
    <xf numFmtId="0" fontId="67" fillId="0" borderId="90" xfId="0" applyFont="1" applyFill="1" applyBorder="1" applyAlignment="1">
      <alignment horizontal="center" vertical="top" wrapText="1"/>
    </xf>
    <xf numFmtId="0" fontId="67" fillId="0" borderId="93" xfId="0" applyFont="1" applyFill="1" applyBorder="1" applyAlignment="1">
      <alignment vertical="center" wrapText="1"/>
    </xf>
    <xf numFmtId="0" fontId="68" fillId="0" borderId="93" xfId="0" applyFont="1" applyFill="1" applyBorder="1" applyAlignment="1">
      <alignment horizontal="left" vertical="top" wrapText="1"/>
    </xf>
    <xf numFmtId="0" fontId="67" fillId="0" borderId="93" xfId="0" applyFont="1" applyFill="1" applyBorder="1" applyAlignment="1">
      <alignment horizontal="center" vertical="top" wrapText="1"/>
    </xf>
    <xf numFmtId="0" fontId="67" fillId="0" borderId="110" xfId="0" applyFont="1" applyFill="1" applyBorder="1" applyAlignment="1">
      <alignment horizontal="center" vertical="top" wrapText="1"/>
    </xf>
    <xf numFmtId="0" fontId="67" fillId="0" borderId="94" xfId="0" applyFont="1" applyFill="1" applyBorder="1" applyAlignment="1">
      <alignment horizontal="center" vertical="top" wrapText="1"/>
    </xf>
    <xf numFmtId="0" fontId="71" fillId="0" borderId="111" xfId="0" applyFont="1" applyFill="1" applyBorder="1" applyAlignment="1">
      <alignment horizontal="left" vertical="center" wrapText="1"/>
    </xf>
    <xf numFmtId="0" fontId="26" fillId="0" borderId="112" xfId="0" applyFont="1" applyFill="1" applyBorder="1" applyAlignment="1">
      <alignment horizontal="center" vertical="center" wrapText="1"/>
    </xf>
    <xf numFmtId="0" fontId="26" fillId="0" borderId="112" xfId="0" applyFont="1" applyFill="1" applyBorder="1" applyAlignment="1">
      <alignment horizontal="left" vertical="top" wrapText="1"/>
    </xf>
    <xf numFmtId="0" fontId="75" fillId="0" borderId="112" xfId="0" applyFont="1" applyFill="1" applyBorder="1" applyAlignment="1">
      <alignment horizontal="left" vertical="top" wrapText="1"/>
    </xf>
    <xf numFmtId="0" fontId="14" fillId="0" borderId="112" xfId="0" applyFont="1" applyFill="1" applyBorder="1" applyAlignment="1">
      <alignment horizontal="left" vertical="top" wrapText="1"/>
    </xf>
    <xf numFmtId="0" fontId="14" fillId="0" borderId="113" xfId="0" applyFont="1" applyFill="1" applyBorder="1" applyAlignment="1">
      <alignment horizontal="left" vertical="top" wrapText="1"/>
    </xf>
    <xf numFmtId="0" fontId="14" fillId="0" borderId="114" xfId="0" applyFont="1" applyFill="1" applyBorder="1" applyAlignment="1">
      <alignment horizontal="left" vertical="top" wrapText="1"/>
    </xf>
    <xf numFmtId="43" fontId="4" fillId="0" borderId="92" xfId="2" applyFont="1" applyFill="1" applyBorder="1" applyAlignment="1">
      <alignment horizontal="center" vertical="center" wrapText="1"/>
    </xf>
    <xf numFmtId="43" fontId="110" fillId="0" borderId="100" xfId="2" applyFont="1" applyFill="1" applyBorder="1" applyAlignment="1">
      <alignment horizontal="left" vertical="center" wrapText="1"/>
    </xf>
    <xf numFmtId="43" fontId="110" fillId="0" borderId="101" xfId="2" applyFont="1" applyFill="1" applyBorder="1" applyAlignment="1">
      <alignment horizontal="left" vertical="center" wrapText="1"/>
    </xf>
    <xf numFmtId="0" fontId="114" fillId="0" borderId="112" xfId="0" applyFont="1" applyFill="1" applyBorder="1" applyAlignment="1">
      <alignment horizontal="center" vertical="center" wrapText="1"/>
    </xf>
    <xf numFmtId="0" fontId="67" fillId="0" borderId="112" xfId="0" applyFont="1" applyFill="1" applyBorder="1" applyAlignment="1">
      <alignment horizontal="left" vertical="top" wrapText="1"/>
    </xf>
    <xf numFmtId="0" fontId="67" fillId="0" borderId="113" xfId="0" applyFont="1" applyFill="1" applyBorder="1" applyAlignment="1">
      <alignment vertical="center" wrapText="1"/>
    </xf>
    <xf numFmtId="0" fontId="68" fillId="0" borderId="113" xfId="0" applyFont="1" applyFill="1" applyBorder="1" applyAlignment="1">
      <alignment horizontal="left" vertical="center" wrapText="1"/>
    </xf>
    <xf numFmtId="0" fontId="67" fillId="0" borderId="113" xfId="0" applyFont="1" applyFill="1" applyBorder="1" applyAlignment="1">
      <alignment vertical="top" wrapText="1"/>
    </xf>
    <xf numFmtId="0" fontId="67" fillId="0" borderId="2" xfId="0" applyFont="1" applyFill="1" applyBorder="1" applyAlignment="1">
      <alignment vertical="top" wrapText="1"/>
    </xf>
    <xf numFmtId="0" fontId="67" fillId="0" borderId="114" xfId="0" applyFont="1" applyFill="1" applyBorder="1" applyAlignment="1">
      <alignment vertical="top" wrapText="1"/>
    </xf>
    <xf numFmtId="0" fontId="68" fillId="0" borderId="113" xfId="0" applyFont="1" applyFill="1" applyBorder="1" applyAlignment="1">
      <alignment horizontal="left" vertical="top" wrapText="1"/>
    </xf>
    <xf numFmtId="0" fontId="71" fillId="0" borderId="113" xfId="0" applyFont="1" applyFill="1" applyBorder="1" applyAlignment="1">
      <alignment vertical="top" wrapText="1"/>
    </xf>
    <xf numFmtId="0" fontId="67" fillId="0" borderId="80" xfId="0" applyFont="1" applyFill="1" applyBorder="1" applyAlignment="1">
      <alignment vertical="center" wrapText="1"/>
    </xf>
    <xf numFmtId="0" fontId="67" fillId="0" borderId="113" xfId="0" applyFont="1" applyFill="1" applyBorder="1" applyAlignment="1">
      <alignment horizontal="left" vertical="top" wrapText="1"/>
    </xf>
    <xf numFmtId="0" fontId="68" fillId="0" borderId="113" xfId="0" applyFont="1" applyFill="1" applyBorder="1" applyAlignment="1">
      <alignment vertical="top" wrapText="1"/>
    </xf>
    <xf numFmtId="0" fontId="71" fillId="0" borderId="111" xfId="0" applyFont="1" applyFill="1" applyBorder="1" applyAlignment="1">
      <alignment vertical="center" wrapText="1"/>
    </xf>
    <xf numFmtId="0" fontId="68" fillId="0" borderId="112" xfId="0" applyFont="1" applyFill="1" applyBorder="1" applyAlignment="1">
      <alignment horizontal="left" vertical="top" wrapText="1"/>
    </xf>
    <xf numFmtId="0" fontId="16" fillId="0" borderId="112" xfId="0" applyFont="1" applyFill="1" applyBorder="1" applyAlignment="1">
      <alignment horizontal="left" vertical="top" wrapText="1"/>
    </xf>
    <xf numFmtId="0" fontId="17" fillId="0" borderId="112" xfId="0" applyFont="1" applyFill="1" applyBorder="1" applyAlignment="1">
      <alignment horizontal="left" vertical="top" wrapText="1"/>
    </xf>
    <xf numFmtId="0" fontId="17" fillId="0" borderId="115" xfId="0" applyFont="1" applyFill="1" applyBorder="1" applyAlignment="1">
      <alignment horizontal="left" vertical="top" wrapText="1"/>
    </xf>
    <xf numFmtId="0" fontId="26" fillId="0" borderId="111" xfId="0" applyFont="1" applyFill="1" applyBorder="1" applyAlignment="1">
      <alignment vertical="center" wrapText="1"/>
    </xf>
    <xf numFmtId="0" fontId="67" fillId="0" borderId="80" xfId="0" applyFont="1" applyFill="1" applyBorder="1" applyAlignment="1">
      <alignment horizontal="center" vertical="center"/>
    </xf>
    <xf numFmtId="0" fontId="26" fillId="0" borderId="80" xfId="0" applyFont="1" applyFill="1" applyBorder="1" applyAlignment="1">
      <alignment vertical="top" wrapText="1"/>
    </xf>
    <xf numFmtId="0" fontId="26" fillId="0" borderId="88" xfId="0" applyFont="1" applyFill="1" applyBorder="1" applyAlignment="1">
      <alignment vertical="top" wrapText="1"/>
    </xf>
    <xf numFmtId="0" fontId="26" fillId="0" borderId="113" xfId="0" applyFont="1" applyFill="1" applyBorder="1" applyAlignment="1">
      <alignment vertical="top" wrapText="1"/>
    </xf>
    <xf numFmtId="0" fontId="26" fillId="0" borderId="2" xfId="0" applyFont="1" applyFill="1" applyBorder="1" applyAlignment="1">
      <alignment vertical="top" wrapText="1"/>
    </xf>
    <xf numFmtId="0" fontId="26" fillId="0" borderId="114" xfId="0" applyFont="1" applyFill="1" applyBorder="1" applyAlignment="1">
      <alignment vertical="top" wrapText="1"/>
    </xf>
    <xf numFmtId="0" fontId="35" fillId="0" borderId="102" xfId="5" applyFont="1" applyFill="1" applyBorder="1" applyAlignment="1">
      <alignment vertical="center" wrapText="1"/>
    </xf>
    <xf numFmtId="0" fontId="74" fillId="0" borderId="113" xfId="0" applyFont="1" applyFill="1" applyBorder="1" applyAlignment="1">
      <alignment vertical="top" wrapText="1"/>
    </xf>
    <xf numFmtId="0" fontId="75" fillId="0" borderId="113" xfId="0" applyFont="1" applyFill="1" applyBorder="1" applyAlignment="1">
      <alignment horizontal="left" vertical="top" wrapText="1"/>
    </xf>
    <xf numFmtId="0" fontId="14" fillId="0" borderId="113" xfId="0" applyFont="1" applyFill="1" applyBorder="1" applyAlignment="1">
      <alignment vertical="top" wrapText="1"/>
    </xf>
    <xf numFmtId="43" fontId="120" fillId="0" borderId="85" xfId="2" applyFont="1" applyFill="1" applyBorder="1" applyAlignment="1">
      <alignment horizontal="center" vertical="center" wrapText="1"/>
    </xf>
    <xf numFmtId="0" fontId="26" fillId="0" borderId="111" xfId="0" applyFont="1" applyFill="1" applyBorder="1" applyAlignment="1">
      <alignment horizontal="left" vertical="center" wrapText="1"/>
    </xf>
    <xf numFmtId="0" fontId="14" fillId="0" borderId="112" xfId="0" applyFont="1" applyFill="1" applyBorder="1" applyAlignment="1">
      <alignment horizontal="center" vertical="center" wrapText="1"/>
    </xf>
    <xf numFmtId="0" fontId="37" fillId="0" borderId="112" xfId="0" applyFont="1" applyFill="1" applyBorder="1" applyAlignment="1">
      <alignment vertical="top" wrapText="1"/>
    </xf>
    <xf numFmtId="0" fontId="88" fillId="0" borderId="112" xfId="0" applyFont="1" applyFill="1" applyBorder="1" applyAlignment="1">
      <alignment horizontal="left" vertical="top" wrapText="1"/>
    </xf>
    <xf numFmtId="0" fontId="14" fillId="0" borderId="2" xfId="0" applyFont="1" applyFill="1" applyBorder="1" applyAlignment="1">
      <alignment vertical="top" wrapText="1"/>
    </xf>
    <xf numFmtId="0" fontId="14" fillId="0" borderId="114" xfId="0" applyFont="1" applyFill="1" applyBorder="1" applyAlignment="1">
      <alignment vertical="top" wrapText="1"/>
    </xf>
    <xf numFmtId="0" fontId="26" fillId="0" borderId="102" xfId="0" applyFont="1" applyFill="1" applyBorder="1" applyAlignment="1">
      <alignment vertical="center" wrapText="1"/>
    </xf>
    <xf numFmtId="0" fontId="26" fillId="0" borderId="113" xfId="0" applyFont="1" applyFill="1" applyBorder="1" applyAlignment="1">
      <alignment horizontal="left" vertical="top" wrapText="1"/>
    </xf>
    <xf numFmtId="0" fontId="120" fillId="0" borderId="93" xfId="0" applyFont="1" applyFill="1" applyBorder="1" applyAlignment="1">
      <alignment horizontal="left" vertical="center" wrapText="1"/>
    </xf>
    <xf numFmtId="0" fontId="120" fillId="0" borderId="94" xfId="0" applyFont="1" applyFill="1" applyBorder="1" applyAlignment="1">
      <alignment horizontal="left" vertical="center" wrapText="1"/>
    </xf>
    <xf numFmtId="0" fontId="26" fillId="0" borderId="10" xfId="0" applyFont="1" applyFill="1" applyBorder="1" applyAlignment="1">
      <alignment vertical="top" wrapText="1"/>
    </xf>
    <xf numFmtId="43" fontId="91" fillId="0" borderId="85" xfId="2" applyFont="1" applyFill="1" applyBorder="1" applyAlignment="1">
      <alignment horizontal="center" vertical="center" wrapText="1"/>
    </xf>
    <xf numFmtId="0" fontId="26" fillId="0" borderId="111" xfId="0" applyFont="1" applyFill="1" applyBorder="1" applyAlignment="1">
      <alignment horizontal="left" vertical="top" wrapText="1"/>
    </xf>
    <xf numFmtId="0" fontId="61" fillId="0" borderId="112" xfId="0" applyFont="1" applyFill="1" applyBorder="1" applyAlignment="1">
      <alignment horizontal="left" vertical="top" wrapText="1"/>
    </xf>
    <xf numFmtId="0" fontId="21" fillId="0" borderId="77" xfId="0" applyFont="1" applyFill="1" applyBorder="1" applyAlignment="1">
      <alignment horizontal="left" vertical="center" wrapText="1"/>
    </xf>
    <xf numFmtId="0" fontId="21" fillId="0" borderId="88" xfId="0" applyFont="1" applyFill="1" applyBorder="1" applyAlignment="1">
      <alignment horizontal="center" vertical="center" wrapText="1"/>
    </xf>
    <xf numFmtId="43" fontId="21" fillId="0" borderId="88" xfId="2" applyFont="1" applyFill="1" applyBorder="1" applyAlignment="1">
      <alignment horizontal="center" vertical="center" wrapText="1"/>
    </xf>
    <xf numFmtId="43" fontId="21" fillId="0" borderId="88" xfId="2" applyFont="1" applyFill="1" applyBorder="1" applyAlignment="1">
      <alignment horizontal="left" vertical="center" wrapText="1"/>
    </xf>
    <xf numFmtId="43" fontId="22" fillId="0" borderId="92" xfId="2" applyFont="1" applyFill="1" applyBorder="1" applyAlignment="1">
      <alignment horizontal="left" vertical="center" wrapText="1"/>
    </xf>
    <xf numFmtId="43" fontId="22" fillId="0" borderId="85" xfId="2" applyFont="1" applyFill="1" applyBorder="1" applyAlignment="1">
      <alignment horizontal="left" vertical="center" wrapText="1"/>
    </xf>
    <xf numFmtId="0" fontId="21" fillId="0" borderId="89" xfId="0" applyFont="1" applyFill="1" applyBorder="1" applyAlignment="1">
      <alignment horizontal="left" vertical="center" wrapText="1"/>
    </xf>
    <xf numFmtId="0" fontId="21" fillId="0" borderId="90" xfId="0" applyFont="1" applyFill="1" applyBorder="1" applyAlignment="1">
      <alignment horizontal="left" vertical="center" wrapText="1"/>
    </xf>
    <xf numFmtId="0" fontId="91" fillId="0" borderId="83" xfId="0" applyFont="1" applyFill="1" applyBorder="1" applyAlignment="1">
      <alignment horizontal="left" vertical="center" wrapText="1"/>
    </xf>
    <xf numFmtId="0" fontId="91" fillId="0" borderId="85" xfId="0" applyFont="1" applyFill="1" applyBorder="1" applyAlignment="1">
      <alignment horizontal="center" vertical="center" wrapText="1"/>
    </xf>
    <xf numFmtId="43" fontId="91" fillId="0" borderId="85" xfId="2" applyFont="1" applyFill="1" applyBorder="1" applyAlignment="1">
      <alignment horizontal="left" vertical="center" wrapText="1"/>
    </xf>
    <xf numFmtId="0" fontId="91" fillId="0" borderId="93" xfId="0" applyFont="1" applyFill="1" applyBorder="1" applyAlignment="1">
      <alignment horizontal="left" vertical="center" wrapText="1"/>
    </xf>
    <xf numFmtId="0" fontId="91" fillId="0" borderId="94" xfId="0" applyFont="1" applyFill="1" applyBorder="1" applyAlignment="1">
      <alignment horizontal="left" vertical="center" wrapText="1"/>
    </xf>
    <xf numFmtId="0" fontId="14" fillId="0" borderId="88" xfId="0" applyFont="1" applyFill="1" applyBorder="1" applyAlignment="1">
      <alignment horizontal="left" vertical="top" wrapText="1"/>
    </xf>
    <xf numFmtId="0" fontId="26" fillId="0" borderId="89" xfId="0" applyFont="1" applyFill="1" applyBorder="1" applyAlignment="1">
      <alignment vertical="top" wrapText="1"/>
    </xf>
    <xf numFmtId="0" fontId="26" fillId="0" borderId="116" xfId="0" applyFont="1" applyFill="1" applyBorder="1" applyAlignment="1">
      <alignment vertical="top" wrapText="1"/>
    </xf>
    <xf numFmtId="0" fontId="26" fillId="0" borderId="90" xfId="0" applyFont="1" applyFill="1" applyBorder="1" applyAlignment="1">
      <alignment vertical="top" wrapText="1"/>
    </xf>
    <xf numFmtId="0" fontId="14" fillId="0" borderId="85" xfId="0" applyFont="1" applyFill="1" applyBorder="1" applyAlignment="1">
      <alignment horizontal="left" vertical="top" wrapText="1"/>
    </xf>
    <xf numFmtId="0" fontId="26" fillId="0" borderId="93" xfId="0" applyFont="1" applyFill="1" applyBorder="1" applyAlignment="1">
      <alignment vertical="top" wrapText="1"/>
    </xf>
    <xf numFmtId="0" fontId="26" fillId="0" borderId="110" xfId="0" applyFont="1" applyFill="1" applyBorder="1" applyAlignment="1">
      <alignment vertical="top" wrapText="1"/>
    </xf>
    <xf numFmtId="0" fontId="26" fillId="0" borderId="94" xfId="0" applyFont="1" applyFill="1" applyBorder="1" applyAlignment="1">
      <alignment vertical="top" wrapText="1"/>
    </xf>
    <xf numFmtId="0" fontId="74" fillId="0" borderId="112" xfId="0" applyFont="1" applyFill="1" applyBorder="1" applyAlignment="1">
      <alignment horizontal="center" vertical="center" wrapText="1"/>
    </xf>
    <xf numFmtId="0" fontId="67" fillId="0" borderId="96" xfId="0" applyFont="1" applyFill="1" applyBorder="1" applyAlignment="1">
      <alignment vertical="top" wrapText="1"/>
    </xf>
    <xf numFmtId="0" fontId="67" fillId="0" borderId="82" xfId="0" applyFont="1" applyFill="1" applyBorder="1" applyAlignment="1">
      <alignment vertical="top" wrapText="1"/>
    </xf>
    <xf numFmtId="0" fontId="67" fillId="0" borderId="99" xfId="0" applyFont="1" applyFill="1" applyBorder="1" applyAlignment="1">
      <alignment vertical="top" wrapText="1"/>
    </xf>
    <xf numFmtId="0" fontId="67" fillId="0" borderId="87" xfId="0" applyFont="1" applyFill="1" applyBorder="1" applyAlignment="1">
      <alignment vertical="top" wrapText="1"/>
    </xf>
    <xf numFmtId="0" fontId="67" fillId="0" borderId="64" xfId="0" applyFont="1" applyFill="1" applyBorder="1" applyAlignment="1">
      <alignment vertical="top" wrapText="1"/>
    </xf>
    <xf numFmtId="0" fontId="22" fillId="0" borderId="112" xfId="0" applyNumberFormat="1" applyFont="1" applyFill="1" applyBorder="1" applyAlignment="1">
      <alignment horizontal="left" vertical="top" wrapText="1"/>
    </xf>
    <xf numFmtId="0" fontId="22" fillId="0" borderId="112" xfId="0" applyFont="1" applyFill="1" applyBorder="1" applyAlignment="1">
      <alignment horizontal="left" vertical="top" wrapText="1"/>
    </xf>
    <xf numFmtId="0" fontId="0" fillId="0" borderId="135" xfId="0" applyFill="1" applyBorder="1"/>
    <xf numFmtId="164" fontId="102" fillId="0" borderId="44" xfId="0" applyNumberFormat="1" applyFont="1" applyFill="1" applyBorder="1" applyAlignment="1">
      <alignment horizontal="center" vertical="top" wrapText="1"/>
    </xf>
    <xf numFmtId="0" fontId="62" fillId="0" borderId="135" xfId="0" applyFont="1" applyBorder="1"/>
    <xf numFmtId="0" fontId="0" fillId="0" borderId="135" xfId="0" applyBorder="1"/>
    <xf numFmtId="0" fontId="53" fillId="0" borderId="135" xfId="0" applyFont="1" applyFill="1" applyBorder="1" applyAlignment="1">
      <alignment horizontal="center" vertical="top" wrapText="1"/>
    </xf>
    <xf numFmtId="0" fontId="53" fillId="0" borderId="135" xfId="0" applyFont="1" applyFill="1" applyBorder="1" applyAlignment="1">
      <alignment vertical="top" wrapText="1"/>
    </xf>
    <xf numFmtId="43" fontId="53" fillId="0" borderId="135" xfId="2" applyFont="1" applyFill="1" applyBorder="1" applyAlignment="1">
      <alignment vertical="top" wrapText="1"/>
    </xf>
    <xf numFmtId="0" fontId="79" fillId="0" borderId="0" xfId="0" applyFont="1" applyFill="1" applyAlignment="1">
      <alignment vertical="center"/>
    </xf>
    <xf numFmtId="0" fontId="0" fillId="0" borderId="0" xfId="0" applyFont="1" applyFill="1"/>
    <xf numFmtId="0" fontId="79" fillId="0" borderId="0" xfId="0" applyFont="1" applyFill="1" applyBorder="1" applyAlignment="1">
      <alignment vertical="center"/>
    </xf>
    <xf numFmtId="0" fontId="79" fillId="0" borderId="0" xfId="0" applyFont="1" applyFill="1" applyBorder="1" applyAlignment="1">
      <alignment vertical="top"/>
    </xf>
    <xf numFmtId="0" fontId="137" fillId="0" borderId="135" xfId="0" applyFont="1" applyFill="1" applyBorder="1" applyAlignment="1">
      <alignment horizontal="center" vertical="top" wrapText="1"/>
    </xf>
    <xf numFmtId="0" fontId="137" fillId="0" borderId="149" xfId="0" applyFont="1" applyFill="1" applyBorder="1" applyAlignment="1">
      <alignment horizontal="center" vertical="top" wrapText="1"/>
    </xf>
    <xf numFmtId="0" fontId="137" fillId="0" borderId="150" xfId="0" applyFont="1" applyFill="1" applyBorder="1" applyAlignment="1">
      <alignment horizontal="center" vertical="top" wrapText="1"/>
    </xf>
    <xf numFmtId="0" fontId="79" fillId="0" borderId="135" xfId="0" applyFont="1" applyFill="1" applyBorder="1" applyAlignment="1">
      <alignment vertical="top" wrapText="1"/>
    </xf>
    <xf numFmtId="43" fontId="137" fillId="0" borderId="135" xfId="2" applyFont="1" applyFill="1" applyBorder="1" applyAlignment="1">
      <alignment vertical="top" wrapText="1"/>
    </xf>
    <xf numFmtId="0" fontId="53" fillId="0" borderId="156" xfId="0" applyFont="1" applyFill="1" applyBorder="1" applyAlignment="1">
      <alignment horizontal="center" vertical="top" wrapText="1"/>
    </xf>
    <xf numFmtId="0" fontId="79" fillId="0" borderId="157" xfId="0" applyFont="1" applyFill="1" applyBorder="1" applyAlignment="1">
      <alignment vertical="top" wrapText="1"/>
    </xf>
    <xf numFmtId="0" fontId="139" fillId="0" borderId="156" xfId="0" applyFont="1" applyFill="1" applyBorder="1" applyAlignment="1">
      <alignment vertical="top" wrapText="1"/>
    </xf>
    <xf numFmtId="0" fontId="140" fillId="0" borderId="157" xfId="0" applyFont="1" applyFill="1" applyBorder="1" applyAlignment="1">
      <alignment vertical="top" wrapText="1"/>
    </xf>
    <xf numFmtId="0" fontId="141" fillId="0" borderId="157" xfId="0" applyFont="1" applyFill="1" applyBorder="1" applyAlignment="1">
      <alignment vertical="top" wrapText="1"/>
    </xf>
    <xf numFmtId="0" fontId="137" fillId="0" borderId="135" xfId="0" applyFont="1" applyFill="1" applyBorder="1" applyAlignment="1">
      <alignment vertical="top" wrapText="1"/>
    </xf>
    <xf numFmtId="0" fontId="137" fillId="0" borderId="138" xfId="0" applyFont="1" applyFill="1" applyBorder="1" applyAlignment="1">
      <alignment vertical="top" wrapText="1"/>
    </xf>
    <xf numFmtId="0" fontId="79" fillId="0" borderId="138" xfId="0" applyFont="1" applyFill="1" applyBorder="1" applyAlignment="1">
      <alignment vertical="top" wrapText="1"/>
    </xf>
    <xf numFmtId="0" fontId="9" fillId="0" borderId="138" xfId="0" applyFont="1" applyFill="1" applyBorder="1" applyAlignment="1">
      <alignment vertical="top" wrapText="1"/>
    </xf>
    <xf numFmtId="43" fontId="53" fillId="0" borderId="158" xfId="2" applyFont="1" applyFill="1" applyBorder="1" applyAlignment="1">
      <alignment vertical="top" wrapText="1"/>
    </xf>
    <xf numFmtId="0" fontId="79" fillId="0" borderId="135" xfId="0" applyFont="1" applyFill="1" applyBorder="1" applyAlignment="1">
      <alignment horizontal="center" vertical="top" wrapText="1"/>
    </xf>
    <xf numFmtId="43" fontId="79" fillId="0" borderId="135" xfId="2" applyFont="1" applyFill="1" applyBorder="1" applyAlignment="1">
      <alignment vertical="top" wrapText="1"/>
    </xf>
    <xf numFmtId="0" fontId="53" fillId="0" borderId="138" xfId="0" applyFont="1" applyFill="1" applyBorder="1" applyAlignment="1">
      <alignment vertical="top" wrapText="1"/>
    </xf>
    <xf numFmtId="43" fontId="53" fillId="0" borderId="138" xfId="2" applyFont="1" applyFill="1" applyBorder="1" applyAlignment="1">
      <alignment vertical="top" wrapText="1"/>
    </xf>
    <xf numFmtId="43" fontId="79" fillId="0" borderId="138" xfId="2" applyFont="1" applyFill="1" applyBorder="1" applyAlignment="1">
      <alignment vertical="top" wrapText="1"/>
    </xf>
    <xf numFmtId="0" fontId="79" fillId="0" borderId="150" xfId="0" applyFont="1" applyFill="1" applyBorder="1" applyAlignment="1">
      <alignment horizontal="center" vertical="top" wrapText="1"/>
    </xf>
    <xf numFmtId="0" fontId="79" fillId="0" borderId="150" xfId="0" applyFont="1" applyFill="1" applyBorder="1" applyAlignment="1">
      <alignment vertical="top" wrapText="1"/>
    </xf>
    <xf numFmtId="43" fontId="9" fillId="0" borderId="135" xfId="2" applyFont="1" applyFill="1" applyBorder="1" applyAlignment="1">
      <alignment vertical="top" wrapText="1"/>
    </xf>
    <xf numFmtId="0" fontId="53" fillId="0" borderId="153" xfId="0" applyFont="1" applyFill="1" applyBorder="1" applyAlignment="1">
      <alignment vertical="top" wrapText="1"/>
    </xf>
    <xf numFmtId="0" fontId="79" fillId="0" borderId="153" xfId="0" applyFont="1" applyFill="1" applyBorder="1" applyAlignment="1">
      <alignment vertical="top" wrapText="1"/>
    </xf>
    <xf numFmtId="0" fontId="53" fillId="0" borderId="150" xfId="0" applyFont="1" applyFill="1" applyBorder="1" applyAlignment="1">
      <alignment horizontal="center" vertical="top" wrapText="1"/>
    </xf>
    <xf numFmtId="0" fontId="53" fillId="0" borderId="150" xfId="0" applyFont="1" applyFill="1" applyBorder="1" applyAlignment="1">
      <alignment vertical="top" wrapText="1"/>
    </xf>
    <xf numFmtId="0" fontId="79" fillId="0" borderId="153" xfId="0" applyNumberFormat="1" applyFont="1" applyFill="1" applyBorder="1" applyAlignment="1">
      <alignment vertical="top" wrapText="1"/>
    </xf>
    <xf numFmtId="0" fontId="9" fillId="0" borderId="153" xfId="0" applyFont="1" applyFill="1" applyBorder="1" applyAlignment="1">
      <alignment vertical="top" wrapText="1"/>
    </xf>
    <xf numFmtId="165" fontId="79" fillId="0" borderId="135" xfId="2" applyNumberFormat="1" applyFont="1" applyFill="1" applyBorder="1" applyAlignment="1">
      <alignment vertical="top" wrapText="1"/>
    </xf>
    <xf numFmtId="0" fontId="9" fillId="0" borderId="156" xfId="0" applyFont="1" applyFill="1" applyBorder="1" applyAlignment="1">
      <alignment horizontal="center" vertical="top" wrapText="1"/>
    </xf>
    <xf numFmtId="0" fontId="9" fillId="0" borderId="135" xfId="0" applyFont="1" applyFill="1" applyBorder="1" applyAlignment="1">
      <alignment vertical="top" wrapText="1"/>
    </xf>
    <xf numFmtId="0" fontId="9" fillId="0" borderId="150" xfId="0" applyFont="1" applyFill="1" applyBorder="1" applyAlignment="1">
      <alignment vertical="top" wrapText="1"/>
    </xf>
    <xf numFmtId="0" fontId="9" fillId="0" borderId="157" xfId="0" applyFont="1" applyFill="1" applyBorder="1" applyAlignment="1">
      <alignment vertical="top" wrapText="1"/>
    </xf>
    <xf numFmtId="0" fontId="9" fillId="0" borderId="150" xfId="0" applyFont="1" applyFill="1" applyBorder="1" applyAlignment="1">
      <alignment horizontal="center" vertical="top" wrapText="1"/>
    </xf>
    <xf numFmtId="0" fontId="9" fillId="0" borderId="156" xfId="0" applyFont="1" applyFill="1" applyBorder="1" applyAlignment="1">
      <alignment vertical="top" wrapText="1"/>
    </xf>
    <xf numFmtId="0" fontId="79" fillId="0" borderId="149" xfId="0" applyFont="1" applyFill="1" applyBorder="1" applyAlignment="1">
      <alignment vertical="top" wrapText="1"/>
    </xf>
    <xf numFmtId="0" fontId="9" fillId="0" borderId="149" xfId="0" applyFont="1" applyFill="1" applyBorder="1" applyAlignment="1">
      <alignment vertical="top" wrapText="1"/>
    </xf>
    <xf numFmtId="0" fontId="79" fillId="0" borderId="145" xfId="0" applyFont="1" applyFill="1" applyBorder="1" applyAlignment="1">
      <alignment vertical="top" wrapText="1"/>
    </xf>
    <xf numFmtId="0" fontId="79" fillId="0" borderId="138" xfId="0" applyFont="1" applyFill="1" applyBorder="1" applyAlignment="1">
      <alignment horizontal="center" vertical="top" wrapText="1"/>
    </xf>
    <xf numFmtId="0" fontId="79" fillId="0" borderId="135" xfId="0" applyFont="1" applyFill="1" applyBorder="1" applyAlignment="1">
      <alignment horizontal="left" vertical="top" wrapText="1"/>
    </xf>
    <xf numFmtId="4" fontId="79" fillId="0" borderId="135" xfId="2" applyNumberFormat="1" applyFont="1" applyFill="1" applyBorder="1" applyAlignment="1">
      <alignment vertical="top" wrapText="1"/>
    </xf>
    <xf numFmtId="0" fontId="52" fillId="8" borderId="1" xfId="0" applyFont="1" applyFill="1" applyBorder="1" applyAlignment="1">
      <alignment vertical="center" wrapText="1"/>
    </xf>
    <xf numFmtId="0" fontId="103" fillId="4" borderId="151" xfId="0" applyFont="1" applyFill="1" applyBorder="1" applyAlignment="1">
      <alignment horizontal="center" vertical="top" wrapText="1"/>
    </xf>
    <xf numFmtId="0" fontId="103" fillId="4" borderId="52" xfId="0" applyFont="1" applyFill="1" applyBorder="1" applyAlignment="1">
      <alignment horizontal="center" vertical="top" wrapText="1"/>
    </xf>
    <xf numFmtId="0" fontId="103" fillId="4" borderId="53" xfId="0" applyFont="1" applyFill="1" applyBorder="1" applyAlignment="1">
      <alignment horizontal="center" vertical="top" wrapText="1"/>
    </xf>
    <xf numFmtId="0" fontId="103" fillId="4" borderId="56" xfId="0" applyFont="1" applyFill="1" applyBorder="1" applyAlignment="1">
      <alignment horizontal="center" vertical="top" wrapText="1"/>
    </xf>
    <xf numFmtId="0" fontId="103" fillId="4" borderId="152" xfId="0" applyFont="1" applyFill="1" applyBorder="1" applyAlignment="1">
      <alignment horizontal="center" vertical="top" wrapText="1"/>
    </xf>
    <xf numFmtId="0" fontId="144" fillId="3" borderId="51" xfId="0" applyFont="1" applyFill="1" applyBorder="1" applyAlignment="1">
      <alignment horizontal="left" vertical="center" wrapText="1"/>
    </xf>
    <xf numFmtId="0" fontId="145" fillId="2" borderId="52" xfId="0" applyFont="1" applyFill="1" applyBorder="1" applyAlignment="1">
      <alignment horizontal="center" vertical="top" wrapText="1"/>
    </xf>
    <xf numFmtId="0" fontId="145" fillId="2" borderId="53" xfId="0" applyFont="1" applyFill="1" applyBorder="1" applyAlignment="1">
      <alignment horizontal="center" vertical="top" wrapText="1"/>
    </xf>
    <xf numFmtId="0" fontId="145" fillId="2" borderId="152" xfId="0" applyFont="1" applyFill="1" applyBorder="1" applyAlignment="1">
      <alignment horizontal="center" vertical="top" wrapText="1"/>
    </xf>
    <xf numFmtId="0" fontId="145" fillId="2" borderId="135" xfId="0" applyFont="1" applyFill="1" applyBorder="1" applyAlignment="1">
      <alignment horizontal="center" vertical="top" wrapText="1"/>
    </xf>
    <xf numFmtId="0" fontId="0" fillId="2" borderId="135" xfId="0" applyFont="1" applyFill="1" applyBorder="1"/>
    <xf numFmtId="0" fontId="103" fillId="10" borderId="54" xfId="0" applyFont="1" applyFill="1" applyBorder="1" applyAlignment="1">
      <alignment horizontal="left" vertical="center" wrapText="1"/>
    </xf>
    <xf numFmtId="0" fontId="103" fillId="10" borderId="55" xfId="0" applyFont="1" applyFill="1" applyBorder="1" applyAlignment="1">
      <alignment vertical="center" wrapText="1"/>
    </xf>
    <xf numFmtId="43" fontId="103" fillId="10" borderId="55" xfId="2" applyFont="1" applyFill="1" applyBorder="1" applyAlignment="1">
      <alignment vertical="center" wrapText="1"/>
    </xf>
    <xf numFmtId="43" fontId="103" fillId="10" borderId="47" xfId="2" applyFont="1" applyFill="1" applyBorder="1" applyAlignment="1">
      <alignment vertical="center" wrapText="1"/>
    </xf>
    <xf numFmtId="43" fontId="103" fillId="10" borderId="135" xfId="2" applyFont="1" applyFill="1" applyBorder="1" applyAlignment="1">
      <alignment vertical="center" wrapText="1"/>
    </xf>
    <xf numFmtId="0" fontId="0" fillId="10" borderId="135" xfId="0" applyFont="1" applyFill="1" applyBorder="1"/>
    <xf numFmtId="0" fontId="0" fillId="2" borderId="135" xfId="0" applyFont="1" applyFill="1" applyBorder="1" applyAlignment="1">
      <alignment vertical="top" wrapText="1"/>
    </xf>
    <xf numFmtId="164" fontId="10" fillId="7" borderId="20" xfId="0" applyNumberFormat="1" applyFont="1" applyFill="1" applyBorder="1" applyAlignment="1">
      <alignment horizontal="center" vertical="center" wrapText="1"/>
    </xf>
    <xf numFmtId="164" fontId="10" fillId="7" borderId="21" xfId="0" applyNumberFormat="1" applyFont="1" applyFill="1" applyBorder="1" applyAlignment="1">
      <alignment horizontal="center" vertical="center" wrapText="1"/>
    </xf>
    <xf numFmtId="164" fontId="10" fillId="7" borderId="22" xfId="0" applyNumberFormat="1" applyFont="1" applyFill="1" applyBorder="1" applyAlignment="1">
      <alignment horizontal="center" vertical="center" wrapText="1"/>
    </xf>
    <xf numFmtId="164" fontId="10" fillId="8" borderId="24" xfId="0" applyNumberFormat="1" applyFont="1" applyFill="1" applyBorder="1" applyAlignment="1">
      <alignment horizontal="center" vertical="center" wrapText="1"/>
    </xf>
    <xf numFmtId="164" fontId="42" fillId="8" borderId="24" xfId="0" applyNumberFormat="1" applyFont="1" applyFill="1" applyBorder="1" applyAlignment="1">
      <alignment horizontal="left" vertical="center" wrapText="1"/>
    </xf>
    <xf numFmtId="164" fontId="10" fillId="8" borderId="25" xfId="0" applyNumberFormat="1" applyFont="1" applyFill="1" applyBorder="1" applyAlignment="1">
      <alignment horizontal="center" vertical="center" wrapText="1"/>
    </xf>
    <xf numFmtId="164" fontId="10" fillId="7" borderId="26" xfId="0" applyNumberFormat="1" applyFont="1" applyFill="1" applyBorder="1" applyAlignment="1">
      <alignment horizontal="left" vertical="center" wrapText="1"/>
    </xf>
    <xf numFmtId="164" fontId="42" fillId="7" borderId="24" xfId="0" applyNumberFormat="1" applyFont="1" applyFill="1" applyBorder="1" applyAlignment="1">
      <alignment horizontal="left" vertical="center" wrapText="1"/>
    </xf>
    <xf numFmtId="164" fontId="42" fillId="7" borderId="24" xfId="0" applyNumberFormat="1" applyFont="1" applyFill="1" applyBorder="1" applyAlignment="1">
      <alignment horizontal="center" vertical="center" wrapText="1"/>
    </xf>
    <xf numFmtId="164" fontId="146" fillId="7" borderId="24" xfId="0" applyNumberFormat="1" applyFont="1" applyFill="1" applyBorder="1" applyAlignment="1">
      <alignment horizontal="right" vertical="center" wrapText="1"/>
    </xf>
    <xf numFmtId="164" fontId="10" fillId="7" borderId="24" xfId="0" applyNumberFormat="1" applyFont="1" applyFill="1" applyBorder="1" applyAlignment="1">
      <alignment horizontal="right" vertical="center" wrapText="1"/>
    </xf>
    <xf numFmtId="164" fontId="10" fillId="7" borderId="25" xfId="0" applyNumberFormat="1" applyFont="1" applyFill="1" applyBorder="1" applyAlignment="1">
      <alignment horizontal="right" vertical="center" wrapText="1"/>
    </xf>
    <xf numFmtId="164" fontId="10" fillId="9" borderId="23" xfId="0" applyNumberFormat="1" applyFont="1" applyFill="1" applyBorder="1" applyAlignment="1">
      <alignment horizontal="left" vertical="center" wrapText="1"/>
    </xf>
    <xf numFmtId="164" fontId="42" fillId="9" borderId="24" xfId="0" applyNumberFormat="1" applyFont="1" applyFill="1" applyBorder="1" applyAlignment="1">
      <alignment horizontal="left" vertical="center" wrapText="1"/>
    </xf>
    <xf numFmtId="164" fontId="42" fillId="9" borderId="24" xfId="0" applyNumberFormat="1" applyFont="1" applyFill="1" applyBorder="1" applyAlignment="1">
      <alignment horizontal="center" vertical="center" wrapText="1"/>
    </xf>
    <xf numFmtId="164" fontId="146" fillId="9" borderId="24" xfId="0" applyNumberFormat="1" applyFont="1" applyFill="1" applyBorder="1" applyAlignment="1">
      <alignment horizontal="right" vertical="center" wrapText="1"/>
    </xf>
    <xf numFmtId="164" fontId="146" fillId="9" borderId="25" xfId="0" applyNumberFormat="1" applyFont="1" applyFill="1" applyBorder="1" applyAlignment="1">
      <alignment horizontal="right" vertical="center" wrapText="1"/>
    </xf>
    <xf numFmtId="164" fontId="10" fillId="9" borderId="24" xfId="0" applyNumberFormat="1" applyFont="1" applyFill="1" applyBorder="1" applyAlignment="1">
      <alignment horizontal="right" vertical="center" wrapText="1"/>
    </xf>
    <xf numFmtId="164" fontId="10" fillId="9" borderId="25" xfId="0" applyNumberFormat="1" applyFont="1" applyFill="1" applyBorder="1" applyAlignment="1">
      <alignment horizontal="right" vertical="center" wrapText="1"/>
    </xf>
    <xf numFmtId="164" fontId="10" fillId="2" borderId="24" xfId="0" applyNumberFormat="1" applyFont="1" applyFill="1" applyBorder="1" applyAlignment="1">
      <alignment horizontal="center" vertical="center" wrapText="1"/>
    </xf>
    <xf numFmtId="164" fontId="42" fillId="0" borderId="24" xfId="0" applyNumberFormat="1" applyFont="1" applyFill="1" applyBorder="1" applyAlignment="1">
      <alignment horizontal="left" vertical="center" wrapText="1"/>
    </xf>
    <xf numFmtId="164" fontId="10" fillId="2" borderId="25" xfId="0" applyNumberFormat="1" applyFont="1" applyFill="1" applyBorder="1" applyAlignment="1">
      <alignment horizontal="center" vertical="center" wrapText="1"/>
    </xf>
    <xf numFmtId="10" fontId="42" fillId="0" borderId="24" xfId="3" applyNumberFormat="1" applyFont="1" applyFill="1" applyBorder="1" applyAlignment="1">
      <alignment horizontal="left" vertical="top" wrapText="1"/>
    </xf>
    <xf numFmtId="10" fontId="42" fillId="0" borderId="25" xfId="3" applyNumberFormat="1" applyFont="1" applyFill="1" applyBorder="1" applyAlignment="1">
      <alignment horizontal="left" vertical="top" wrapText="1"/>
    </xf>
    <xf numFmtId="164" fontId="10" fillId="7" borderId="24" xfId="0" applyNumberFormat="1" applyFont="1" applyFill="1" applyBorder="1" applyAlignment="1">
      <alignment horizontal="left" vertical="center" wrapText="1"/>
    </xf>
    <xf numFmtId="164" fontId="42" fillId="2" borderId="24" xfId="0" applyNumberFormat="1" applyFont="1" applyFill="1" applyBorder="1" applyAlignment="1">
      <alignment horizontal="left" vertical="center" wrapText="1"/>
    </xf>
    <xf numFmtId="10" fontId="42" fillId="2" borderId="24" xfId="3" applyNumberFormat="1" applyFont="1" applyFill="1" applyBorder="1" applyAlignment="1">
      <alignment horizontal="center" vertical="center" wrapText="1"/>
    </xf>
    <xf numFmtId="10" fontId="42" fillId="2" borderId="24" xfId="3" applyNumberFormat="1" applyFont="1" applyFill="1" applyBorder="1" applyAlignment="1">
      <alignment horizontal="left" vertical="center" wrapText="1"/>
    </xf>
    <xf numFmtId="164" fontId="10" fillId="9" borderId="26" xfId="0" applyNumberFormat="1" applyFont="1" applyFill="1" applyBorder="1" applyAlignment="1">
      <alignment horizontal="left" vertical="center" wrapText="1"/>
    </xf>
    <xf numFmtId="164" fontId="146" fillId="0" borderId="24" xfId="0" applyNumberFormat="1" applyFont="1" applyBorder="1" applyAlignment="1">
      <alignment horizontal="center" vertical="center" wrapText="1"/>
    </xf>
    <xf numFmtId="164" fontId="146" fillId="0" borderId="25" xfId="0" applyNumberFormat="1" applyFont="1" applyBorder="1" applyAlignment="1">
      <alignment horizontal="center" vertical="center" wrapText="1"/>
    </xf>
    <xf numFmtId="0" fontId="10" fillId="2" borderId="29" xfId="0" applyFont="1" applyFill="1" applyBorder="1" applyAlignment="1">
      <alignment vertical="center" wrapText="1"/>
    </xf>
    <xf numFmtId="164" fontId="146" fillId="2" borderId="24" xfId="0" applyNumberFormat="1" applyFont="1" applyFill="1" applyBorder="1" applyAlignment="1">
      <alignment horizontal="center" vertical="center" wrapText="1"/>
    </xf>
    <xf numFmtId="164" fontId="10" fillId="0" borderId="24" xfId="0" applyNumberFormat="1" applyFont="1" applyBorder="1" applyAlignment="1">
      <alignment horizontal="center" vertical="center" wrapText="1"/>
    </xf>
    <xf numFmtId="164" fontId="10" fillId="0" borderId="25" xfId="0" applyNumberFormat="1" applyFont="1" applyBorder="1" applyAlignment="1">
      <alignment horizontal="center" vertical="center" wrapText="1"/>
    </xf>
    <xf numFmtId="164" fontId="146" fillId="7" borderId="25" xfId="0" applyNumberFormat="1" applyFont="1" applyFill="1" applyBorder="1" applyAlignment="1">
      <alignment horizontal="right" vertical="center" wrapText="1"/>
    </xf>
    <xf numFmtId="164" fontId="10" fillId="9" borderId="30" xfId="0" applyNumberFormat="1" applyFont="1" applyFill="1" applyBorder="1" applyAlignment="1">
      <alignment horizontal="left" vertical="center" wrapText="1"/>
    </xf>
    <xf numFmtId="164" fontId="146" fillId="9" borderId="24" xfId="0" applyNumberFormat="1" applyFont="1" applyFill="1" applyBorder="1" applyAlignment="1">
      <alignment vertical="center" wrapText="1"/>
    </xf>
    <xf numFmtId="164" fontId="146" fillId="9" borderId="25" xfId="0" applyNumberFormat="1" applyFont="1" applyFill="1" applyBorder="1" applyAlignment="1">
      <alignment vertical="center" wrapText="1"/>
    </xf>
    <xf numFmtId="0" fontId="146" fillId="2" borderId="31" xfId="0" applyFont="1" applyFill="1" applyBorder="1" applyAlignment="1">
      <alignment vertical="center" wrapText="1"/>
    </xf>
    <xf numFmtId="164" fontId="146" fillId="0" borderId="32" xfId="0" applyNumberFormat="1" applyFont="1" applyBorder="1" applyAlignment="1">
      <alignment horizontal="center" vertical="center" wrapText="1"/>
    </xf>
    <xf numFmtId="0" fontId="146" fillId="0" borderId="24" xfId="0" applyNumberFormat="1" applyFont="1" applyBorder="1" applyAlignment="1">
      <alignment horizontal="left" vertical="center" wrapText="1"/>
    </xf>
    <xf numFmtId="0" fontId="146" fillId="0" borderId="25" xfId="0" applyNumberFormat="1" applyFont="1" applyBorder="1" applyAlignment="1">
      <alignment horizontal="left" vertical="center" wrapText="1"/>
    </xf>
    <xf numFmtId="164" fontId="147" fillId="0" borderId="24" xfId="0" applyNumberFormat="1" applyFont="1" applyFill="1" applyBorder="1" applyAlignment="1">
      <alignment horizontal="left" vertical="top" wrapText="1"/>
    </xf>
    <xf numFmtId="164" fontId="42" fillId="2" borderId="24" xfId="0" applyNumberFormat="1" applyFont="1" applyFill="1" applyBorder="1" applyAlignment="1">
      <alignment horizontal="left" vertical="top" wrapText="1"/>
    </xf>
    <xf numFmtId="164" fontId="42" fillId="0" borderId="24" xfId="0" applyNumberFormat="1" applyFont="1" applyBorder="1" applyAlignment="1">
      <alignment horizontal="left" vertical="top" wrapText="1"/>
    </xf>
    <xf numFmtId="164" fontId="42" fillId="2" borderId="25" xfId="0" applyNumberFormat="1" applyFont="1" applyFill="1" applyBorder="1" applyAlignment="1">
      <alignment horizontal="left" vertical="top" wrapText="1"/>
    </xf>
    <xf numFmtId="164" fontId="10" fillId="9" borderId="24" xfId="0" applyNumberFormat="1" applyFont="1" applyFill="1" applyBorder="1" applyAlignment="1">
      <alignment horizontal="left" vertical="center" wrapText="1"/>
    </xf>
    <xf numFmtId="164" fontId="147" fillId="0" borderId="24" xfId="0" applyNumberFormat="1" applyFont="1" applyBorder="1" applyAlignment="1">
      <alignment horizontal="left" vertical="center" wrapText="1"/>
    </xf>
    <xf numFmtId="164" fontId="42" fillId="0" borderId="24" xfId="0" applyNumberFormat="1" applyFont="1" applyBorder="1" applyAlignment="1">
      <alignment horizontal="left" vertical="center" wrapText="1"/>
    </xf>
    <xf numFmtId="164" fontId="147" fillId="0" borderId="30" xfId="0" applyNumberFormat="1" applyFont="1" applyBorder="1" applyAlignment="1">
      <alignment vertical="top" wrapText="1"/>
    </xf>
    <xf numFmtId="164" fontId="42" fillId="0" borderId="25" xfId="0" applyNumberFormat="1" applyFont="1" applyBorder="1" applyAlignment="1">
      <alignment horizontal="left" vertical="top" wrapText="1"/>
    </xf>
    <xf numFmtId="164" fontId="147" fillId="9" borderId="24" xfId="0" applyNumberFormat="1" applyFont="1" applyFill="1" applyBorder="1" applyAlignment="1">
      <alignment horizontal="center" vertical="center" wrapText="1"/>
    </xf>
    <xf numFmtId="164" fontId="147" fillId="9" borderId="24" xfId="0" applyNumberFormat="1" applyFont="1" applyFill="1" applyBorder="1" applyAlignment="1">
      <alignment horizontal="left" vertical="top" wrapText="1"/>
    </xf>
    <xf numFmtId="0" fontId="146" fillId="9" borderId="24" xfId="0" applyNumberFormat="1" applyFont="1" applyFill="1" applyBorder="1" applyAlignment="1">
      <alignment horizontal="right" vertical="center" wrapText="1"/>
    </xf>
    <xf numFmtId="0" fontId="146" fillId="9" borderId="25" xfId="0" applyNumberFormat="1" applyFont="1" applyFill="1" applyBorder="1" applyAlignment="1">
      <alignment horizontal="right" vertical="center" wrapText="1"/>
    </xf>
    <xf numFmtId="164" fontId="146" fillId="9" borderId="24" xfId="0" applyNumberFormat="1" applyFont="1" applyFill="1" applyBorder="1" applyAlignment="1">
      <alignment horizontal="right" vertical="top" wrapText="1"/>
    </xf>
    <xf numFmtId="164" fontId="146" fillId="2" borderId="33" xfId="0" applyNumberFormat="1" applyFont="1" applyFill="1" applyBorder="1" applyAlignment="1">
      <alignment horizontal="center" vertical="center" wrapText="1"/>
    </xf>
    <xf numFmtId="164" fontId="147" fillId="2" borderId="24" xfId="0" applyNumberFormat="1" applyFont="1" applyFill="1" applyBorder="1" applyAlignment="1">
      <alignment horizontal="left" vertical="top" wrapText="1"/>
    </xf>
    <xf numFmtId="164" fontId="146" fillId="2" borderId="24" xfId="0" applyNumberFormat="1" applyFont="1" applyFill="1" applyBorder="1" applyAlignment="1">
      <alignment horizontal="left" vertical="top" wrapText="1"/>
    </xf>
    <xf numFmtId="164" fontId="146" fillId="2" borderId="25" xfId="0" applyNumberFormat="1" applyFont="1" applyFill="1" applyBorder="1" applyAlignment="1">
      <alignment horizontal="left" vertical="top" wrapText="1"/>
    </xf>
    <xf numFmtId="164" fontId="146" fillId="7" borderId="26" xfId="0" applyNumberFormat="1" applyFont="1" applyFill="1" applyBorder="1" applyAlignment="1">
      <alignment horizontal="left" vertical="top" wrapText="1"/>
    </xf>
    <xf numFmtId="164" fontId="147" fillId="7" borderId="24" xfId="0" applyNumberFormat="1" applyFont="1" applyFill="1" applyBorder="1" applyAlignment="1">
      <alignment horizontal="center" vertical="center" wrapText="1"/>
    </xf>
    <xf numFmtId="164" fontId="147" fillId="7" borderId="24" xfId="0" applyNumberFormat="1" applyFont="1" applyFill="1" applyBorder="1" applyAlignment="1">
      <alignment horizontal="left" vertical="top" wrapText="1"/>
    </xf>
    <xf numFmtId="0" fontId="146" fillId="7" borderId="24" xfId="0" applyNumberFormat="1" applyFont="1" applyFill="1" applyBorder="1" applyAlignment="1">
      <alignment horizontal="right" vertical="center" wrapText="1"/>
    </xf>
    <xf numFmtId="0" fontId="146" fillId="7" borderId="25" xfId="0" applyNumberFormat="1" applyFont="1" applyFill="1" applyBorder="1" applyAlignment="1">
      <alignment horizontal="right" vertical="center" wrapText="1"/>
    </xf>
    <xf numFmtId="164" fontId="146" fillId="9" borderId="26" xfId="0" applyNumberFormat="1" applyFont="1" applyFill="1" applyBorder="1" applyAlignment="1">
      <alignment horizontal="left" vertical="top" wrapText="1"/>
    </xf>
    <xf numFmtId="164" fontId="146" fillId="9" borderId="34" xfId="0" applyNumberFormat="1" applyFont="1" applyFill="1" applyBorder="1" applyAlignment="1">
      <alignment horizontal="left" vertical="top" wrapText="1"/>
    </xf>
    <xf numFmtId="164" fontId="146" fillId="2" borderId="28" xfId="0" applyNumberFormat="1" applyFont="1" applyFill="1" applyBorder="1" applyAlignment="1">
      <alignment horizontal="left" vertical="top" wrapText="1"/>
    </xf>
    <xf numFmtId="164" fontId="146" fillId="2" borderId="25" xfId="0" applyNumberFormat="1" applyFont="1" applyFill="1" applyBorder="1" applyAlignment="1">
      <alignment horizontal="left" vertical="center" wrapText="1"/>
    </xf>
    <xf numFmtId="164" fontId="10" fillId="2" borderId="29" xfId="0" applyNumberFormat="1" applyFont="1" applyFill="1" applyBorder="1" applyAlignment="1">
      <alignment horizontal="left" vertical="center" wrapText="1"/>
    </xf>
    <xf numFmtId="164" fontId="147" fillId="7" borderId="32" xfId="0" applyNumberFormat="1" applyFont="1" applyFill="1" applyBorder="1" applyAlignment="1">
      <alignment horizontal="center" vertical="center" wrapText="1"/>
    </xf>
    <xf numFmtId="0" fontId="10" fillId="7" borderId="24" xfId="0" applyNumberFormat="1" applyFont="1" applyFill="1" applyBorder="1" applyAlignment="1">
      <alignment horizontal="right" vertical="center" wrapText="1"/>
    </xf>
    <xf numFmtId="0" fontId="10" fillId="7" borderId="25" xfId="0" applyNumberFormat="1" applyFont="1" applyFill="1" applyBorder="1" applyAlignment="1">
      <alignment horizontal="right" vertical="center" wrapText="1"/>
    </xf>
    <xf numFmtId="0" fontId="10" fillId="9" borderId="24" xfId="0" applyNumberFormat="1" applyFont="1" applyFill="1" applyBorder="1" applyAlignment="1">
      <alignment horizontal="right" vertical="center" wrapText="1"/>
    </xf>
    <xf numFmtId="0" fontId="10" fillId="9" borderId="25" xfId="0" applyNumberFormat="1" applyFont="1" applyFill="1" applyBorder="1" applyAlignment="1">
      <alignment horizontal="right" vertical="center" wrapText="1"/>
    </xf>
    <xf numFmtId="164" fontId="10" fillId="9" borderId="24" xfId="0" applyNumberFormat="1" applyFont="1" applyFill="1" applyBorder="1" applyAlignment="1">
      <alignment horizontal="right" vertical="top" wrapText="1"/>
    </xf>
    <xf numFmtId="164" fontId="10" fillId="9" borderId="25" xfId="0" applyNumberFormat="1" applyFont="1" applyFill="1" applyBorder="1" applyAlignment="1">
      <alignment horizontal="right" vertical="top" wrapText="1"/>
    </xf>
    <xf numFmtId="0" fontId="146" fillId="2" borderId="24" xfId="0" applyNumberFormat="1" applyFont="1" applyFill="1" applyBorder="1" applyAlignment="1">
      <alignment horizontal="left" vertical="center" wrapText="1"/>
    </xf>
    <xf numFmtId="0" fontId="146" fillId="2" borderId="25" xfId="0" applyNumberFormat="1" applyFont="1" applyFill="1" applyBorder="1" applyAlignment="1">
      <alignment horizontal="left" vertical="center" wrapText="1"/>
    </xf>
    <xf numFmtId="164" fontId="146" fillId="9" borderId="25" xfId="0" applyNumberFormat="1" applyFont="1" applyFill="1" applyBorder="1" applyAlignment="1">
      <alignment horizontal="right" vertical="top" wrapText="1"/>
    </xf>
    <xf numFmtId="164" fontId="146" fillId="2" borderId="25" xfId="0" applyNumberFormat="1" applyFont="1" applyFill="1" applyBorder="1" applyAlignment="1">
      <alignment horizontal="center" vertical="center" wrapText="1"/>
    </xf>
    <xf numFmtId="164" fontId="147" fillId="2" borderId="24" xfId="0" applyNumberFormat="1" applyFont="1" applyFill="1" applyBorder="1" applyAlignment="1">
      <alignment horizontal="left" vertical="center" wrapText="1"/>
    </xf>
    <xf numFmtId="0" fontId="42" fillId="2" borderId="24" xfId="0" applyNumberFormat="1" applyFont="1" applyFill="1" applyBorder="1" applyAlignment="1">
      <alignment horizontal="left" vertical="center" wrapText="1"/>
    </xf>
    <xf numFmtId="164" fontId="147" fillId="2" borderId="24" xfId="0" applyNumberFormat="1" applyFont="1" applyFill="1" applyBorder="1" applyAlignment="1">
      <alignment horizontal="center" vertical="center" wrapText="1"/>
    </xf>
    <xf numFmtId="164" fontId="42" fillId="2" borderId="24" xfId="0" applyNumberFormat="1" applyFont="1" applyFill="1" applyBorder="1" applyAlignment="1">
      <alignment horizontal="center" vertical="center" wrapText="1"/>
    </xf>
    <xf numFmtId="164" fontId="147" fillId="0" borderId="24" xfId="0" applyNumberFormat="1" applyFont="1" applyBorder="1" applyAlignment="1">
      <alignment horizontal="center" vertical="center" wrapText="1"/>
    </xf>
    <xf numFmtId="164" fontId="147" fillId="0" borderId="25" xfId="0" applyNumberFormat="1" applyFont="1" applyBorder="1" applyAlignment="1">
      <alignment horizontal="left" vertical="center" wrapText="1"/>
    </xf>
    <xf numFmtId="164" fontId="10" fillId="9" borderId="30" xfId="0" applyNumberFormat="1" applyFont="1" applyFill="1" applyBorder="1" applyAlignment="1">
      <alignment horizontal="right" vertical="center" wrapText="1"/>
    </xf>
    <xf numFmtId="164" fontId="147" fillId="0" borderId="24" xfId="0" applyNumberFormat="1" applyFont="1" applyFill="1" applyBorder="1" applyAlignment="1">
      <alignment horizontal="center" vertical="top" wrapText="1"/>
    </xf>
    <xf numFmtId="164" fontId="42" fillId="0" borderId="24" xfId="0" applyNumberFormat="1" applyFont="1" applyFill="1" applyBorder="1" applyAlignment="1">
      <alignment horizontal="left" vertical="top" wrapText="1"/>
    </xf>
    <xf numFmtId="164" fontId="147" fillId="0" borderId="24" xfId="0" applyNumberFormat="1" applyFont="1" applyBorder="1" applyAlignment="1">
      <alignment vertical="center" wrapText="1"/>
    </xf>
    <xf numFmtId="0" fontId="42" fillId="0" borderId="24" xfId="0" applyNumberFormat="1" applyFont="1" applyFill="1" applyBorder="1" applyAlignment="1">
      <alignment horizontal="left" vertical="top" wrapText="1"/>
    </xf>
    <xf numFmtId="0" fontId="42" fillId="0" borderId="25" xfId="0" applyNumberFormat="1" applyFont="1" applyFill="1" applyBorder="1" applyAlignment="1">
      <alignment horizontal="left" vertical="top" wrapText="1"/>
    </xf>
    <xf numFmtId="164" fontId="146" fillId="2" borderId="24" xfId="0" applyNumberFormat="1" applyFont="1" applyFill="1" applyBorder="1" applyAlignment="1">
      <alignment horizontal="left" vertical="center" wrapText="1"/>
    </xf>
    <xf numFmtId="0" fontId="42" fillId="0" borderId="24" xfId="0" applyNumberFormat="1" applyFont="1" applyBorder="1" applyAlignment="1">
      <alignment horizontal="left" vertical="center" wrapText="1"/>
    </xf>
    <xf numFmtId="0" fontId="42" fillId="0" borderId="25" xfId="0" applyNumberFormat="1" applyFont="1" applyBorder="1" applyAlignment="1">
      <alignment horizontal="left" vertical="center" wrapText="1"/>
    </xf>
    <xf numFmtId="164" fontId="147" fillId="7" borderId="24" xfId="0" applyNumberFormat="1" applyFont="1" applyFill="1" applyBorder="1" applyAlignment="1">
      <alignment horizontal="left" vertical="center" wrapText="1"/>
    </xf>
    <xf numFmtId="164" fontId="147" fillId="9" borderId="24" xfId="0" applyNumberFormat="1" applyFont="1" applyFill="1" applyBorder="1" applyAlignment="1">
      <alignment horizontal="left" vertical="center" wrapText="1"/>
    </xf>
    <xf numFmtId="0" fontId="147" fillId="0" borderId="24" xfId="0" applyNumberFormat="1" applyFont="1" applyBorder="1" applyAlignment="1">
      <alignment horizontal="left" vertical="top" wrapText="1"/>
    </xf>
    <xf numFmtId="0" fontId="10" fillId="2" borderId="24" xfId="0" applyNumberFormat="1" applyFont="1" applyFill="1" applyBorder="1" applyAlignment="1">
      <alignment horizontal="center" vertical="center" wrapText="1"/>
    </xf>
    <xf numFmtId="0" fontId="10" fillId="2" borderId="25" xfId="0" applyNumberFormat="1" applyFont="1" applyFill="1" applyBorder="1" applyAlignment="1">
      <alignment horizontal="center" vertical="center" wrapText="1"/>
    </xf>
    <xf numFmtId="164" fontId="10" fillId="2" borderId="23" xfId="0" applyNumberFormat="1" applyFont="1" applyFill="1" applyBorder="1" applyAlignment="1">
      <alignment horizontal="left" vertical="center" wrapText="1"/>
    </xf>
    <xf numFmtId="164" fontId="10" fillId="2" borderId="26"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center" wrapText="1"/>
    </xf>
    <xf numFmtId="0" fontId="4" fillId="2" borderId="18" xfId="0" applyFont="1" applyFill="1" applyBorder="1" applyAlignment="1">
      <alignment horizontal="center" vertical="center" wrapText="1"/>
    </xf>
    <xf numFmtId="0" fontId="21" fillId="15" borderId="145" xfId="0" applyFont="1" applyFill="1" applyBorder="1" applyAlignment="1">
      <alignment horizontal="center" vertical="center" wrapText="1"/>
    </xf>
    <xf numFmtId="0" fontId="143" fillId="0" borderId="0" xfId="0" applyFont="1"/>
    <xf numFmtId="164" fontId="147" fillId="0" borderId="0" xfId="0" applyNumberFormat="1" applyFont="1" applyBorder="1" applyAlignment="1">
      <alignment horizontal="center" vertical="center" wrapText="1"/>
    </xf>
    <xf numFmtId="164" fontId="147" fillId="0" borderId="42" xfId="0" applyNumberFormat="1" applyFont="1" applyBorder="1" applyAlignment="1">
      <alignment horizontal="center" vertical="center" wrapText="1"/>
    </xf>
    <xf numFmtId="0" fontId="7" fillId="5" borderId="179" xfId="4" applyBorder="1"/>
    <xf numFmtId="0" fontId="150" fillId="0" borderId="0" xfId="0" applyFont="1"/>
    <xf numFmtId="164" fontId="146" fillId="9" borderId="39" xfId="0" applyNumberFormat="1" applyFont="1" applyFill="1" applyBorder="1" applyAlignment="1">
      <alignment horizontal="right" vertical="top" wrapText="1"/>
    </xf>
    <xf numFmtId="164" fontId="146" fillId="9" borderId="38" xfId="0" applyNumberFormat="1" applyFont="1" applyFill="1" applyBorder="1" applyAlignment="1">
      <alignment horizontal="right" vertical="top" wrapText="1"/>
    </xf>
    <xf numFmtId="164" fontId="147" fillId="9" borderId="38" xfId="0" applyNumberFormat="1" applyFont="1" applyFill="1" applyBorder="1" applyAlignment="1">
      <alignment horizontal="center" vertical="center" wrapText="1"/>
    </xf>
    <xf numFmtId="164" fontId="146" fillId="9" borderId="37" xfId="0" applyNumberFormat="1" applyFont="1" applyFill="1" applyBorder="1" applyAlignment="1">
      <alignment horizontal="left" vertical="top" wrapText="1"/>
    </xf>
    <xf numFmtId="164" fontId="151" fillId="7" borderId="25" xfId="0" applyNumberFormat="1" applyFont="1" applyFill="1" applyBorder="1" applyAlignment="1">
      <alignment horizontal="right" vertical="center" wrapText="1"/>
    </xf>
    <xf numFmtId="164" fontId="151" fillId="7" borderId="24" xfId="0" applyNumberFormat="1" applyFont="1" applyFill="1" applyBorder="1" applyAlignment="1">
      <alignment horizontal="right" vertical="center" wrapText="1"/>
    </xf>
    <xf numFmtId="164" fontId="151" fillId="7" borderId="26" xfId="0" applyNumberFormat="1" applyFont="1" applyFill="1" applyBorder="1" applyAlignment="1">
      <alignment horizontal="right" vertical="center" wrapText="1"/>
    </xf>
    <xf numFmtId="0" fontId="150" fillId="2" borderId="0" xfId="0" applyFont="1" applyFill="1"/>
    <xf numFmtId="164" fontId="146" fillId="2" borderId="25" xfId="0" applyNumberFormat="1" applyFont="1" applyFill="1" applyBorder="1" applyAlignment="1">
      <alignment vertical="center" wrapText="1"/>
    </xf>
    <xf numFmtId="164" fontId="146" fillId="2" borderId="24" xfId="0" applyNumberFormat="1" applyFont="1" applyFill="1" applyBorder="1" applyAlignment="1">
      <alignment vertical="center" wrapText="1"/>
    </xf>
    <xf numFmtId="164" fontId="10" fillId="2" borderId="30" xfId="0" applyNumberFormat="1" applyFont="1" applyFill="1" applyBorder="1" applyAlignment="1">
      <alignment horizontal="left" vertical="center" wrapText="1"/>
    </xf>
    <xf numFmtId="164" fontId="147" fillId="0" borderId="28" xfId="0" applyNumberFormat="1" applyFont="1" applyBorder="1" applyAlignment="1">
      <alignment horizontal="center" vertical="center" wrapText="1"/>
    </xf>
    <xf numFmtId="164" fontId="10" fillId="2" borderId="24" xfId="0" applyNumberFormat="1" applyFont="1" applyFill="1" applyBorder="1" applyAlignment="1">
      <alignment horizontal="right" vertical="center" wrapText="1"/>
    </xf>
    <xf numFmtId="10" fontId="151" fillId="0" borderId="25" xfId="3" applyNumberFormat="1" applyFont="1" applyFill="1" applyBorder="1" applyAlignment="1">
      <alignment horizontal="left" vertical="top" wrapText="1"/>
    </xf>
    <xf numFmtId="10" fontId="151" fillId="0" borderId="24" xfId="3" applyNumberFormat="1" applyFont="1" applyFill="1" applyBorder="1" applyAlignment="1">
      <alignment horizontal="left" vertical="top" wrapText="1"/>
    </xf>
    <xf numFmtId="10" fontId="42" fillId="0" borderId="24" xfId="3" applyNumberFormat="1" applyFont="1" applyFill="1" applyBorder="1" applyAlignment="1">
      <alignment horizontal="left" vertical="center" wrapText="1"/>
    </xf>
    <xf numFmtId="166" fontId="10" fillId="9" borderId="24" xfId="0" applyNumberFormat="1" applyFont="1" applyFill="1" applyBorder="1" applyAlignment="1">
      <alignment horizontal="right" vertical="center" wrapText="1"/>
    </xf>
    <xf numFmtId="166" fontId="10" fillId="7" borderId="24" xfId="0" applyNumberFormat="1" applyFont="1" applyFill="1" applyBorder="1" applyAlignment="1">
      <alignment horizontal="right" vertical="center" wrapText="1"/>
    </xf>
    <xf numFmtId="164" fontId="10" fillId="2" borderId="25" xfId="0" applyNumberFormat="1" applyFont="1" applyFill="1" applyBorder="1" applyAlignment="1">
      <alignment horizontal="right" vertical="center" wrapText="1"/>
    </xf>
    <xf numFmtId="164" fontId="153" fillId="2" borderId="24" xfId="0" applyNumberFormat="1" applyFont="1" applyFill="1" applyBorder="1" applyAlignment="1">
      <alignment horizontal="left" vertical="top" wrapText="1"/>
    </xf>
    <xf numFmtId="164" fontId="153" fillId="2" borderId="24" xfId="0" applyNumberFormat="1" applyFont="1" applyFill="1" applyBorder="1" applyAlignment="1">
      <alignment horizontal="left" vertical="center" wrapText="1"/>
    </xf>
    <xf numFmtId="164" fontId="151" fillId="7" borderId="26" xfId="0" applyNumberFormat="1" applyFont="1" applyFill="1" applyBorder="1" applyAlignment="1">
      <alignment horizontal="left" vertical="center" wrapText="1"/>
    </xf>
    <xf numFmtId="164" fontId="151" fillId="0" borderId="25" xfId="0" applyNumberFormat="1" applyFont="1" applyBorder="1" applyAlignment="1">
      <alignment horizontal="left" vertical="top" wrapText="1"/>
    </xf>
    <xf numFmtId="164" fontId="151" fillId="0" borderId="24" xfId="0" applyNumberFormat="1" applyFont="1" applyBorder="1" applyAlignment="1">
      <alignment horizontal="left" vertical="top" wrapText="1"/>
    </xf>
    <xf numFmtId="164" fontId="146" fillId="0" borderId="40" xfId="0" applyNumberFormat="1" applyFont="1" applyBorder="1" applyAlignment="1">
      <alignment horizontal="left" vertical="center" wrapText="1"/>
    </xf>
    <xf numFmtId="164" fontId="146" fillId="0" borderId="134" xfId="0" applyNumberFormat="1" applyFont="1" applyBorder="1" applyAlignment="1">
      <alignment horizontal="left" vertical="center" wrapText="1"/>
    </xf>
    <xf numFmtId="164" fontId="146" fillId="0" borderId="24" xfId="0" applyNumberFormat="1" applyFont="1" applyBorder="1" applyAlignment="1">
      <alignment horizontal="left" vertical="center" wrapText="1"/>
    </xf>
    <xf numFmtId="164" fontId="10" fillId="9" borderId="134" xfId="0" applyNumberFormat="1" applyFont="1" applyFill="1" applyBorder="1" applyAlignment="1">
      <alignment horizontal="right" vertical="center" wrapText="1"/>
    </xf>
    <xf numFmtId="164" fontId="10" fillId="7" borderId="134" xfId="0" applyNumberFormat="1" applyFont="1" applyFill="1" applyBorder="1" applyAlignment="1">
      <alignment horizontal="right" vertical="center" wrapText="1"/>
    </xf>
    <xf numFmtId="164" fontId="10" fillId="2" borderId="25" xfId="0" applyNumberFormat="1" applyFont="1" applyFill="1" applyBorder="1" applyAlignment="1">
      <alignment horizontal="left" vertical="top" wrapText="1"/>
    </xf>
    <xf numFmtId="164" fontId="10" fillId="2" borderId="24" xfId="0" applyNumberFormat="1" applyFont="1" applyFill="1" applyBorder="1" applyAlignment="1">
      <alignment horizontal="left" vertical="top" wrapText="1"/>
    </xf>
    <xf numFmtId="164" fontId="151" fillId="2" borderId="25" xfId="0" applyNumberFormat="1" applyFont="1" applyFill="1" applyBorder="1" applyAlignment="1">
      <alignment horizontal="center" vertical="top" wrapText="1"/>
    </xf>
    <xf numFmtId="164" fontId="147" fillId="2" borderId="25" xfId="0" applyNumberFormat="1" applyFont="1" applyFill="1" applyBorder="1" applyAlignment="1">
      <alignment horizontal="left" vertical="top" wrapText="1"/>
    </xf>
    <xf numFmtId="0" fontId="41" fillId="0" borderId="25" xfId="0" applyNumberFormat="1" applyFont="1" applyBorder="1" applyAlignment="1">
      <alignment horizontal="left" vertical="top" wrapText="1"/>
    </xf>
    <xf numFmtId="0" fontId="41" fillId="0" borderId="24" xfId="0" applyNumberFormat="1" applyFont="1" applyBorder="1" applyAlignment="1">
      <alignment horizontal="left" vertical="top" wrapText="1"/>
    </xf>
    <xf numFmtId="164" fontId="42" fillId="0" borderId="24" xfId="0" applyNumberFormat="1" applyFont="1" applyBorder="1" applyAlignment="1">
      <alignment vertical="center" wrapText="1"/>
    </xf>
    <xf numFmtId="164" fontId="146" fillId="9" borderId="134" xfId="0" applyNumberFormat="1" applyFont="1" applyFill="1" applyBorder="1" applyAlignment="1">
      <alignment horizontal="right" vertical="center" wrapText="1"/>
    </xf>
    <xf numFmtId="164" fontId="10" fillId="9" borderId="23" xfId="0" applyNumberFormat="1" applyFont="1" applyFill="1" applyBorder="1" applyAlignment="1">
      <alignment horizontal="right" vertical="center" wrapText="1"/>
    </xf>
    <xf numFmtId="164" fontId="42" fillId="9" borderId="24" xfId="0" applyNumberFormat="1" applyFont="1" applyFill="1" applyBorder="1" applyAlignment="1">
      <alignment horizontal="right" vertical="center" wrapText="1"/>
    </xf>
    <xf numFmtId="164" fontId="146" fillId="7" borderId="134" xfId="0" applyNumberFormat="1" applyFont="1" applyFill="1" applyBorder="1" applyAlignment="1">
      <alignment horizontal="right" vertical="center" wrapText="1"/>
    </xf>
    <xf numFmtId="0" fontId="41" fillId="0" borderId="25" xfId="0" applyNumberFormat="1" applyFont="1" applyBorder="1" applyAlignment="1">
      <alignment horizontal="left" vertical="center" wrapText="1"/>
    </xf>
    <xf numFmtId="0" fontId="151" fillId="2" borderId="134" xfId="0" applyNumberFormat="1" applyFont="1" applyFill="1" applyBorder="1" applyAlignment="1">
      <alignment horizontal="left" vertical="center" wrapText="1"/>
    </xf>
    <xf numFmtId="0" fontId="153" fillId="2" borderId="24" xfId="0" applyNumberFormat="1" applyFont="1" applyFill="1" applyBorder="1" applyAlignment="1">
      <alignment horizontal="left" vertical="center" wrapText="1"/>
    </xf>
    <xf numFmtId="164" fontId="12" fillId="2" borderId="24" xfId="0" applyNumberFormat="1" applyFont="1" applyFill="1" applyBorder="1" applyAlignment="1">
      <alignment horizontal="left" vertical="center" wrapText="1"/>
    </xf>
    <xf numFmtId="0" fontId="10" fillId="2" borderId="20" xfId="0" applyFont="1" applyFill="1" applyBorder="1" applyAlignment="1">
      <alignment vertical="center" wrapText="1"/>
    </xf>
    <xf numFmtId="0" fontId="151" fillId="2" borderId="25" xfId="0" applyNumberFormat="1" applyFont="1" applyFill="1" applyBorder="1" applyAlignment="1">
      <alignment horizontal="left" vertical="center" wrapText="1"/>
    </xf>
    <xf numFmtId="0" fontId="151" fillId="2" borderId="24" xfId="0" applyNumberFormat="1" applyFont="1" applyFill="1" applyBorder="1" applyAlignment="1">
      <alignment horizontal="left" vertical="center" wrapText="1"/>
    </xf>
    <xf numFmtId="0" fontId="10" fillId="2" borderId="25" xfId="0" applyNumberFormat="1" applyFont="1" applyFill="1" applyBorder="1" applyAlignment="1">
      <alignment horizontal="left" vertical="center" wrapText="1"/>
    </xf>
    <xf numFmtId="0" fontId="10" fillId="2" borderId="24" xfId="0" applyNumberFormat="1" applyFont="1" applyFill="1" applyBorder="1" applyAlignment="1">
      <alignment horizontal="left" vertical="center" wrapText="1"/>
    </xf>
    <xf numFmtId="164" fontId="10" fillId="9" borderId="25" xfId="0" applyNumberFormat="1" applyFont="1" applyFill="1" applyBorder="1" applyAlignment="1">
      <alignment horizontal="left" vertical="center" wrapText="1"/>
    </xf>
    <xf numFmtId="164" fontId="10" fillId="9" borderId="134" xfId="0" applyNumberFormat="1" applyFont="1" applyFill="1" applyBorder="1" applyAlignment="1">
      <alignment horizontal="left" vertical="center" wrapText="1"/>
    </xf>
    <xf numFmtId="0" fontId="153" fillId="2" borderId="24" xfId="0" applyNumberFormat="1" applyFont="1" applyFill="1" applyBorder="1" applyAlignment="1">
      <alignment horizontal="left" vertical="top" wrapText="1"/>
    </xf>
    <xf numFmtId="164" fontId="153" fillId="0" borderId="24" xfId="0" applyNumberFormat="1" applyFont="1" applyBorder="1" applyAlignment="1">
      <alignment horizontal="left" vertical="center" wrapText="1"/>
    </xf>
    <xf numFmtId="164" fontId="155" fillId="7" borderId="24" xfId="0" applyNumberFormat="1" applyFont="1" applyFill="1" applyBorder="1" applyAlignment="1">
      <alignment horizontal="right" vertical="center" wrapText="1"/>
    </xf>
    <xf numFmtId="164" fontId="155" fillId="7" borderId="25" xfId="0" applyNumberFormat="1" applyFont="1" applyFill="1" applyBorder="1" applyAlignment="1">
      <alignment horizontal="right" vertical="center" wrapText="1"/>
    </xf>
    <xf numFmtId="164" fontId="155" fillId="9" borderId="24" xfId="0" applyNumberFormat="1" applyFont="1" applyFill="1" applyBorder="1" applyAlignment="1">
      <alignment horizontal="right" vertical="top" wrapText="1"/>
    </xf>
    <xf numFmtId="164" fontId="10" fillId="9" borderId="180" xfId="0" applyNumberFormat="1" applyFont="1" applyFill="1" applyBorder="1" applyAlignment="1">
      <alignment horizontal="right" vertical="center" wrapText="1"/>
    </xf>
    <xf numFmtId="164" fontId="42" fillId="2" borderId="25" xfId="0" applyNumberFormat="1" applyFont="1" applyFill="1" applyBorder="1" applyAlignment="1">
      <alignment horizontal="left" vertical="center" wrapText="1"/>
    </xf>
    <xf numFmtId="164" fontId="157" fillId="7" borderId="24" xfId="0" applyNumberFormat="1" applyFont="1" applyFill="1" applyBorder="1" applyAlignment="1">
      <alignment horizontal="right" vertical="center" wrapText="1"/>
    </xf>
    <xf numFmtId="164" fontId="158" fillId="7" borderId="24" xfId="0" applyNumberFormat="1" applyFont="1" applyFill="1" applyBorder="1" applyAlignment="1">
      <alignment horizontal="left" vertical="center" wrapText="1"/>
    </xf>
    <xf numFmtId="10" fontId="159" fillId="2" borderId="25" xfId="3" applyNumberFormat="1" applyFont="1" applyFill="1" applyBorder="1" applyAlignment="1">
      <alignment horizontal="left" vertical="center" wrapText="1"/>
    </xf>
    <xf numFmtId="10" fontId="159" fillId="2" borderId="24" xfId="3" applyNumberFormat="1" applyFont="1" applyFill="1" applyBorder="1" applyAlignment="1">
      <alignment horizontal="left" vertical="center" wrapText="1"/>
    </xf>
    <xf numFmtId="10" fontId="151" fillId="0" borderId="25" xfId="3" applyNumberFormat="1" applyFont="1" applyFill="1" applyBorder="1" applyAlignment="1">
      <alignment horizontal="center" vertical="center" wrapText="1"/>
    </xf>
    <xf numFmtId="10" fontId="151" fillId="0" borderId="24" xfId="3" applyNumberFormat="1" applyFont="1" applyFill="1" applyBorder="1" applyAlignment="1">
      <alignment horizontal="center" vertical="center" wrapText="1"/>
    </xf>
    <xf numFmtId="10" fontId="42" fillId="0" borderId="24" xfId="3" applyNumberFormat="1" applyFont="1" applyFill="1" applyBorder="1" applyAlignment="1">
      <alignment horizontal="center" vertical="center" wrapText="1"/>
    </xf>
    <xf numFmtId="10" fontId="42" fillId="2" borderId="24" xfId="3" applyNumberFormat="1" applyFont="1" applyFill="1" applyBorder="1" applyAlignment="1">
      <alignment horizontal="left" vertical="top" wrapText="1"/>
    </xf>
    <xf numFmtId="164" fontId="160" fillId="9" borderId="25" xfId="0" applyNumberFormat="1" applyFont="1" applyFill="1" applyBorder="1" applyAlignment="1">
      <alignment horizontal="right" vertical="center" wrapText="1"/>
    </xf>
    <xf numFmtId="164" fontId="160" fillId="9" borderId="24" xfId="0" applyNumberFormat="1" applyFont="1" applyFill="1" applyBorder="1" applyAlignment="1">
      <alignment horizontal="right" vertical="center" wrapText="1"/>
    </xf>
    <xf numFmtId="164" fontId="158" fillId="9" borderId="24" xfId="0" applyNumberFormat="1" applyFont="1" applyFill="1" applyBorder="1" applyAlignment="1">
      <alignment horizontal="right" vertical="center" wrapText="1"/>
    </xf>
    <xf numFmtId="164" fontId="159" fillId="9" borderId="24" xfId="0" applyNumberFormat="1" applyFont="1" applyFill="1" applyBorder="1" applyAlignment="1">
      <alignment horizontal="left" vertical="center" wrapText="1"/>
    </xf>
    <xf numFmtId="164" fontId="151" fillId="9" borderId="25" xfId="0" applyNumberFormat="1" applyFont="1" applyFill="1" applyBorder="1" applyAlignment="1">
      <alignment horizontal="right" vertical="center" wrapText="1"/>
    </xf>
    <xf numFmtId="164" fontId="151" fillId="9" borderId="24" xfId="0" applyNumberFormat="1" applyFont="1" applyFill="1" applyBorder="1" applyAlignment="1">
      <alignment horizontal="right" vertical="center" wrapText="1"/>
    </xf>
    <xf numFmtId="164" fontId="158" fillId="9" borderId="25" xfId="0" applyNumberFormat="1" applyFont="1" applyFill="1" applyBorder="1" applyAlignment="1">
      <alignment horizontal="right" vertical="center" wrapText="1"/>
    </xf>
    <xf numFmtId="164" fontId="160" fillId="7" borderId="25" xfId="0" applyNumberFormat="1" applyFont="1" applyFill="1" applyBorder="1" applyAlignment="1">
      <alignment horizontal="right" vertical="center" wrapText="1"/>
    </xf>
    <xf numFmtId="164" fontId="160" fillId="7" borderId="24" xfId="0" applyNumberFormat="1" applyFont="1" applyFill="1" applyBorder="1" applyAlignment="1">
      <alignment horizontal="right" vertical="center" wrapText="1"/>
    </xf>
    <xf numFmtId="164" fontId="159" fillId="7" borderId="24" xfId="0" applyNumberFormat="1" applyFont="1" applyFill="1" applyBorder="1" applyAlignment="1">
      <alignment horizontal="left" vertical="center" wrapText="1"/>
    </xf>
    <xf numFmtId="164" fontId="12" fillId="2" borderId="25" xfId="0" applyNumberFormat="1" applyFont="1" applyFill="1" applyBorder="1" applyAlignment="1">
      <alignment horizontal="left" vertical="center" wrapText="1"/>
    </xf>
    <xf numFmtId="164" fontId="147" fillId="8" borderId="0" xfId="0" applyNumberFormat="1" applyFont="1" applyFill="1" applyBorder="1" applyAlignment="1">
      <alignment horizontal="left" vertical="top" wrapText="1"/>
    </xf>
    <xf numFmtId="164" fontId="10" fillId="7" borderId="182" xfId="0" applyNumberFormat="1" applyFont="1" applyFill="1" applyBorder="1" applyAlignment="1">
      <alignment horizontal="right" vertical="center" wrapText="1"/>
    </xf>
    <xf numFmtId="164" fontId="10" fillId="7" borderId="26" xfId="0" applyNumberFormat="1" applyFont="1" applyFill="1" applyBorder="1" applyAlignment="1">
      <alignment horizontal="right" vertical="center" wrapText="1"/>
    </xf>
    <xf numFmtId="164" fontId="158" fillId="7" borderId="26" xfId="0" applyNumberFormat="1" applyFont="1" applyFill="1" applyBorder="1" applyAlignment="1">
      <alignment horizontal="left" vertical="center" wrapText="1"/>
    </xf>
    <xf numFmtId="164" fontId="155" fillId="2" borderId="25" xfId="0" applyNumberFormat="1" applyFont="1" applyFill="1" applyBorder="1" applyAlignment="1">
      <alignment horizontal="left" vertical="center" wrapText="1"/>
    </xf>
    <xf numFmtId="164" fontId="155" fillId="2" borderId="24" xfId="0" applyNumberFormat="1" applyFont="1" applyFill="1" applyBorder="1" applyAlignment="1">
      <alignment horizontal="left" vertical="center" wrapText="1"/>
    </xf>
    <xf numFmtId="164" fontId="158" fillId="9" borderId="180" xfId="0" applyNumberFormat="1" applyFont="1" applyFill="1" applyBorder="1" applyAlignment="1">
      <alignment horizontal="left" vertical="center" wrapText="1"/>
    </xf>
    <xf numFmtId="164" fontId="158" fillId="9" borderId="23" xfId="0" applyNumberFormat="1" applyFont="1" applyFill="1" applyBorder="1" applyAlignment="1">
      <alignment horizontal="left" vertical="center" wrapText="1"/>
    </xf>
    <xf numFmtId="164" fontId="158" fillId="9" borderId="26" xfId="0" applyNumberFormat="1" applyFont="1" applyFill="1" applyBorder="1" applyAlignment="1">
      <alignment horizontal="left" vertical="center" wrapText="1"/>
    </xf>
    <xf numFmtId="164" fontId="158" fillId="7" borderId="182" xfId="0" applyNumberFormat="1" applyFont="1" applyFill="1" applyBorder="1" applyAlignment="1">
      <alignment horizontal="left" vertical="center" wrapText="1"/>
    </xf>
    <xf numFmtId="167" fontId="158" fillId="7" borderId="26" xfId="0" applyNumberFormat="1" applyFont="1" applyFill="1" applyBorder="1" applyAlignment="1">
      <alignment horizontal="left" vertical="center" wrapText="1"/>
    </xf>
    <xf numFmtId="164" fontId="147" fillId="2" borderId="25" xfId="0" applyNumberFormat="1" applyFont="1" applyFill="1" applyBorder="1" applyAlignment="1">
      <alignment horizontal="left" vertical="center" wrapText="1"/>
    </xf>
    <xf numFmtId="164" fontId="10" fillId="7" borderId="20" xfId="0" applyNumberFormat="1" applyFont="1" applyFill="1" applyBorder="1" applyAlignment="1">
      <alignment horizontal="left" vertical="center" wrapText="1"/>
    </xf>
    <xf numFmtId="164" fontId="158" fillId="2" borderId="25" xfId="0" applyNumberFormat="1" applyFont="1" applyFill="1" applyBorder="1" applyAlignment="1">
      <alignment horizontal="center" vertical="center" wrapText="1"/>
    </xf>
    <xf numFmtId="164" fontId="158" fillId="2" borderId="21" xfId="0" applyNumberFormat="1" applyFont="1" applyFill="1" applyBorder="1" applyAlignment="1">
      <alignment horizontal="center" vertical="center" wrapText="1"/>
    </xf>
    <xf numFmtId="164" fontId="158" fillId="2" borderId="24" xfId="0" applyNumberFormat="1" applyFont="1" applyFill="1" applyBorder="1" applyAlignment="1">
      <alignment horizontal="center" vertical="center" wrapText="1"/>
    </xf>
    <xf numFmtId="164" fontId="21" fillId="14" borderId="44" xfId="0" applyNumberFormat="1" applyFont="1" applyFill="1" applyBorder="1" applyAlignment="1">
      <alignment vertical="center" wrapText="1"/>
    </xf>
    <xf numFmtId="0" fontId="17" fillId="14" borderId="127" xfId="0" applyFont="1" applyFill="1" applyBorder="1" applyAlignment="1">
      <alignment horizontal="center" vertical="center" wrapText="1"/>
    </xf>
    <xf numFmtId="0" fontId="14" fillId="14" borderId="128" xfId="0" applyFont="1" applyFill="1" applyBorder="1" applyAlignment="1">
      <alignment horizontal="center" vertical="center" wrapText="1"/>
    </xf>
    <xf numFmtId="0" fontId="17" fillId="14" borderId="128" xfId="0" applyFont="1" applyFill="1" applyBorder="1" applyAlignment="1">
      <alignment horizontal="center" vertical="center" wrapText="1"/>
    </xf>
    <xf numFmtId="0" fontId="17" fillId="14" borderId="140" xfId="0" applyFont="1" applyFill="1" applyBorder="1" applyAlignment="1">
      <alignment horizontal="center" vertical="center" wrapText="1"/>
    </xf>
    <xf numFmtId="0" fontId="17" fillId="14" borderId="141" xfId="0" applyFont="1" applyFill="1" applyBorder="1" applyAlignment="1">
      <alignment horizontal="center" vertical="center" wrapText="1"/>
    </xf>
    <xf numFmtId="0" fontId="17" fillId="14" borderId="135" xfId="0" applyFont="1" applyFill="1" applyBorder="1" applyAlignment="1">
      <alignment horizontal="center" vertical="center" wrapText="1"/>
    </xf>
    <xf numFmtId="0" fontId="14" fillId="14" borderId="135" xfId="0" applyFont="1" applyFill="1" applyBorder="1" applyAlignment="1">
      <alignment horizontal="center" vertical="center" wrapText="1"/>
    </xf>
    <xf numFmtId="0" fontId="17" fillId="12" borderId="140" xfId="0" applyFont="1" applyFill="1" applyBorder="1" applyAlignment="1">
      <alignment horizontal="center" vertical="center" wrapText="1"/>
    </xf>
    <xf numFmtId="0" fontId="17" fillId="12" borderId="127" xfId="0" applyFont="1" applyFill="1" applyBorder="1" applyAlignment="1">
      <alignment horizontal="center" vertical="center" wrapText="1"/>
    </xf>
    <xf numFmtId="0" fontId="17" fillId="14" borderId="129" xfId="0" applyFont="1" applyFill="1" applyBorder="1" applyAlignment="1">
      <alignment horizontal="center" vertical="center" wrapText="1"/>
    </xf>
    <xf numFmtId="0" fontId="17" fillId="14" borderId="165" xfId="0" applyFont="1" applyFill="1" applyBorder="1" applyAlignment="1">
      <alignment horizontal="center" vertical="center" wrapText="1"/>
    </xf>
    <xf numFmtId="0" fontId="21" fillId="10" borderId="183" xfId="0" applyFont="1" applyFill="1" applyBorder="1" applyAlignment="1">
      <alignment horizontal="center" vertical="center" wrapText="1"/>
    </xf>
    <xf numFmtId="0" fontId="21" fillId="10" borderId="136" xfId="0" applyFont="1" applyFill="1" applyBorder="1" applyAlignment="1">
      <alignment horizontal="center" vertical="center" wrapText="1"/>
    </xf>
    <xf numFmtId="0" fontId="14" fillId="2" borderId="127" xfId="0" applyFont="1" applyFill="1" applyBorder="1" applyAlignment="1">
      <alignment horizontal="center" vertical="center" wrapText="1"/>
    </xf>
    <xf numFmtId="0" fontId="27" fillId="8" borderId="138" xfId="0" applyFont="1" applyFill="1" applyBorder="1" applyAlignment="1">
      <alignment horizontal="center" vertical="center" wrapText="1"/>
    </xf>
    <xf numFmtId="43" fontId="27" fillId="8" borderId="138" xfId="2" applyFont="1" applyFill="1" applyBorder="1" applyAlignment="1">
      <alignment horizontal="center" vertical="center" wrapText="1"/>
    </xf>
    <xf numFmtId="0" fontId="67" fillId="12" borderId="112" xfId="0" applyFont="1" applyFill="1" applyBorder="1" applyAlignment="1">
      <alignment horizontal="center" vertical="center" wrapText="1"/>
    </xf>
    <xf numFmtId="0" fontId="67" fillId="12" borderId="112" xfId="0" applyFont="1" applyFill="1" applyBorder="1" applyAlignment="1">
      <alignment horizontal="left" vertical="top" wrapText="1"/>
    </xf>
    <xf numFmtId="0" fontId="67" fillId="12" borderId="113" xfId="0" applyFont="1" applyFill="1" applyBorder="1" applyAlignment="1">
      <alignment vertical="top" wrapText="1"/>
    </xf>
    <xf numFmtId="0" fontId="68" fillId="12" borderId="113" xfId="0" applyFont="1" applyFill="1" applyBorder="1" applyAlignment="1">
      <alignment horizontal="left" vertical="top" wrapText="1"/>
    </xf>
    <xf numFmtId="0" fontId="26" fillId="12" borderId="113" xfId="0" applyFont="1" applyFill="1" applyBorder="1" applyAlignment="1">
      <alignment vertical="top" wrapText="1"/>
    </xf>
    <xf numFmtId="0" fontId="67" fillId="12" borderId="2" xfId="0" applyFont="1" applyFill="1" applyBorder="1" applyAlignment="1">
      <alignment vertical="top" wrapText="1"/>
    </xf>
    <xf numFmtId="0" fontId="67" fillId="12" borderId="114" xfId="0" applyFont="1" applyFill="1" applyBorder="1" applyAlignment="1">
      <alignment vertical="top" wrapText="1"/>
    </xf>
    <xf numFmtId="0" fontId="21" fillId="12" borderId="111" xfId="0" applyFont="1" applyFill="1" applyBorder="1" applyAlignment="1">
      <alignment horizontal="left" vertical="center" wrapText="1"/>
    </xf>
    <xf numFmtId="0" fontId="17" fillId="12" borderId="119" xfId="0" applyFont="1" applyFill="1" applyBorder="1" applyAlignment="1">
      <alignment horizontal="center" vertical="center" wrapText="1"/>
    </xf>
    <xf numFmtId="0" fontId="108" fillId="0" borderId="0" xfId="0" applyFont="1"/>
    <xf numFmtId="0" fontId="128" fillId="4" borderId="47" xfId="0" applyFont="1" applyFill="1" applyBorder="1" applyAlignment="1">
      <alignment horizontal="center" vertical="center" wrapText="1"/>
    </xf>
    <xf numFmtId="0" fontId="128" fillId="4" borderId="48" xfId="0" applyFont="1" applyFill="1" applyBorder="1" applyAlignment="1">
      <alignment horizontal="center" vertical="center" wrapText="1"/>
    </xf>
    <xf numFmtId="0" fontId="128" fillId="8" borderId="1" xfId="0" applyFont="1" applyFill="1" applyBorder="1" applyAlignment="1">
      <alignment vertical="center" wrapText="1"/>
    </xf>
    <xf numFmtId="0" fontId="0" fillId="0" borderId="168" xfId="0" applyBorder="1" applyAlignment="1">
      <alignment wrapText="1"/>
    </xf>
    <xf numFmtId="0" fontId="0" fillId="0" borderId="121" xfId="0" applyBorder="1" applyAlignment="1">
      <alignment wrapText="1"/>
    </xf>
    <xf numFmtId="0" fontId="0" fillId="0" borderId="189" xfId="0" applyBorder="1" applyAlignment="1">
      <alignment wrapText="1"/>
    </xf>
    <xf numFmtId="0" fontId="161" fillId="0" borderId="188" xfId="0" applyFont="1" applyBorder="1" applyAlignment="1">
      <alignment horizontal="left" vertical="top" wrapText="1" indent="1"/>
    </xf>
    <xf numFmtId="0" fontId="163" fillId="0" borderId="169" xfId="0" applyFont="1" applyBorder="1" applyAlignment="1">
      <alignment wrapText="1"/>
    </xf>
    <xf numFmtId="0" fontId="161" fillId="0" borderId="169" xfId="0" applyFont="1" applyBorder="1" applyAlignment="1">
      <alignment vertical="top" wrapText="1"/>
    </xf>
    <xf numFmtId="0" fontId="161" fillId="0" borderId="170" xfId="0" applyFont="1" applyBorder="1" applyAlignment="1">
      <alignment vertical="top" wrapText="1"/>
    </xf>
    <xf numFmtId="0" fontId="0" fillId="0" borderId="188" xfId="0" applyBorder="1" applyAlignment="1">
      <alignment wrapText="1"/>
    </xf>
    <xf numFmtId="0" fontId="0" fillId="0" borderId="169" xfId="0" applyBorder="1" applyAlignment="1">
      <alignment wrapText="1"/>
    </xf>
    <xf numFmtId="0" fontId="0" fillId="0" borderId="171" xfId="0" applyBorder="1" applyAlignment="1">
      <alignment wrapText="1"/>
    </xf>
    <xf numFmtId="0" fontId="0" fillId="0" borderId="172" xfId="0" applyBorder="1" applyAlignment="1">
      <alignment wrapText="1"/>
    </xf>
    <xf numFmtId="0" fontId="161" fillId="0" borderId="172" xfId="0" applyFont="1" applyBorder="1" applyAlignment="1">
      <alignment vertical="top" wrapText="1"/>
    </xf>
    <xf numFmtId="0" fontId="161" fillId="0" borderId="173" xfId="0" applyFont="1" applyBorder="1" applyAlignment="1">
      <alignment vertical="top" wrapText="1"/>
    </xf>
    <xf numFmtId="0" fontId="161" fillId="0" borderId="188" xfId="0" applyFont="1" applyBorder="1" applyAlignment="1">
      <alignment vertical="top" wrapText="1"/>
    </xf>
    <xf numFmtId="0" fontId="161" fillId="0" borderId="168" xfId="0" applyFont="1" applyBorder="1" applyAlignment="1">
      <alignment wrapText="1"/>
    </xf>
    <xf numFmtId="0" fontId="163" fillId="0" borderId="121" xfId="0" applyFont="1" applyBorder="1" applyAlignment="1">
      <alignment wrapText="1"/>
    </xf>
    <xf numFmtId="0" fontId="161" fillId="0" borderId="121" xfId="0" applyFont="1" applyBorder="1" applyAlignment="1">
      <alignment horizontal="left" vertical="top" wrapText="1" indent="1"/>
    </xf>
    <xf numFmtId="0" fontId="161" fillId="0" borderId="189" xfId="0" applyFont="1" applyBorder="1" applyAlignment="1">
      <alignment horizontal="left" vertical="top" wrapText="1" indent="1"/>
    </xf>
    <xf numFmtId="0" fontId="161" fillId="0" borderId="169" xfId="0" applyFont="1" applyBorder="1" applyAlignment="1">
      <alignment horizontal="left" vertical="top" wrapText="1" indent="1"/>
    </xf>
    <xf numFmtId="0" fontId="161" fillId="0" borderId="170" xfId="0" applyFont="1" applyBorder="1" applyAlignment="1">
      <alignment horizontal="left" vertical="top" wrapText="1" indent="1"/>
    </xf>
    <xf numFmtId="0" fontId="102" fillId="0" borderId="169" xfId="0" applyFont="1" applyBorder="1" applyAlignment="1">
      <alignment vertical="top" wrapText="1"/>
    </xf>
    <xf numFmtId="0" fontId="2" fillId="10" borderId="187" xfId="0" applyFont="1" applyFill="1" applyBorder="1" applyAlignment="1">
      <alignment horizontal="left" vertical="center" wrapText="1"/>
    </xf>
    <xf numFmtId="0" fontId="2" fillId="10" borderId="185" xfId="0" applyFont="1" applyFill="1" applyBorder="1" applyAlignment="1">
      <alignment vertical="center" wrapText="1"/>
    </xf>
    <xf numFmtId="0" fontId="2" fillId="8" borderId="187" xfId="0" applyFont="1" applyFill="1" applyBorder="1" applyAlignment="1">
      <alignment vertical="center" wrapText="1"/>
    </xf>
    <xf numFmtId="0" fontId="161" fillId="0" borderId="188" xfId="0" applyFont="1" applyBorder="1" applyAlignment="1">
      <alignment wrapText="1"/>
    </xf>
    <xf numFmtId="0" fontId="0" fillId="0" borderId="170" xfId="0" applyBorder="1" applyAlignment="1">
      <alignment wrapText="1"/>
    </xf>
    <xf numFmtId="0" fontId="166" fillId="0" borderId="169" xfId="0" applyFont="1" applyBorder="1" applyAlignment="1">
      <alignment wrapText="1"/>
    </xf>
    <xf numFmtId="0" fontId="161" fillId="0" borderId="172" xfId="0" applyFont="1" applyBorder="1" applyAlignment="1">
      <alignment horizontal="left" vertical="top" wrapText="1" indent="1"/>
    </xf>
    <xf numFmtId="0" fontId="0" fillId="0" borderId="173" xfId="0" applyBorder="1" applyAlignment="1">
      <alignment wrapText="1"/>
    </xf>
    <xf numFmtId="0" fontId="166" fillId="0" borderId="0" xfId="0" applyFont="1" applyAlignment="1">
      <alignment vertical="top" wrapText="1"/>
    </xf>
    <xf numFmtId="0" fontId="166" fillId="0" borderId="0" xfId="0" applyFont="1" applyAlignment="1">
      <alignment wrapText="1"/>
    </xf>
    <xf numFmtId="0" fontId="166" fillId="0" borderId="188" xfId="0" applyFont="1" applyBorder="1" applyAlignment="1">
      <alignment horizontal="left" vertical="top" wrapText="1"/>
    </xf>
    <xf numFmtId="0" fontId="0" fillId="0" borderId="169" xfId="0" applyBorder="1"/>
    <xf numFmtId="0" fontId="166" fillId="0" borderId="169" xfId="0" applyFont="1" applyBorder="1" applyAlignment="1">
      <alignment horizontal="left" vertical="top" wrapText="1"/>
    </xf>
    <xf numFmtId="0" fontId="166" fillId="0" borderId="170" xfId="0" applyFont="1" applyBorder="1" applyAlignment="1">
      <alignment horizontal="left" vertical="top" wrapText="1"/>
    </xf>
    <xf numFmtId="0" fontId="0" fillId="0" borderId="188" xfId="0" applyBorder="1"/>
    <xf numFmtId="0" fontId="0" fillId="0" borderId="170" xfId="0" applyBorder="1"/>
    <xf numFmtId="0" fontId="167" fillId="0" borderId="169" xfId="0" applyFont="1" applyBorder="1" applyAlignment="1">
      <alignment horizontal="left" vertical="top" wrapText="1"/>
    </xf>
    <xf numFmtId="0" fontId="167" fillId="0" borderId="170" xfId="0" applyFont="1" applyBorder="1" applyAlignment="1">
      <alignment horizontal="left" vertical="top" wrapText="1"/>
    </xf>
    <xf numFmtId="0" fontId="167" fillId="0" borderId="169" xfId="0" applyFont="1" applyBorder="1" applyAlignment="1">
      <alignment vertical="top" wrapText="1"/>
    </xf>
    <xf numFmtId="0" fontId="167" fillId="0" borderId="169" xfId="0" applyFont="1" applyBorder="1" applyAlignment="1">
      <alignment horizontal="justify" vertical="top"/>
    </xf>
    <xf numFmtId="0" fontId="167" fillId="0" borderId="170" xfId="0" applyFont="1" applyBorder="1" applyAlignment="1">
      <alignment horizontal="justify" vertical="top"/>
    </xf>
    <xf numFmtId="0" fontId="166" fillId="0" borderId="171" xfId="0" applyFont="1" applyBorder="1" applyAlignment="1">
      <alignment vertical="top" wrapText="1"/>
    </xf>
    <xf numFmtId="0" fontId="0" fillId="0" borderId="172" xfId="0" applyBorder="1"/>
    <xf numFmtId="0" fontId="167" fillId="0" borderId="172" xfId="0" applyFont="1" applyBorder="1" applyAlignment="1">
      <alignment horizontal="left" vertical="top" wrapText="1"/>
    </xf>
    <xf numFmtId="0" fontId="167" fillId="0" borderId="173" xfId="0" applyFont="1" applyBorder="1" applyAlignment="1">
      <alignment horizontal="left" vertical="top" wrapText="1"/>
    </xf>
    <xf numFmtId="0" fontId="166" fillId="0" borderId="188" xfId="0" applyFont="1" applyBorder="1" applyAlignment="1">
      <alignment wrapText="1"/>
    </xf>
    <xf numFmtId="0" fontId="166" fillId="0" borderId="170" xfId="0" applyFont="1" applyBorder="1" applyAlignment="1">
      <alignment wrapText="1"/>
    </xf>
    <xf numFmtId="0" fontId="167" fillId="0" borderId="169" xfId="0" applyFont="1" applyBorder="1" applyAlignment="1">
      <alignment wrapText="1"/>
    </xf>
    <xf numFmtId="0" fontId="166" fillId="0" borderId="169" xfId="0" applyFont="1" applyBorder="1"/>
    <xf numFmtId="0" fontId="166" fillId="0" borderId="170" xfId="0" applyFont="1" applyBorder="1"/>
    <xf numFmtId="0" fontId="0" fillId="0" borderId="171" xfId="0" applyBorder="1"/>
    <xf numFmtId="0" fontId="167" fillId="0" borderId="172" xfId="0" applyFont="1" applyBorder="1" applyAlignment="1">
      <alignment vertical="top" wrapText="1"/>
    </xf>
    <xf numFmtId="0" fontId="167" fillId="0" borderId="173" xfId="0" applyFont="1" applyBorder="1" applyAlignment="1">
      <alignment vertical="top" wrapText="1"/>
    </xf>
    <xf numFmtId="0" fontId="166" fillId="0" borderId="188" xfId="0" applyFont="1" applyBorder="1" applyAlignment="1">
      <alignment vertical="top" wrapText="1"/>
    </xf>
    <xf numFmtId="0" fontId="167" fillId="0" borderId="170" xfId="0" applyFont="1" applyBorder="1" applyAlignment="1">
      <alignment vertical="top" wrapText="1"/>
    </xf>
    <xf numFmtId="0" fontId="0" fillId="0" borderId="173" xfId="0" applyBorder="1"/>
    <xf numFmtId="0" fontId="167" fillId="0" borderId="172" xfId="0" applyFont="1" applyBorder="1" applyAlignment="1">
      <alignment wrapText="1"/>
    </xf>
    <xf numFmtId="0" fontId="128" fillId="4" borderId="124" xfId="0" applyFont="1" applyFill="1" applyBorder="1" applyAlignment="1">
      <alignment horizontal="center" vertical="center" wrapText="1"/>
    </xf>
    <xf numFmtId="0" fontId="22" fillId="8" borderId="0" xfId="0" applyFont="1" applyFill="1" applyBorder="1" applyAlignment="1">
      <alignment horizontal="left" vertical="center" wrapText="1"/>
    </xf>
    <xf numFmtId="43" fontId="22" fillId="8" borderId="0" xfId="2" applyFont="1" applyFill="1" applyBorder="1" applyAlignment="1">
      <alignment horizontal="center" vertical="center" wrapText="1"/>
    </xf>
    <xf numFmtId="0" fontId="22" fillId="8" borderId="191" xfId="0" applyFont="1" applyFill="1" applyBorder="1" applyAlignment="1">
      <alignment horizontal="left" vertical="center" wrapText="1"/>
    </xf>
    <xf numFmtId="0" fontId="22" fillId="8" borderId="183" xfId="0" applyFont="1" applyFill="1" applyBorder="1" applyAlignment="1">
      <alignment horizontal="center" vertical="center" wrapText="1"/>
    </xf>
    <xf numFmtId="43" fontId="22" fillId="2" borderId="138" xfId="2" applyFont="1" applyFill="1" applyBorder="1" applyAlignment="1">
      <alignment horizontal="center" vertical="center" wrapText="1"/>
    </xf>
    <xf numFmtId="0" fontId="22" fillId="2" borderId="70" xfId="0" applyFont="1" applyFill="1" applyBorder="1" applyAlignment="1">
      <alignment horizontal="center" vertical="center" wrapText="1"/>
    </xf>
    <xf numFmtId="43" fontId="22" fillId="2" borderId="71" xfId="2" applyFont="1" applyFill="1" applyBorder="1" applyAlignment="1">
      <alignment horizontal="center" vertical="center" wrapText="1"/>
    </xf>
    <xf numFmtId="0" fontId="22" fillId="2" borderId="138" xfId="0" applyFont="1" applyFill="1" applyBorder="1" applyAlignment="1">
      <alignment horizontal="center" vertical="center" wrapText="1"/>
    </xf>
    <xf numFmtId="43" fontId="22" fillId="2" borderId="136" xfId="2" applyFont="1" applyFill="1" applyBorder="1" applyAlignment="1">
      <alignment horizontal="center" vertical="center" wrapText="1"/>
    </xf>
    <xf numFmtId="43" fontId="22" fillId="2" borderId="144" xfId="2" applyFont="1" applyFill="1" applyBorder="1" applyAlignment="1">
      <alignment horizontal="center" vertical="center" wrapText="1"/>
    </xf>
    <xf numFmtId="0" fontId="21" fillId="2" borderId="192" xfId="0" applyFont="1" applyFill="1" applyBorder="1" applyAlignment="1">
      <alignment horizontal="left" vertical="center" wrapText="1"/>
    </xf>
    <xf numFmtId="0" fontId="22" fillId="2" borderId="158" xfId="0" applyFont="1" applyFill="1" applyBorder="1" applyAlignment="1">
      <alignment horizontal="center" vertical="center" wrapText="1"/>
    </xf>
    <xf numFmtId="0" fontId="21" fillId="8" borderId="191" xfId="0" applyFont="1" applyFill="1" applyBorder="1" applyAlignment="1">
      <alignment horizontal="left" vertical="center" wrapText="1"/>
    </xf>
    <xf numFmtId="0" fontId="22" fillId="8" borderId="136" xfId="0" applyFont="1" applyFill="1" applyBorder="1" applyAlignment="1">
      <alignment horizontal="center" vertical="center" wrapText="1"/>
    </xf>
    <xf numFmtId="43" fontId="22" fillId="8" borderId="136" xfId="2" applyFont="1" applyFill="1" applyBorder="1" applyAlignment="1">
      <alignment horizontal="center" vertical="center" wrapText="1"/>
    </xf>
    <xf numFmtId="43" fontId="22" fillId="8" borderId="144" xfId="2" applyFont="1" applyFill="1" applyBorder="1" applyAlignment="1">
      <alignment horizontal="center" vertical="center" wrapText="1"/>
    </xf>
    <xf numFmtId="43" fontId="22" fillId="8" borderId="145" xfId="2" applyFont="1" applyFill="1" applyBorder="1" applyAlignment="1">
      <alignment horizontal="center" vertical="center" wrapText="1"/>
    </xf>
    <xf numFmtId="164" fontId="21" fillId="3" borderId="135" xfId="0" applyNumberFormat="1" applyFont="1" applyFill="1" applyBorder="1" applyAlignment="1">
      <alignment vertical="center" wrapText="1"/>
    </xf>
    <xf numFmtId="0" fontId="168" fillId="2" borderId="0" xfId="0" applyFont="1" applyFill="1" applyAlignment="1">
      <alignment horizontal="center" wrapText="1"/>
    </xf>
    <xf numFmtId="0" fontId="129" fillId="0" borderId="135" xfId="0" applyFont="1" applyFill="1" applyBorder="1" applyAlignment="1">
      <alignment horizontal="center" vertical="center" wrapText="1"/>
    </xf>
    <xf numFmtId="0" fontId="128" fillId="4" borderId="50" xfId="0" applyFont="1" applyFill="1" applyBorder="1" applyAlignment="1">
      <alignment horizontal="center" vertical="center" wrapText="1"/>
    </xf>
    <xf numFmtId="0" fontId="127" fillId="0" borderId="135" xfId="0" applyFont="1" applyFill="1" applyBorder="1"/>
    <xf numFmtId="0" fontId="21" fillId="0" borderId="135" xfId="0" applyFont="1" applyFill="1" applyBorder="1" applyAlignment="1">
      <alignment horizontal="center" vertical="center" wrapText="1"/>
    </xf>
    <xf numFmtId="0" fontId="128" fillId="0" borderId="135" xfId="0" applyFont="1" applyFill="1" applyBorder="1" applyAlignment="1">
      <alignment vertical="center" wrapText="1"/>
    </xf>
    <xf numFmtId="0" fontId="129" fillId="0" borderId="135" xfId="0" applyFont="1" applyFill="1" applyBorder="1" applyAlignment="1">
      <alignment horizontal="center" vertical="top" wrapText="1"/>
    </xf>
    <xf numFmtId="0" fontId="128" fillId="0" borderId="135" xfId="0" applyFont="1" applyFill="1" applyBorder="1" applyAlignment="1">
      <alignment horizontal="left" vertical="center" wrapText="1"/>
    </xf>
    <xf numFmtId="0" fontId="128" fillId="0" borderId="135" xfId="0" applyFont="1" applyFill="1" applyBorder="1" applyAlignment="1">
      <alignment horizontal="center" vertical="center" wrapText="1"/>
    </xf>
    <xf numFmtId="43" fontId="128" fillId="0" borderId="135" xfId="2" applyFont="1" applyFill="1" applyBorder="1" applyAlignment="1">
      <alignment horizontal="center" vertical="top" wrapText="1"/>
    </xf>
    <xf numFmtId="0" fontId="129" fillId="0" borderId="135" xfId="0" applyFont="1" applyFill="1" applyBorder="1" applyAlignment="1">
      <alignment horizontal="left" vertical="center" wrapText="1"/>
    </xf>
    <xf numFmtId="0" fontId="129" fillId="0" borderId="135" xfId="0" applyFont="1" applyFill="1" applyBorder="1" applyAlignment="1">
      <alignment vertical="center" wrapText="1"/>
    </xf>
    <xf numFmtId="43" fontId="128" fillId="0" borderId="135" xfId="2" applyFont="1" applyFill="1" applyBorder="1" applyAlignment="1">
      <alignment vertical="top" wrapText="1"/>
    </xf>
    <xf numFmtId="0" fontId="130" fillId="0" borderId="135" xfId="0" applyFont="1" applyFill="1" applyBorder="1" applyAlignment="1">
      <alignment horizontal="center" vertical="center" wrapText="1"/>
    </xf>
    <xf numFmtId="43" fontId="130" fillId="0" borderId="135" xfId="2" applyFont="1" applyFill="1" applyBorder="1" applyAlignment="1">
      <alignment horizontal="center" vertical="top" wrapText="1"/>
    </xf>
    <xf numFmtId="10" fontId="129" fillId="0" borderId="135" xfId="3" applyNumberFormat="1" applyFont="1" applyFill="1" applyBorder="1" applyAlignment="1">
      <alignment horizontal="center" vertical="top" wrapText="1"/>
    </xf>
    <xf numFmtId="0" fontId="131" fillId="0" borderId="135" xfId="0" applyFont="1" applyFill="1" applyBorder="1" applyAlignment="1">
      <alignment horizontal="center" vertical="top" wrapText="1"/>
    </xf>
    <xf numFmtId="0" fontId="131" fillId="0" borderId="135" xfId="0" applyFont="1" applyFill="1" applyBorder="1" applyAlignment="1">
      <alignment vertical="top" wrapText="1"/>
    </xf>
    <xf numFmtId="0" fontId="129" fillId="0" borderId="135" xfId="0" applyFont="1" applyFill="1" applyBorder="1" applyAlignment="1">
      <alignment vertical="top" wrapText="1"/>
    </xf>
    <xf numFmtId="10" fontId="129" fillId="16" borderId="135" xfId="3" applyNumberFormat="1" applyFont="1" applyFill="1" applyBorder="1" applyAlignment="1">
      <alignment horizontal="center" vertical="top" wrapText="1"/>
    </xf>
    <xf numFmtId="0" fontId="131" fillId="16" borderId="135" xfId="0" applyFont="1" applyFill="1" applyBorder="1" applyAlignment="1">
      <alignment horizontal="left" vertical="center" wrapText="1"/>
    </xf>
    <xf numFmtId="0" fontId="131" fillId="16" borderId="135" xfId="0" applyFont="1" applyFill="1" applyBorder="1" applyAlignment="1">
      <alignment horizontal="center" vertical="top" wrapText="1"/>
    </xf>
    <xf numFmtId="0" fontId="131" fillId="16" borderId="135" xfId="0" applyFont="1" applyFill="1" applyBorder="1" applyAlignment="1">
      <alignment vertical="top" wrapText="1"/>
    </xf>
    <xf numFmtId="0" fontId="129" fillId="16" borderId="135" xfId="0" applyFont="1" applyFill="1" applyBorder="1" applyAlignment="1">
      <alignment horizontal="left" vertical="center" wrapText="1"/>
    </xf>
    <xf numFmtId="0" fontId="129" fillId="16" borderId="135" xfId="0" applyFont="1" applyFill="1" applyBorder="1" applyAlignment="1">
      <alignment vertical="top" wrapText="1"/>
    </xf>
    <xf numFmtId="0" fontId="172" fillId="16" borderId="135" xfId="0" applyFont="1" applyFill="1" applyBorder="1" applyAlignment="1">
      <alignment vertical="top" wrapText="1"/>
    </xf>
    <xf numFmtId="164" fontId="129" fillId="16" borderId="135" xfId="0" applyNumberFormat="1" applyFont="1" applyFill="1" applyBorder="1" applyAlignment="1">
      <alignment horizontal="center" vertical="top" wrapText="1"/>
    </xf>
    <xf numFmtId="43" fontId="128" fillId="0" borderId="135" xfId="2" applyFont="1" applyFill="1" applyBorder="1" applyAlignment="1">
      <alignment horizontal="center" vertical="center" wrapText="1"/>
    </xf>
    <xf numFmtId="43" fontId="129" fillId="0" borderId="135" xfId="2" applyFont="1" applyFill="1" applyBorder="1" applyAlignment="1">
      <alignment horizontal="center" vertical="center" wrapText="1"/>
    </xf>
    <xf numFmtId="43" fontId="129" fillId="0" borderId="135" xfId="2" applyFont="1" applyFill="1" applyBorder="1" applyAlignment="1">
      <alignment horizontal="center" vertical="top" wrapText="1"/>
    </xf>
    <xf numFmtId="164" fontId="128" fillId="16" borderId="135" xfId="0" applyNumberFormat="1" applyFont="1" applyFill="1" applyBorder="1" applyAlignment="1">
      <alignment horizontal="left" vertical="center" wrapText="1"/>
    </xf>
    <xf numFmtId="164" fontId="129" fillId="16" borderId="135" xfId="0" applyNumberFormat="1" applyFont="1" applyFill="1" applyBorder="1" applyAlignment="1">
      <alignment horizontal="center" vertical="center" wrapText="1"/>
    </xf>
    <xf numFmtId="164" fontId="131" fillId="16" borderId="135" xfId="0" applyNumberFormat="1" applyFont="1" applyFill="1" applyBorder="1" applyAlignment="1">
      <alignment horizontal="left" vertical="top" wrapText="1"/>
    </xf>
    <xf numFmtId="164" fontId="129" fillId="16" borderId="135" xfId="0" applyNumberFormat="1" applyFont="1" applyFill="1" applyBorder="1" applyAlignment="1">
      <alignment horizontal="left" vertical="center" wrapText="1"/>
    </xf>
    <xf numFmtId="164" fontId="128" fillId="0" borderId="135" xfId="0" applyNumberFormat="1" applyFont="1" applyFill="1" applyBorder="1" applyAlignment="1">
      <alignment horizontal="left" vertical="center" wrapText="1"/>
    </xf>
    <xf numFmtId="164" fontId="129" fillId="16" borderId="135" xfId="0" applyNumberFormat="1" applyFont="1" applyFill="1" applyBorder="1" applyAlignment="1">
      <alignment horizontal="left" vertical="top" wrapText="1"/>
    </xf>
    <xf numFmtId="0" fontId="129" fillId="16" borderId="135" xfId="0" applyFont="1" applyFill="1" applyBorder="1" applyAlignment="1">
      <alignment horizontal="left" vertical="top" wrapText="1"/>
    </xf>
    <xf numFmtId="164" fontId="129" fillId="0" borderId="135" xfId="0" applyNumberFormat="1" applyFont="1" applyFill="1" applyBorder="1" applyAlignment="1">
      <alignment horizontal="left" vertical="top" wrapText="1"/>
    </xf>
    <xf numFmtId="164" fontId="129" fillId="0" borderId="135" xfId="0" applyNumberFormat="1" applyFont="1" applyFill="1" applyBorder="1" applyAlignment="1">
      <alignment horizontal="left" vertical="center" wrapText="1"/>
    </xf>
    <xf numFmtId="164" fontId="131" fillId="0" borderId="135" xfId="0" applyNumberFormat="1" applyFont="1" applyFill="1" applyBorder="1" applyAlignment="1">
      <alignment horizontal="center" vertical="center" wrapText="1"/>
    </xf>
    <xf numFmtId="164" fontId="129" fillId="2" borderId="135" xfId="0" applyNumberFormat="1" applyFont="1" applyFill="1" applyBorder="1" applyAlignment="1">
      <alignment horizontal="left" vertical="top" wrapText="1"/>
    </xf>
    <xf numFmtId="164" fontId="128" fillId="16" borderId="135" xfId="0" applyNumberFormat="1" applyFont="1" applyFill="1" applyBorder="1" applyAlignment="1">
      <alignment vertical="center" wrapText="1"/>
    </xf>
    <xf numFmtId="164" fontId="131" fillId="16" borderId="135" xfId="0" applyNumberFormat="1" applyFont="1" applyFill="1" applyBorder="1" applyAlignment="1">
      <alignment horizontal="center" vertical="center" wrapText="1"/>
    </xf>
    <xf numFmtId="164" fontId="128" fillId="16" borderId="135" xfId="0" applyNumberFormat="1" applyFont="1" applyFill="1" applyBorder="1" applyAlignment="1">
      <alignment vertical="top" wrapText="1"/>
    </xf>
    <xf numFmtId="164" fontId="132" fillId="0" borderId="135" xfId="0" applyNumberFormat="1" applyFont="1" applyFill="1" applyBorder="1" applyAlignment="1">
      <alignment horizontal="left" vertical="top" wrapText="1"/>
    </xf>
    <xf numFmtId="164" fontId="135" fillId="0" borderId="135" xfId="5" applyNumberFormat="1" applyFont="1" applyFill="1" applyBorder="1" applyAlignment="1">
      <alignment vertical="center" wrapText="1"/>
    </xf>
    <xf numFmtId="0" fontId="0" fillId="2" borderId="135" xfId="0" applyFill="1" applyBorder="1" applyAlignment="1">
      <alignment horizontal="left"/>
    </xf>
    <xf numFmtId="0" fontId="0" fillId="2" borderId="138" xfId="0" applyFill="1" applyBorder="1" applyAlignment="1">
      <alignment horizontal="left"/>
    </xf>
    <xf numFmtId="0" fontId="0" fillId="2" borderId="138" xfId="0" applyFill="1" applyBorder="1"/>
    <xf numFmtId="0" fontId="0" fillId="0" borderId="138" xfId="0" applyBorder="1"/>
    <xf numFmtId="0" fontId="0" fillId="0" borderId="139" xfId="0" applyBorder="1"/>
    <xf numFmtId="0" fontId="162" fillId="0" borderId="168" xfId="0" applyFont="1" applyBorder="1" applyAlignment="1">
      <alignment horizontal="left" vertical="top" wrapText="1"/>
    </xf>
    <xf numFmtId="0" fontId="9" fillId="0" borderId="121" xfId="0" applyFont="1" applyBorder="1" applyAlignment="1">
      <alignment vertical="top" wrapText="1"/>
    </xf>
    <xf numFmtId="0" fontId="9" fillId="0" borderId="169" xfId="0" applyFont="1" applyBorder="1" applyAlignment="1">
      <alignment horizontal="left" vertical="top" wrapText="1" indent="1"/>
    </xf>
    <xf numFmtId="0" fontId="9" fillId="0" borderId="170" xfId="0" applyFont="1" applyBorder="1" applyAlignment="1">
      <alignment horizontal="left" vertical="top" wrapText="1" indent="1"/>
    </xf>
    <xf numFmtId="0" fontId="9" fillId="0" borderId="172" xfId="0" applyFont="1" applyBorder="1" applyAlignment="1">
      <alignment horizontal="left" vertical="top" wrapText="1" indent="1"/>
    </xf>
    <xf numFmtId="0" fontId="9" fillId="0" borderId="173" xfId="0" applyFont="1" applyBorder="1" applyAlignment="1">
      <alignment horizontal="left" vertical="top" wrapText="1" indent="1"/>
    </xf>
    <xf numFmtId="0" fontId="176" fillId="12" borderId="172" xfId="0" applyFont="1" applyFill="1" applyBorder="1" applyAlignment="1">
      <alignment horizontal="left" vertical="top" wrapText="1" indent="1"/>
    </xf>
    <xf numFmtId="0" fontId="176" fillId="12" borderId="173" xfId="0" applyFont="1" applyFill="1" applyBorder="1" applyAlignment="1">
      <alignment horizontal="left" vertical="top" wrapText="1" indent="1"/>
    </xf>
    <xf numFmtId="0" fontId="176" fillId="0" borderId="172" xfId="0" applyFont="1" applyBorder="1" applyAlignment="1">
      <alignment horizontal="left" vertical="top" wrapText="1" indent="1"/>
    </xf>
    <xf numFmtId="0" fontId="176" fillId="0" borderId="173" xfId="0" applyFont="1" applyBorder="1" applyAlignment="1">
      <alignment horizontal="left" vertical="top" wrapText="1" indent="1"/>
    </xf>
    <xf numFmtId="0" fontId="0" fillId="0" borderId="184" xfId="0" applyBorder="1" applyAlignment="1">
      <alignment wrapText="1"/>
    </xf>
    <xf numFmtId="0" fontId="0" fillId="0" borderId="185" xfId="0" applyBorder="1" applyAlignment="1">
      <alignment wrapText="1"/>
    </xf>
    <xf numFmtId="0" fontId="9" fillId="0" borderId="185" xfId="0" applyFont="1" applyBorder="1" applyAlignment="1">
      <alignment horizontal="left" vertical="top" wrapText="1" indent="1"/>
    </xf>
    <xf numFmtId="0" fontId="176" fillId="0" borderId="185" xfId="0" applyFont="1" applyBorder="1" applyAlignment="1">
      <alignment horizontal="left" vertical="top" wrapText="1" indent="1"/>
    </xf>
    <xf numFmtId="0" fontId="9" fillId="0" borderId="186" xfId="0" applyFont="1" applyBorder="1" applyAlignment="1">
      <alignment horizontal="left" vertical="top" wrapText="1" indent="1"/>
    </xf>
    <xf numFmtId="0" fontId="165" fillId="0" borderId="172" xfId="0" applyFont="1" applyBorder="1" applyAlignment="1">
      <alignment vertical="top" wrapText="1"/>
    </xf>
    <xf numFmtId="0" fontId="165" fillId="0" borderId="173" xfId="0" applyFont="1" applyBorder="1" applyAlignment="1">
      <alignment vertical="top" wrapText="1"/>
    </xf>
    <xf numFmtId="0" fontId="161" fillId="12" borderId="172" xfId="0" applyFont="1" applyFill="1" applyBorder="1" applyAlignment="1">
      <alignment vertical="top" wrapText="1"/>
    </xf>
    <xf numFmtId="0" fontId="161" fillId="12" borderId="169" xfId="0" applyFont="1" applyFill="1" applyBorder="1" applyAlignment="1">
      <alignment vertical="top" wrapText="1"/>
    </xf>
    <xf numFmtId="0" fontId="167" fillId="12" borderId="172" xfId="0" applyFont="1" applyFill="1" applyBorder="1" applyAlignment="1">
      <alignment vertical="top" wrapText="1"/>
    </xf>
    <xf numFmtId="0" fontId="26" fillId="0" borderId="88" xfId="0" applyFont="1" applyFill="1" applyBorder="1" applyAlignment="1">
      <alignment horizontal="left" vertical="top" wrapText="1"/>
    </xf>
    <xf numFmtId="0" fontId="26" fillId="0" borderId="85" xfId="0" applyFont="1" applyFill="1" applyBorder="1" applyAlignment="1">
      <alignment horizontal="left" vertical="top" wrapText="1"/>
    </xf>
    <xf numFmtId="0" fontId="68" fillId="0" borderId="88" xfId="0" applyFont="1" applyFill="1" applyBorder="1" applyAlignment="1">
      <alignment horizontal="left" vertical="top" wrapText="1"/>
    </xf>
    <xf numFmtId="0" fontId="68" fillId="0" borderId="85" xfId="0" applyFont="1" applyFill="1" applyBorder="1" applyAlignment="1">
      <alignment horizontal="left" vertical="top" wrapText="1"/>
    </xf>
    <xf numFmtId="0" fontId="26" fillId="0" borderId="92" xfId="0" applyFont="1" applyFill="1" applyBorder="1" applyAlignment="1">
      <alignment horizontal="left" vertical="top" wrapText="1"/>
    </xf>
    <xf numFmtId="0" fontId="68" fillId="0" borderId="92" xfId="0" applyFont="1" applyFill="1" applyBorder="1" applyAlignment="1">
      <alignment horizontal="left" vertical="top" wrapText="1"/>
    </xf>
    <xf numFmtId="0" fontId="67" fillId="0" borderId="88" xfId="0" applyFont="1" applyFill="1" applyBorder="1" applyAlignment="1">
      <alignment horizontal="center" vertical="top" wrapText="1"/>
    </xf>
    <xf numFmtId="0" fontId="67" fillId="0" borderId="92" xfId="0" applyFont="1" applyFill="1" applyBorder="1" applyAlignment="1">
      <alignment horizontal="center" vertical="top" wrapText="1"/>
    </xf>
    <xf numFmtId="0" fontId="67" fillId="0" borderId="85" xfId="0" applyFont="1" applyFill="1" applyBorder="1" applyAlignment="1">
      <alignment horizontal="center" vertical="top" wrapText="1"/>
    </xf>
    <xf numFmtId="0" fontId="5" fillId="4" borderId="42"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60"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21" fillId="10" borderId="1" xfId="0" applyFont="1" applyFill="1" applyBorder="1" applyAlignment="1">
      <alignmen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161" xfId="0" applyNumberFormat="1" applyFont="1" applyFill="1" applyBorder="1" applyAlignment="1">
      <alignment horizontal="center" vertical="center" wrapText="1"/>
    </xf>
    <xf numFmtId="15" fontId="4" fillId="2" borderId="18" xfId="0" applyNumberFormat="1" applyFont="1" applyFill="1" applyBorder="1" applyAlignment="1">
      <alignment horizontal="center" vertical="center" wrapText="1"/>
    </xf>
    <xf numFmtId="0" fontId="4" fillId="2" borderId="16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62" xfId="0" applyFont="1" applyFill="1" applyBorder="1" applyAlignment="1">
      <alignment horizontal="center" vertical="center" wrapText="1"/>
    </xf>
    <xf numFmtId="0" fontId="4" fillId="2" borderId="163" xfId="0" applyFont="1" applyFill="1" applyBorder="1" applyAlignment="1">
      <alignment horizontal="center" vertical="center" wrapText="1"/>
    </xf>
    <xf numFmtId="43" fontId="2" fillId="10" borderId="152" xfId="6" applyFont="1" applyFill="1" applyBorder="1" applyAlignment="1">
      <alignment vertical="center" wrapText="1"/>
    </xf>
    <xf numFmtId="43" fontId="2" fillId="10" borderId="2" xfId="6" applyFont="1" applyFill="1" applyBorder="1" applyAlignment="1">
      <alignment vertical="center" wrapText="1"/>
    </xf>
    <xf numFmtId="43" fontId="2" fillId="10" borderId="166" xfId="6" applyFont="1" applyFill="1" applyBorder="1" applyAlignment="1">
      <alignment vertical="center" wrapText="1"/>
    </xf>
    <xf numFmtId="43" fontId="174" fillId="0" borderId="0" xfId="6" applyFont="1" applyAlignment="1">
      <alignment horizontal="center"/>
    </xf>
    <xf numFmtId="43" fontId="175" fillId="0" borderId="0" xfId="6" applyFont="1" applyAlignment="1">
      <alignment horizontal="center"/>
    </xf>
    <xf numFmtId="0" fontId="128" fillId="4" borderId="45" xfId="0" applyFont="1" applyFill="1" applyBorder="1" applyAlignment="1">
      <alignment horizontal="center" vertical="center" wrapText="1"/>
    </xf>
    <xf numFmtId="0" fontId="128" fillId="4" borderId="49" xfId="0" applyFont="1" applyFill="1" applyBorder="1" applyAlignment="1">
      <alignment horizontal="center" vertical="center" wrapText="1"/>
    </xf>
    <xf numFmtId="0" fontId="128" fillId="4" borderId="46" xfId="0" applyFont="1" applyFill="1" applyBorder="1" applyAlignment="1">
      <alignment horizontal="center" vertical="center" wrapText="1"/>
    </xf>
    <xf numFmtId="0" fontId="128" fillId="4" borderId="50" xfId="0" applyFont="1" applyFill="1" applyBorder="1" applyAlignment="1">
      <alignment horizontal="center" vertical="center" wrapText="1"/>
    </xf>
    <xf numFmtId="0" fontId="129" fillId="8" borderId="0" xfId="0" applyFont="1" applyFill="1" applyBorder="1" applyAlignment="1">
      <alignment horizontal="center" vertical="center" wrapText="1"/>
    </xf>
    <xf numFmtId="0" fontId="129" fillId="8" borderId="139" xfId="0" applyFont="1" applyFill="1" applyBorder="1" applyAlignment="1">
      <alignment horizontal="center" vertical="center" wrapText="1"/>
    </xf>
    <xf numFmtId="43" fontId="2" fillId="10" borderId="186" xfId="6" applyFont="1" applyFill="1" applyBorder="1" applyAlignment="1">
      <alignment vertical="center" wrapText="1"/>
    </xf>
    <xf numFmtId="0" fontId="6" fillId="8" borderId="0" xfId="0" applyFont="1" applyFill="1" applyBorder="1" applyAlignment="1">
      <alignment horizontal="center" vertical="center" wrapText="1"/>
    </xf>
    <xf numFmtId="0" fontId="6" fillId="8" borderId="139" xfId="0" applyFont="1" applyFill="1" applyBorder="1" applyAlignment="1">
      <alignment horizontal="center" vertical="center" wrapText="1"/>
    </xf>
    <xf numFmtId="43" fontId="2" fillId="10" borderId="120" xfId="6" applyFont="1" applyFill="1" applyBorder="1" applyAlignment="1">
      <alignment vertical="center" wrapText="1"/>
    </xf>
    <xf numFmtId="43" fontId="2" fillId="10" borderId="103" xfId="6" applyFont="1" applyFill="1" applyBorder="1" applyAlignment="1">
      <alignment vertical="center" wrapText="1"/>
    </xf>
    <xf numFmtId="43" fontId="2" fillId="10" borderId="167" xfId="6" applyFont="1" applyFill="1" applyBorder="1" applyAlignment="1">
      <alignment vertical="center" wrapText="1"/>
    </xf>
    <xf numFmtId="43" fontId="2" fillId="10" borderId="189" xfId="6" applyFont="1" applyFill="1" applyBorder="1" applyAlignment="1">
      <alignment vertical="center" wrapText="1"/>
    </xf>
    <xf numFmtId="0" fontId="6" fillId="8" borderId="189" xfId="0" applyFont="1" applyFill="1" applyBorder="1" applyAlignment="1">
      <alignment horizontal="center" vertical="center" wrapText="1"/>
    </xf>
    <xf numFmtId="0" fontId="6" fillId="8" borderId="103" xfId="0" applyFont="1" applyFill="1" applyBorder="1" applyAlignment="1">
      <alignment horizontal="center" vertical="center" wrapText="1"/>
    </xf>
    <xf numFmtId="0" fontId="6" fillId="8" borderId="190" xfId="0" applyFont="1" applyFill="1" applyBorder="1" applyAlignment="1">
      <alignment horizontal="center" vertical="center" wrapText="1"/>
    </xf>
    <xf numFmtId="0" fontId="166" fillId="0" borderId="170" xfId="0" applyFont="1" applyBorder="1" applyAlignment="1">
      <alignment horizontal="center" vertical="center"/>
    </xf>
    <xf numFmtId="0" fontId="166" fillId="0" borderId="0" xfId="0" applyFont="1" applyBorder="1" applyAlignment="1">
      <alignment horizontal="center" vertical="center"/>
    </xf>
    <xf numFmtId="164" fontId="9" fillId="0" borderId="0" xfId="0" applyNumberFormat="1" applyFont="1" applyBorder="1" applyAlignment="1">
      <alignment horizontal="left" vertical="center" wrapText="1"/>
    </xf>
    <xf numFmtId="164" fontId="10" fillId="0" borderId="23" xfId="0" applyNumberFormat="1" applyFont="1" applyFill="1" applyBorder="1" applyAlignment="1">
      <alignment horizontal="left" vertical="center" wrapText="1"/>
    </xf>
    <xf numFmtId="164" fontId="10" fillId="0" borderId="20" xfId="0" applyNumberFormat="1" applyFont="1" applyFill="1" applyBorder="1" applyAlignment="1">
      <alignment horizontal="left" vertical="center" wrapText="1"/>
    </xf>
    <xf numFmtId="164" fontId="10" fillId="2" borderId="23" xfId="0" applyNumberFormat="1" applyFont="1" applyFill="1" applyBorder="1" applyAlignment="1">
      <alignment horizontal="center" vertical="center" wrapText="1"/>
    </xf>
    <xf numFmtId="164" fontId="10" fillId="2" borderId="20" xfId="0" applyNumberFormat="1" applyFont="1" applyFill="1" applyBorder="1" applyAlignment="1">
      <alignment horizontal="center" vertical="center" wrapText="1"/>
    </xf>
    <xf numFmtId="164" fontId="10" fillId="2" borderId="26" xfId="0" applyNumberFormat="1" applyFont="1" applyFill="1" applyBorder="1" applyAlignment="1">
      <alignment horizontal="left" vertical="center" wrapText="1"/>
    </xf>
    <xf numFmtId="164" fontId="10" fillId="2" borderId="29" xfId="0" applyNumberFormat="1" applyFont="1" applyFill="1" applyBorder="1" applyAlignment="1">
      <alignment horizontal="center" vertical="center" wrapText="1"/>
    </xf>
    <xf numFmtId="164" fontId="10" fillId="0" borderId="35" xfId="0" applyNumberFormat="1" applyFont="1" applyFill="1" applyBorder="1" applyAlignment="1">
      <alignment horizontal="left" vertical="center" wrapText="1"/>
    </xf>
    <xf numFmtId="164" fontId="10" fillId="0" borderId="36" xfId="0" applyNumberFormat="1" applyFont="1" applyFill="1" applyBorder="1" applyAlignment="1">
      <alignment horizontal="left" vertical="center" wrapText="1"/>
    </xf>
    <xf numFmtId="164" fontId="10" fillId="0" borderId="28" xfId="0" applyNumberFormat="1" applyFont="1" applyBorder="1" applyAlignment="1">
      <alignment horizontal="left" vertical="center" wrapText="1"/>
    </xf>
    <xf numFmtId="164" fontId="10" fillId="0" borderId="27" xfId="0" applyNumberFormat="1" applyFont="1" applyBorder="1" applyAlignment="1">
      <alignment horizontal="left" vertical="center" wrapText="1"/>
    </xf>
    <xf numFmtId="0" fontId="41" fillId="0" borderId="23" xfId="0" applyFont="1" applyBorder="1" applyAlignment="1">
      <alignment horizontal="left" vertical="center" wrapText="1"/>
    </xf>
    <xf numFmtId="0" fontId="147" fillId="0" borderId="20" xfId="0" applyFont="1" applyBorder="1"/>
    <xf numFmtId="164" fontId="10" fillId="2" borderId="35" xfId="0" applyNumberFormat="1" applyFont="1" applyFill="1" applyBorder="1" applyAlignment="1">
      <alignment horizontal="left" vertical="center" wrapText="1"/>
    </xf>
    <xf numFmtId="164" fontId="10" fillId="2" borderId="20" xfId="0" applyNumberFormat="1" applyFont="1" applyFill="1" applyBorder="1" applyAlignment="1">
      <alignment horizontal="left" vertical="center" wrapText="1"/>
    </xf>
    <xf numFmtId="0" fontId="10" fillId="2" borderId="23" xfId="0" applyFont="1" applyFill="1" applyBorder="1" applyAlignment="1">
      <alignment horizontal="center" vertical="center" wrapText="1"/>
    </xf>
    <xf numFmtId="0" fontId="10" fillId="2" borderId="20" xfId="0" applyFont="1" applyFill="1" applyBorder="1" applyAlignment="1">
      <alignment horizontal="center" vertical="center" wrapText="1"/>
    </xf>
    <xf numFmtId="164" fontId="105" fillId="11" borderId="1" xfId="0" applyNumberFormat="1" applyFont="1" applyFill="1" applyBorder="1" applyAlignment="1">
      <alignment horizontal="center" vertical="center" wrapText="1"/>
    </xf>
    <xf numFmtId="164" fontId="105" fillId="11" borderId="2" xfId="0" applyNumberFormat="1" applyFont="1" applyFill="1" applyBorder="1" applyAlignment="1">
      <alignment horizontal="center" vertical="center" wrapText="1"/>
    </xf>
    <xf numFmtId="164" fontId="105" fillId="11" borderId="3" xfId="0" applyNumberFormat="1" applyFont="1" applyFill="1" applyBorder="1" applyAlignment="1">
      <alignment horizontal="center" vertical="center" wrapText="1"/>
    </xf>
    <xf numFmtId="164" fontId="146" fillId="2" borderId="35" xfId="0" applyNumberFormat="1" applyFont="1" applyFill="1" applyBorder="1" applyAlignment="1">
      <alignment horizontal="left" vertical="center" wrapText="1"/>
    </xf>
    <xf numFmtId="164" fontId="146" fillId="2" borderId="20" xfId="0" applyNumberFormat="1" applyFont="1" applyFill="1" applyBorder="1" applyAlignment="1">
      <alignment horizontal="left" vertical="center" wrapText="1"/>
    </xf>
    <xf numFmtId="0" fontId="10" fillId="2" borderId="23" xfId="0" applyFont="1" applyFill="1" applyBorder="1" applyAlignment="1">
      <alignment horizontal="left" vertical="top" wrapText="1"/>
    </xf>
    <xf numFmtId="0" fontId="10" fillId="2" borderId="20" xfId="0" applyFont="1" applyFill="1" applyBorder="1" applyAlignment="1">
      <alignment horizontal="left" vertical="top" wrapText="1"/>
    </xf>
    <xf numFmtId="164" fontId="10" fillId="12" borderId="28" xfId="0" applyNumberFormat="1" applyFont="1" applyFill="1" applyBorder="1" applyAlignment="1">
      <alignment horizontal="left" vertical="center" wrapText="1"/>
    </xf>
    <xf numFmtId="164" fontId="10" fillId="12" borderId="27" xfId="0" applyNumberFormat="1"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46" fillId="2" borderId="181" xfId="0" applyFont="1" applyFill="1" applyBorder="1" applyAlignment="1">
      <alignment horizontal="left" vertical="center" wrapText="1"/>
    </xf>
    <xf numFmtId="0" fontId="146" fillId="2" borderId="27" xfId="0" applyFont="1" applyFill="1" applyBorder="1" applyAlignment="1">
      <alignment horizontal="left" vertical="center" wrapText="1"/>
    </xf>
    <xf numFmtId="164" fontId="10" fillId="2" borderId="23" xfId="0" applyNumberFormat="1" applyFont="1" applyFill="1" applyBorder="1" applyAlignment="1">
      <alignment horizontal="left" vertical="center" wrapText="1"/>
    </xf>
    <xf numFmtId="0" fontId="10" fillId="0" borderId="26" xfId="0" applyFont="1" applyBorder="1" applyAlignment="1">
      <alignment horizontal="left" vertical="center" wrapText="1"/>
    </xf>
    <xf numFmtId="0" fontId="10" fillId="2" borderId="26" xfId="0" applyFont="1" applyFill="1" applyBorder="1" applyAlignment="1">
      <alignment horizontal="left" vertical="center" wrapText="1"/>
    </xf>
    <xf numFmtId="0" fontId="146" fillId="2" borderId="23" xfId="0" applyFont="1" applyFill="1" applyBorder="1" applyAlignment="1">
      <alignment horizontal="left" vertical="center" wrapText="1"/>
    </xf>
    <xf numFmtId="0" fontId="146" fillId="2" borderId="20" xfId="0" applyFont="1" applyFill="1" applyBorder="1" applyAlignment="1">
      <alignment horizontal="left" vertical="center" wrapText="1"/>
    </xf>
    <xf numFmtId="0" fontId="6" fillId="8" borderId="28" xfId="0" applyFont="1" applyFill="1" applyBorder="1" applyAlignment="1">
      <alignment horizontal="center" vertical="center" wrapText="1"/>
    </xf>
    <xf numFmtId="0" fontId="57" fillId="2" borderId="42" xfId="0" applyFont="1" applyFill="1" applyBorder="1" applyAlignment="1">
      <alignment horizontal="center" vertical="center" wrapText="1"/>
    </xf>
    <xf numFmtId="0" fontId="57" fillId="2" borderId="42" xfId="0" applyFont="1" applyFill="1" applyBorder="1" applyAlignment="1">
      <alignment horizontal="center" vertical="center"/>
    </xf>
    <xf numFmtId="0" fontId="2" fillId="4" borderId="44" xfId="0" applyFont="1" applyFill="1" applyBorder="1" applyAlignment="1">
      <alignment vertical="center"/>
    </xf>
    <xf numFmtId="0" fontId="2" fillId="4" borderId="41" xfId="0" applyFont="1" applyFill="1" applyBorder="1" applyAlignment="1">
      <alignment vertical="center"/>
    </xf>
    <xf numFmtId="0" fontId="2" fillId="4" borderId="45"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6" fillId="8" borderId="1" xfId="0" applyFont="1" applyFill="1" applyBorder="1" applyAlignment="1">
      <alignment vertical="top" wrapText="1"/>
    </xf>
    <xf numFmtId="0" fontId="6" fillId="8" borderId="2" xfId="0" applyFont="1" applyFill="1" applyBorder="1" applyAlignment="1">
      <alignment vertical="top" wrapText="1"/>
    </xf>
    <xf numFmtId="0" fontId="28" fillId="6" borderId="1" xfId="5" applyFont="1" applyBorder="1" applyAlignment="1">
      <alignment horizontal="center" vertical="top" wrapText="1"/>
    </xf>
    <xf numFmtId="0" fontId="28" fillId="6" borderId="2" xfId="5" applyFont="1" applyBorder="1" applyAlignment="1">
      <alignment horizontal="center" vertical="top" wrapText="1"/>
    </xf>
    <xf numFmtId="0" fontId="28" fillId="6" borderId="66" xfId="5" applyFont="1" applyBorder="1" applyAlignment="1">
      <alignment horizontal="center" vertical="top" wrapText="1"/>
    </xf>
    <xf numFmtId="164" fontId="28" fillId="6" borderId="1" xfId="5" applyNumberFormat="1" applyFont="1" applyBorder="1" applyAlignment="1">
      <alignment horizontal="center" vertical="top" wrapText="1"/>
    </xf>
    <xf numFmtId="0" fontId="32" fillId="0" borderId="2" xfId="0" applyFont="1" applyBorder="1"/>
    <xf numFmtId="0" fontId="32" fillId="0" borderId="3" xfId="0" applyFont="1" applyBorder="1"/>
    <xf numFmtId="0" fontId="5" fillId="2" borderId="42" xfId="0" applyFont="1" applyFill="1" applyBorder="1" applyAlignment="1">
      <alignment horizontal="center" vertical="center" wrapText="1"/>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20" fillId="4" borderId="60" xfId="0" applyFont="1" applyFill="1" applyBorder="1" applyAlignment="1">
      <alignment horizontal="center" vertical="top" wrapText="1"/>
    </xf>
    <xf numFmtId="0" fontId="20" fillId="4" borderId="61" xfId="0" applyFont="1" applyFill="1" applyBorder="1" applyAlignment="1">
      <alignment horizontal="center" vertical="top" wrapText="1"/>
    </xf>
    <xf numFmtId="0" fontId="20" fillId="4" borderId="2" xfId="0" applyFont="1" applyFill="1" applyBorder="1" applyAlignment="1">
      <alignment vertical="top" wrapText="1"/>
    </xf>
    <xf numFmtId="0" fontId="20" fillId="4" borderId="3" xfId="0" applyFont="1" applyFill="1" applyBorder="1" applyAlignment="1">
      <alignment vertical="top" wrapText="1"/>
    </xf>
    <xf numFmtId="0" fontId="20" fillId="4" borderId="60" xfId="0" applyFont="1" applyFill="1" applyBorder="1" applyAlignment="1">
      <alignment vertical="top" wrapText="1"/>
    </xf>
    <xf numFmtId="0" fontId="20" fillId="4" borderId="63" xfId="0" applyFont="1" applyFill="1" applyBorder="1" applyAlignment="1">
      <alignment vertical="top" wrapText="1"/>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3" fillId="4" borderId="60" xfId="0" applyFont="1"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3" fillId="4" borderId="61"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103"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2" xfId="0" applyFont="1" applyFill="1" applyBorder="1" applyAlignment="1">
      <alignment horizontal="center" vertical="center" wrapText="1"/>
    </xf>
    <xf numFmtId="164" fontId="21" fillId="0" borderId="77" xfId="0" applyNumberFormat="1" applyFont="1" applyFill="1" applyBorder="1" applyAlignment="1">
      <alignment horizontal="center" vertical="center" wrapText="1"/>
    </xf>
    <xf numFmtId="164" fontId="21" fillId="0" borderId="83" xfId="0" applyNumberFormat="1"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84" xfId="0" applyFont="1" applyFill="1" applyBorder="1" applyAlignment="1">
      <alignment horizontal="center" vertical="center" wrapText="1"/>
    </xf>
    <xf numFmtId="0" fontId="65" fillId="0" borderId="78" xfId="0" applyFont="1" applyFill="1" applyBorder="1" applyAlignment="1">
      <alignment horizontal="center" vertical="top" wrapText="1"/>
    </xf>
    <xf numFmtId="0" fontId="65" fillId="0" borderId="84" xfId="0" applyFont="1" applyFill="1" applyBorder="1" applyAlignment="1">
      <alignment horizontal="center" vertical="top" wrapText="1"/>
    </xf>
    <xf numFmtId="0" fontId="4" fillId="0" borderId="80" xfId="0" applyFont="1" applyFill="1" applyBorder="1" applyAlignment="1">
      <alignment horizontal="left" vertical="top" wrapText="1"/>
    </xf>
    <xf numFmtId="0" fontId="4" fillId="0" borderId="84" xfId="0" applyFont="1" applyFill="1" applyBorder="1" applyAlignment="1">
      <alignment horizontal="left" vertical="top" wrapText="1"/>
    </xf>
    <xf numFmtId="0" fontId="65" fillId="0" borderId="81" xfId="0" applyFont="1" applyFill="1" applyBorder="1" applyAlignment="1">
      <alignment horizontal="center" vertical="top" wrapText="1"/>
    </xf>
    <xf numFmtId="0" fontId="65" fillId="0" borderId="86" xfId="0" applyFont="1" applyFill="1" applyBorder="1" applyAlignment="1">
      <alignment horizontal="center" vertical="top" wrapText="1"/>
    </xf>
    <xf numFmtId="0" fontId="65" fillId="0" borderId="0" xfId="0" applyFont="1" applyFill="1" applyBorder="1" applyAlignment="1">
      <alignment horizontal="center" vertical="top" wrapText="1"/>
    </xf>
    <xf numFmtId="0" fontId="65" fillId="0" borderId="42" xfId="0" applyFont="1" applyFill="1" applyBorder="1" applyAlignment="1">
      <alignment horizontal="center" vertical="top" wrapText="1"/>
    </xf>
    <xf numFmtId="0" fontId="65" fillId="0" borderId="82" xfId="0" applyFont="1" applyFill="1" applyBorder="1" applyAlignment="1">
      <alignment horizontal="center" vertical="top" wrapText="1"/>
    </xf>
    <xf numFmtId="0" fontId="65" fillId="0" borderId="87" xfId="0" applyFont="1" applyFill="1" applyBorder="1" applyAlignment="1">
      <alignment horizontal="center" vertical="top" wrapText="1"/>
    </xf>
    <xf numFmtId="0" fontId="26" fillId="0" borderId="95" xfId="0" applyFont="1" applyFill="1" applyBorder="1" applyAlignment="1">
      <alignment horizontal="center" vertical="top" wrapText="1"/>
    </xf>
    <xf numFmtId="0" fontId="26" fillId="0" borderId="81" xfId="0" applyFont="1" applyFill="1" applyBorder="1" applyAlignment="1">
      <alignment horizontal="center" vertical="top" wrapText="1"/>
    </xf>
    <xf numFmtId="0" fontId="26" fillId="0" borderId="86" xfId="0" applyFont="1" applyFill="1" applyBorder="1" applyAlignment="1">
      <alignment horizontal="center" vertical="top" wrapText="1"/>
    </xf>
    <xf numFmtId="0" fontId="26" fillId="0" borderId="96" xfId="0" applyFont="1" applyFill="1" applyBorder="1" applyAlignment="1">
      <alignment horizontal="center" vertical="top" wrapText="1"/>
    </xf>
    <xf numFmtId="0" fontId="26" fillId="0" borderId="97" xfId="0" applyFont="1" applyFill="1" applyBorder="1" applyAlignment="1">
      <alignment horizontal="center" vertical="top" wrapText="1"/>
    </xf>
    <xf numFmtId="0" fontId="26" fillId="0" borderId="99" xfId="0" applyFont="1" applyFill="1" applyBorder="1" applyAlignment="1">
      <alignment horizontal="center" vertical="top" wrapText="1"/>
    </xf>
    <xf numFmtId="0" fontId="26" fillId="0" borderId="82" xfId="0" applyFont="1" applyFill="1" applyBorder="1" applyAlignment="1">
      <alignment horizontal="center" vertical="top" wrapText="1"/>
    </xf>
    <xf numFmtId="0" fontId="26" fillId="0" borderId="98" xfId="0" applyFont="1" applyFill="1" applyBorder="1" applyAlignment="1">
      <alignment horizontal="center" vertical="top" wrapText="1"/>
    </xf>
    <xf numFmtId="0" fontId="26" fillId="0" borderId="87" xfId="0" applyFont="1" applyFill="1" applyBorder="1" applyAlignment="1">
      <alignment horizontal="center" vertical="top" wrapText="1"/>
    </xf>
    <xf numFmtId="0" fontId="35" fillId="0" borderId="77" xfId="5" applyFont="1" applyFill="1" applyBorder="1" applyAlignment="1">
      <alignment horizontal="left" vertical="center" wrapText="1"/>
    </xf>
    <xf numFmtId="0" fontId="35" fillId="0" borderId="91" xfId="5" applyFont="1" applyFill="1" applyBorder="1" applyAlignment="1">
      <alignment horizontal="left" vertical="center" wrapText="1"/>
    </xf>
    <xf numFmtId="0" fontId="35" fillId="0" borderId="83" xfId="5" applyFont="1" applyFill="1" applyBorder="1" applyAlignment="1">
      <alignment horizontal="left" vertical="center" wrapText="1"/>
    </xf>
    <xf numFmtId="0" fontId="67" fillId="0" borderId="88" xfId="0" applyFont="1" applyFill="1" applyBorder="1" applyAlignment="1">
      <alignment horizontal="center" vertical="center" wrapText="1"/>
    </xf>
    <xf numFmtId="0" fontId="67" fillId="0" borderId="92" xfId="0" applyFont="1" applyFill="1" applyBorder="1" applyAlignment="1">
      <alignment horizontal="center" vertical="center" wrapText="1"/>
    </xf>
    <xf numFmtId="0" fontId="67" fillId="0" borderId="85" xfId="0" applyFont="1" applyFill="1" applyBorder="1" applyAlignment="1">
      <alignment horizontal="center" vertical="center" wrapText="1"/>
    </xf>
    <xf numFmtId="0" fontId="26" fillId="0" borderId="80"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84" xfId="0" applyFont="1" applyFill="1" applyBorder="1" applyAlignment="1">
      <alignment horizontal="center" vertical="center" wrapText="1"/>
    </xf>
    <xf numFmtId="0" fontId="67" fillId="0" borderId="88" xfId="0" applyFont="1" applyFill="1" applyBorder="1" applyAlignment="1">
      <alignment horizontal="center" vertical="top" wrapText="1"/>
    </xf>
    <xf numFmtId="0" fontId="67" fillId="0" borderId="92" xfId="0" applyFont="1" applyFill="1" applyBorder="1" applyAlignment="1">
      <alignment horizontal="center" vertical="top" wrapText="1"/>
    </xf>
    <xf numFmtId="0" fontId="67" fillId="0" borderId="85" xfId="0" applyFont="1" applyFill="1" applyBorder="1" applyAlignment="1">
      <alignment horizontal="center" vertical="top" wrapText="1"/>
    </xf>
    <xf numFmtId="0" fontId="22" fillId="0" borderId="95" xfId="0" applyFont="1" applyFill="1" applyBorder="1" applyAlignment="1">
      <alignment horizontal="center" vertical="top" wrapText="1"/>
    </xf>
    <xf numFmtId="0" fontId="22" fillId="0" borderId="81" xfId="0" applyFont="1" applyFill="1" applyBorder="1" applyAlignment="1">
      <alignment horizontal="center" vertical="top" wrapText="1"/>
    </xf>
    <xf numFmtId="0" fontId="22" fillId="0" borderId="86" xfId="0" applyFont="1" applyFill="1" applyBorder="1" applyAlignment="1">
      <alignment horizontal="center" vertical="top" wrapText="1"/>
    </xf>
    <xf numFmtId="0" fontId="71" fillId="0" borderId="77" xfId="0" applyFont="1" applyFill="1" applyBorder="1" applyAlignment="1">
      <alignment horizontal="center" vertical="center" wrapText="1"/>
    </xf>
    <xf numFmtId="0" fontId="71" fillId="0" borderId="91" xfId="0" applyFont="1" applyFill="1" applyBorder="1" applyAlignment="1">
      <alignment horizontal="center" vertical="center" wrapText="1"/>
    </xf>
    <xf numFmtId="0" fontId="71" fillId="0" borderId="83" xfId="0" applyFont="1" applyFill="1" applyBorder="1" applyAlignment="1">
      <alignment horizontal="center" vertical="center" wrapText="1"/>
    </xf>
    <xf numFmtId="0" fontId="26" fillId="0" borderId="88" xfId="0" applyFont="1" applyFill="1" applyBorder="1" applyAlignment="1">
      <alignment horizontal="left" vertical="top" wrapText="1"/>
    </xf>
    <xf numFmtId="0" fontId="26" fillId="0" borderId="92" xfId="0" applyFont="1" applyFill="1" applyBorder="1" applyAlignment="1">
      <alignment horizontal="left" vertical="top" wrapText="1"/>
    </xf>
    <xf numFmtId="0" fontId="26" fillId="0" borderId="85" xfId="0" applyFont="1" applyFill="1" applyBorder="1" applyAlignment="1">
      <alignment horizontal="left" vertical="top" wrapText="1"/>
    </xf>
    <xf numFmtId="0" fontId="68" fillId="0" borderId="92" xfId="0" applyFont="1" applyFill="1" applyBorder="1" applyAlignment="1">
      <alignment horizontal="left" vertical="top" wrapText="1"/>
    </xf>
    <xf numFmtId="0" fontId="68" fillId="0" borderId="85" xfId="0" applyFont="1" applyFill="1" applyBorder="1" applyAlignment="1">
      <alignment horizontal="left" vertical="top" wrapText="1"/>
    </xf>
    <xf numFmtId="0" fontId="26" fillId="0" borderId="106" xfId="0" applyFont="1" applyFill="1" applyBorder="1" applyAlignment="1">
      <alignment horizontal="center" vertical="top" wrapText="1"/>
    </xf>
    <xf numFmtId="0" fontId="26" fillId="0" borderId="107"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42" xfId="0" applyFont="1" applyFill="1" applyBorder="1" applyAlignment="1">
      <alignment horizontal="center" vertical="top" wrapText="1"/>
    </xf>
    <xf numFmtId="0" fontId="26" fillId="0" borderId="108" xfId="0" applyFont="1" applyFill="1" applyBorder="1" applyAlignment="1">
      <alignment horizontal="center" vertical="top" wrapText="1"/>
    </xf>
    <xf numFmtId="0" fontId="26" fillId="0" borderId="103" xfId="0" applyFont="1" applyFill="1" applyBorder="1" applyAlignment="1">
      <alignment horizontal="center" vertical="top" wrapText="1"/>
    </xf>
    <xf numFmtId="0" fontId="68" fillId="0" borderId="80" xfId="0" applyFont="1" applyFill="1" applyBorder="1" applyAlignment="1">
      <alignment horizontal="left" vertical="top" wrapText="1"/>
    </xf>
    <xf numFmtId="0" fontId="68" fillId="0" borderId="84" xfId="0" applyFont="1" applyFill="1" applyBorder="1" applyAlignment="1">
      <alignment horizontal="left" vertical="top" wrapText="1"/>
    </xf>
    <xf numFmtId="0" fontId="71" fillId="0" borderId="77" xfId="0" applyFont="1" applyFill="1" applyBorder="1" applyAlignment="1">
      <alignment horizontal="left" vertical="center" wrapText="1"/>
    </xf>
    <xf numFmtId="0" fontId="71" fillId="0" borderId="83" xfId="0" applyFont="1" applyFill="1" applyBorder="1" applyAlignment="1">
      <alignment horizontal="left" vertical="center" wrapText="1"/>
    </xf>
    <xf numFmtId="0" fontId="74" fillId="0" borderId="80" xfId="0" applyFont="1" applyFill="1" applyBorder="1" applyAlignment="1">
      <alignment horizontal="center" vertical="center" wrapText="1"/>
    </xf>
    <xf numFmtId="0" fontId="74" fillId="0" borderId="84" xfId="0" applyFont="1" applyFill="1" applyBorder="1" applyAlignment="1">
      <alignment horizontal="center" vertical="center" wrapText="1"/>
    </xf>
    <xf numFmtId="0" fontId="68" fillId="0" borderId="88" xfId="0" applyFont="1" applyFill="1" applyBorder="1" applyAlignment="1">
      <alignment horizontal="left" vertical="top" wrapText="1"/>
    </xf>
    <xf numFmtId="0" fontId="35" fillId="0" borderId="102" xfId="5" applyFont="1" applyFill="1" applyBorder="1" applyAlignment="1">
      <alignment horizontal="center" vertical="center" wrapText="1"/>
    </xf>
    <xf numFmtId="0" fontId="35" fillId="0" borderId="104" xfId="5" applyFont="1" applyFill="1" applyBorder="1" applyAlignment="1">
      <alignment horizontal="center" vertical="center" wrapText="1"/>
    </xf>
    <xf numFmtId="0" fontId="67" fillId="0" borderId="80" xfId="0" applyFont="1" applyFill="1" applyBorder="1" applyAlignment="1">
      <alignment horizontal="left" vertical="center" wrapText="1"/>
    </xf>
    <xf numFmtId="0" fontId="67" fillId="0" borderId="84" xfId="0" applyFont="1" applyFill="1" applyBorder="1" applyAlignment="1">
      <alignment horizontal="left" vertical="center" wrapText="1"/>
    </xf>
    <xf numFmtId="0" fontId="26" fillId="0" borderId="80" xfId="0" applyFont="1" applyFill="1" applyBorder="1" applyAlignment="1">
      <alignment horizontal="left" vertical="top" wrapText="1"/>
    </xf>
    <xf numFmtId="0" fontId="26" fillId="0" borderId="78" xfId="0" applyFont="1" applyFill="1" applyBorder="1" applyAlignment="1">
      <alignment horizontal="left" vertical="top" wrapText="1"/>
    </xf>
    <xf numFmtId="0" fontId="26" fillId="0" borderId="84" xfId="0" applyFont="1" applyFill="1" applyBorder="1" applyAlignment="1">
      <alignment horizontal="left" vertical="top" wrapText="1"/>
    </xf>
    <xf numFmtId="0" fontId="22" fillId="0" borderId="80" xfId="0" applyFont="1" applyFill="1" applyBorder="1" applyAlignment="1">
      <alignment horizontal="left" vertical="top" wrapText="1"/>
    </xf>
    <xf numFmtId="0" fontId="22" fillId="0" borderId="78" xfId="0" applyFont="1" applyFill="1" applyBorder="1" applyAlignment="1">
      <alignment horizontal="left" vertical="top" wrapText="1"/>
    </xf>
    <xf numFmtId="0" fontId="22" fillId="0" borderId="84" xfId="0" applyFont="1" applyFill="1" applyBorder="1" applyAlignment="1">
      <alignment horizontal="left" vertical="top" wrapText="1"/>
    </xf>
    <xf numFmtId="0" fontId="22" fillId="0" borderId="109" xfId="0" applyFont="1" applyFill="1" applyBorder="1" applyAlignment="1">
      <alignment horizontal="center" vertical="top" wrapText="1"/>
    </xf>
    <xf numFmtId="0" fontId="22" fillId="0" borderId="40" xfId="0" applyFont="1" applyFill="1" applyBorder="1" applyAlignment="1">
      <alignment horizontal="center" vertical="top" wrapText="1"/>
    </xf>
    <xf numFmtId="0" fontId="22" fillId="0" borderId="43" xfId="0" applyFont="1" applyFill="1" applyBorder="1" applyAlignment="1">
      <alignment horizontal="center" vertical="top" wrapText="1"/>
    </xf>
    <xf numFmtId="0" fontId="17" fillId="0" borderId="82" xfId="0" applyFont="1" applyFill="1" applyBorder="1" applyAlignment="1">
      <alignment horizontal="center" vertical="top" wrapText="1"/>
    </xf>
    <xf numFmtId="0" fontId="64" fillId="0" borderId="87" xfId="0" applyFont="1" applyFill="1" applyBorder="1" applyAlignment="1">
      <alignment horizontal="center" vertical="top" wrapText="1"/>
    </xf>
    <xf numFmtId="0" fontId="17" fillId="0" borderId="60" xfId="0" applyFont="1" applyFill="1" applyBorder="1" applyAlignment="1">
      <alignment horizontal="center" vertical="top" wrapText="1"/>
    </xf>
    <xf numFmtId="0" fontId="64" fillId="0" borderId="63" xfId="0" applyFont="1" applyFill="1" applyBorder="1" applyAlignment="1">
      <alignment horizontal="center" vertical="top" wrapText="1"/>
    </xf>
    <xf numFmtId="0" fontId="67" fillId="0" borderId="95" xfId="0" applyFont="1" applyFill="1" applyBorder="1" applyAlignment="1">
      <alignment horizontal="center" vertical="top" wrapText="1"/>
    </xf>
    <xf numFmtId="0" fontId="67" fillId="0" borderId="86" xfId="0" applyFont="1" applyFill="1" applyBorder="1" applyAlignment="1">
      <alignment horizontal="center" vertical="top" wrapText="1"/>
    </xf>
    <xf numFmtId="0" fontId="67" fillId="0" borderId="60" xfId="0" applyFont="1" applyFill="1" applyBorder="1" applyAlignment="1">
      <alignment horizontal="center" vertical="top" wrapText="1"/>
    </xf>
    <xf numFmtId="0" fontId="67" fillId="0" borderId="63" xfId="0" applyFont="1" applyFill="1" applyBorder="1" applyAlignment="1">
      <alignment horizontal="center" vertical="top" wrapText="1"/>
    </xf>
    <xf numFmtId="0" fontId="67" fillId="0" borderId="80" xfId="0" applyFont="1" applyFill="1" applyBorder="1" applyAlignment="1">
      <alignment horizontal="center" vertical="center" wrapText="1"/>
    </xf>
    <xf numFmtId="0" fontId="67" fillId="0" borderId="84" xfId="0" applyFont="1" applyFill="1" applyBorder="1" applyAlignment="1">
      <alignment horizontal="center" vertical="center" wrapText="1"/>
    </xf>
    <xf numFmtId="0" fontId="14" fillId="0" borderId="80" xfId="0" applyFont="1" applyFill="1" applyBorder="1" applyAlignment="1">
      <alignment horizontal="center" vertical="top" wrapText="1"/>
    </xf>
    <xf numFmtId="0" fontId="14" fillId="0" borderId="84" xfId="0" applyFont="1" applyFill="1" applyBorder="1" applyAlignment="1">
      <alignment horizontal="center" vertical="top" wrapText="1"/>
    </xf>
    <xf numFmtId="0" fontId="14" fillId="0" borderId="95" xfId="0" applyFont="1" applyFill="1" applyBorder="1" applyAlignment="1">
      <alignment horizontal="center" vertical="top" wrapText="1"/>
    </xf>
    <xf numFmtId="0" fontId="14" fillId="0" borderId="86" xfId="0" applyFont="1" applyFill="1" applyBorder="1" applyAlignment="1">
      <alignment horizontal="center" vertical="top" wrapText="1"/>
    </xf>
    <xf numFmtId="0" fontId="17" fillId="0" borderId="174" xfId="0" applyFont="1" applyFill="1" applyBorder="1" applyAlignment="1">
      <alignment horizontal="center" vertical="top" wrapText="1"/>
    </xf>
    <xf numFmtId="0" fontId="64" fillId="0" borderId="175" xfId="0" applyFont="1" applyFill="1" applyBorder="1" applyAlignment="1">
      <alignment horizontal="center" vertical="top" wrapText="1"/>
    </xf>
    <xf numFmtId="0" fontId="68" fillId="0" borderId="95" xfId="0" applyFont="1" applyFill="1" applyBorder="1" applyAlignment="1">
      <alignment horizontal="left" vertical="top" wrapText="1"/>
    </xf>
    <xf numFmtId="0" fontId="68" fillId="0" borderId="86" xfId="0" applyFont="1" applyFill="1" applyBorder="1" applyAlignment="1">
      <alignment horizontal="left" vertical="top" wrapText="1"/>
    </xf>
    <xf numFmtId="0" fontId="67" fillId="0" borderId="80" xfId="0" applyFont="1" applyFill="1" applyBorder="1" applyAlignment="1">
      <alignment horizontal="left" vertical="top" wrapText="1"/>
    </xf>
    <xf numFmtId="0" fontId="67" fillId="0" borderId="84" xfId="0" applyFont="1" applyFill="1" applyBorder="1" applyAlignment="1">
      <alignment horizontal="left" vertical="top" wrapText="1"/>
    </xf>
    <xf numFmtId="164" fontId="35" fillId="6" borderId="0" xfId="5" applyNumberFormat="1" applyFont="1" applyBorder="1" applyAlignment="1">
      <alignment horizontal="center" vertical="center" wrapText="1"/>
    </xf>
    <xf numFmtId="164" fontId="58" fillId="6" borderId="0" xfId="5" applyNumberFormat="1" applyFont="1" applyBorder="1" applyAlignment="1">
      <alignment horizontal="center" vertical="center" wrapText="1"/>
    </xf>
    <xf numFmtId="164" fontId="58" fillId="6" borderId="139" xfId="5" applyNumberFormat="1" applyFont="1" applyBorder="1" applyAlignment="1">
      <alignment horizontal="center" vertical="center" wrapText="1"/>
    </xf>
    <xf numFmtId="164" fontId="16" fillId="6" borderId="0" xfId="5" applyNumberFormat="1" applyFont="1" applyBorder="1" applyAlignment="1">
      <alignment horizontal="center" vertical="center" wrapText="1"/>
    </xf>
    <xf numFmtId="0" fontId="58" fillId="6" borderId="0" xfId="5" applyFont="1" applyBorder="1" applyAlignment="1">
      <alignment horizontal="center" vertical="center" wrapText="1"/>
    </xf>
    <xf numFmtId="0" fontId="57" fillId="2" borderId="0" xfId="0" applyFont="1" applyFill="1" applyBorder="1" applyAlignment="1">
      <alignment horizontal="center" vertical="center"/>
    </xf>
    <xf numFmtId="0" fontId="21" fillId="13" borderId="0" xfId="0" applyFont="1" applyFill="1" applyBorder="1" applyAlignment="1">
      <alignment horizontal="center" vertical="center" wrapText="1"/>
    </xf>
    <xf numFmtId="0" fontId="21" fillId="13" borderId="42" xfId="0" applyFont="1" applyFill="1" applyBorder="1" applyAlignment="1">
      <alignment horizontal="center" vertical="center" wrapText="1"/>
    </xf>
    <xf numFmtId="0" fontId="21" fillId="15" borderId="61" xfId="0" applyFont="1" applyFill="1" applyBorder="1" applyAlignment="1">
      <alignment horizontal="center" vertical="center" wrapText="1"/>
    </xf>
    <xf numFmtId="0" fontId="21" fillId="15" borderId="63" xfId="0" applyFont="1" applyFill="1" applyBorder="1" applyAlignment="1">
      <alignment horizontal="center" vertical="center" wrapText="1"/>
    </xf>
    <xf numFmtId="0" fontId="21" fillId="15" borderId="28" xfId="0" applyFont="1" applyFill="1" applyBorder="1" applyAlignment="1">
      <alignment horizontal="center" vertical="center" wrapText="1"/>
    </xf>
    <xf numFmtId="0" fontId="21" fillId="15" borderId="41" xfId="0" applyFont="1" applyFill="1" applyBorder="1" applyAlignment="1">
      <alignment horizontal="center" vertical="center" wrapText="1"/>
    </xf>
    <xf numFmtId="0" fontId="21" fillId="15" borderId="145" xfId="0" applyFont="1" applyFill="1" applyBorder="1" applyAlignment="1">
      <alignment horizontal="center" vertical="center" wrapText="1"/>
    </xf>
    <xf numFmtId="164" fontId="128" fillId="0" borderId="135" xfId="0" applyNumberFormat="1" applyFont="1" applyFill="1" applyBorder="1" applyAlignment="1">
      <alignment horizontal="left" vertical="center" wrapText="1"/>
    </xf>
    <xf numFmtId="0" fontId="169" fillId="0" borderId="135" xfId="0" applyFont="1" applyFill="1" applyBorder="1" applyAlignment="1">
      <alignment horizontal="center" vertical="center"/>
    </xf>
    <xf numFmtId="0" fontId="21" fillId="0" borderId="135" xfId="0" applyFont="1" applyFill="1" applyBorder="1" applyAlignment="1">
      <alignment horizontal="left" vertical="center" wrapText="1"/>
    </xf>
    <xf numFmtId="0" fontId="21" fillId="0" borderId="135" xfId="0" applyFont="1" applyFill="1" applyBorder="1" applyAlignment="1">
      <alignment horizontal="center" vertical="center" wrapText="1"/>
    </xf>
    <xf numFmtId="0" fontId="129" fillId="0" borderId="135" xfId="0" applyFont="1" applyFill="1" applyBorder="1" applyAlignment="1">
      <alignment horizontal="center" vertical="center" wrapText="1"/>
    </xf>
    <xf numFmtId="164" fontId="136" fillId="0" borderId="135" xfId="5" applyNumberFormat="1" applyFont="1" applyFill="1" applyBorder="1" applyAlignment="1">
      <alignment horizontal="center" vertical="center" wrapText="1"/>
    </xf>
    <xf numFmtId="164" fontId="135" fillId="0" borderId="135" xfId="5" applyNumberFormat="1" applyFont="1" applyFill="1" applyBorder="1" applyAlignment="1">
      <alignment horizontal="center" vertical="center" wrapText="1"/>
    </xf>
    <xf numFmtId="164" fontId="130" fillId="0" borderId="135" xfId="5" applyNumberFormat="1" applyFont="1" applyFill="1" applyBorder="1" applyAlignment="1">
      <alignment horizontal="left" vertical="center" wrapText="1"/>
    </xf>
    <xf numFmtId="164" fontId="129" fillId="16" borderId="135" xfId="0" applyNumberFormat="1" applyFont="1" applyFill="1" applyBorder="1" applyAlignment="1">
      <alignment horizontal="center" vertical="center" wrapText="1"/>
    </xf>
    <xf numFmtId="164" fontId="128" fillId="0" borderId="135" xfId="0" applyNumberFormat="1" applyFont="1" applyFill="1" applyBorder="1" applyAlignment="1">
      <alignment horizontal="center" vertical="center" wrapText="1"/>
    </xf>
    <xf numFmtId="0" fontId="142" fillId="8" borderId="44" xfId="0" applyFont="1" applyFill="1" applyBorder="1" applyAlignment="1">
      <alignment vertical="center" wrapText="1"/>
    </xf>
    <xf numFmtId="0" fontId="142" fillId="8" borderId="103" xfId="0" applyFont="1" applyFill="1" applyBorder="1" applyAlignment="1">
      <alignment vertical="center" wrapText="1"/>
    </xf>
    <xf numFmtId="0" fontId="103" fillId="4" borderId="117" xfId="0" applyFont="1" applyFill="1" applyBorder="1" applyAlignment="1">
      <alignment horizontal="left" vertical="center" wrapText="1"/>
    </xf>
    <xf numFmtId="0" fontId="103" fillId="4" borderId="118" xfId="0" applyFont="1" applyFill="1" applyBorder="1" applyAlignment="1">
      <alignment horizontal="left" vertical="center" wrapText="1"/>
    </xf>
    <xf numFmtId="0" fontId="103" fillId="4" borderId="45" xfId="0" applyFont="1" applyFill="1" applyBorder="1" applyAlignment="1">
      <alignment horizontal="center" vertical="center" wrapText="1"/>
    </xf>
    <xf numFmtId="0" fontId="103" fillId="4" borderId="49" xfId="0" applyFont="1" applyFill="1" applyBorder="1" applyAlignment="1">
      <alignment horizontal="center" vertical="center" wrapText="1"/>
    </xf>
    <xf numFmtId="0" fontId="103" fillId="4" borderId="120" xfId="0" applyFont="1" applyFill="1" applyBorder="1" applyAlignment="1">
      <alignment horizontal="center" vertical="center" wrapText="1"/>
    </xf>
    <xf numFmtId="0" fontId="103" fillId="4" borderId="132" xfId="0" applyFont="1" applyFill="1" applyBorder="1" applyAlignment="1">
      <alignment horizontal="center" vertical="center" wrapText="1"/>
    </xf>
    <xf numFmtId="0" fontId="103" fillId="4" borderId="1" xfId="0" applyFont="1" applyFill="1" applyBorder="1" applyAlignment="1">
      <alignment horizontal="center" vertical="top" wrapText="1"/>
    </xf>
    <xf numFmtId="0" fontId="103" fillId="4" borderId="2" xfId="0" applyFont="1" applyFill="1" applyBorder="1" applyAlignment="1">
      <alignment horizontal="center" vertical="top" wrapText="1"/>
    </xf>
    <xf numFmtId="0" fontId="103" fillId="4" borderId="3" xfId="0" applyFont="1" applyFill="1" applyBorder="1" applyAlignment="1">
      <alignment horizontal="center" vertical="top" wrapText="1"/>
    </xf>
    <xf numFmtId="0" fontId="137" fillId="0" borderId="150" xfId="0" applyFont="1" applyFill="1" applyBorder="1" applyAlignment="1">
      <alignment horizontal="center" vertical="top" wrapText="1"/>
    </xf>
    <xf numFmtId="0" fontId="137" fillId="0" borderId="155" xfId="0" applyFont="1" applyFill="1" applyBorder="1" applyAlignment="1">
      <alignment horizontal="center" vertical="top" wrapText="1"/>
    </xf>
    <xf numFmtId="0" fontId="137" fillId="0" borderId="153" xfId="0" applyFont="1" applyFill="1" applyBorder="1" applyAlignment="1">
      <alignment horizontal="center" vertical="center" wrapText="1"/>
    </xf>
    <xf numFmtId="0" fontId="137" fillId="0" borderId="0" xfId="0" applyFont="1" applyFill="1" applyBorder="1" applyAlignment="1">
      <alignment horizontal="center" vertical="center" wrapText="1"/>
    </xf>
    <xf numFmtId="0" fontId="138" fillId="0" borderId="153" xfId="0" applyFont="1" applyFill="1" applyBorder="1" applyAlignment="1">
      <alignment horizontal="center" vertical="center" wrapText="1"/>
    </xf>
    <xf numFmtId="0" fontId="138" fillId="0" borderId="0" xfId="0" applyFont="1" applyFill="1" applyBorder="1" applyAlignment="1">
      <alignment horizontal="center" vertical="center" wrapText="1"/>
    </xf>
    <xf numFmtId="0" fontId="137" fillId="0" borderId="138" xfId="0" applyFont="1" applyFill="1" applyBorder="1" applyAlignment="1">
      <alignment horizontal="center" vertical="top"/>
    </xf>
    <xf numFmtId="0" fontId="137" fillId="0" borderId="145" xfId="0" applyFont="1" applyFill="1" applyBorder="1" applyAlignment="1">
      <alignment horizontal="center" vertical="top"/>
    </xf>
    <xf numFmtId="0" fontId="137" fillId="0" borderId="138" xfId="0" applyFont="1" applyFill="1" applyBorder="1" applyAlignment="1">
      <alignment horizontal="center" vertical="top" wrapText="1"/>
    </xf>
    <xf numFmtId="0" fontId="137" fillId="0" borderId="145" xfId="0" applyFont="1" applyFill="1" applyBorder="1" applyAlignment="1">
      <alignment horizontal="center" vertical="top" wrapText="1"/>
    </xf>
    <xf numFmtId="0" fontId="137" fillId="0" borderId="149" xfId="0" applyFont="1" applyFill="1" applyBorder="1" applyAlignment="1">
      <alignment horizontal="center" vertical="top" wrapText="1"/>
    </xf>
    <xf numFmtId="0" fontId="137" fillId="0" borderId="154" xfId="0" applyFont="1" applyFill="1" applyBorder="1" applyAlignment="1">
      <alignment horizontal="center" vertical="top" wrapText="1"/>
    </xf>
    <xf numFmtId="0" fontId="63" fillId="2" borderId="42" xfId="0" applyFont="1" applyFill="1" applyBorder="1" applyAlignment="1">
      <alignment horizontal="center" vertical="center"/>
    </xf>
    <xf numFmtId="0" fontId="22" fillId="8" borderId="2"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16" fillId="6" borderId="0" xfId="5" applyFont="1" applyBorder="1" applyAlignment="1">
      <alignment horizontal="center" vertical="center" wrapText="1"/>
    </xf>
    <xf numFmtId="0" fontId="16" fillId="6" borderId="0" xfId="5" applyFont="1" applyBorder="1" applyAlignment="1">
      <alignment horizontal="left" vertical="top" wrapText="1"/>
    </xf>
  </cellXfs>
  <cellStyles count="8">
    <cellStyle name="Accent1" xfId="5" builtinId="29"/>
    <cellStyle name="Check Cell" xfId="4" builtinId="23"/>
    <cellStyle name="Comma" xfId="2" builtinId="3"/>
    <cellStyle name="Comma 2" xfId="7"/>
    <cellStyle name="Comma 3" xfId="1"/>
    <cellStyle name="Comma 3 2" xfId="6"/>
    <cellStyle name="Normal" xfId="0" builtinId="0"/>
    <cellStyle name="Percent" xfId="3" builtinId="5"/>
  </cellStyles>
  <dxfs count="0"/>
  <tableStyles count="0" defaultTableStyle="TableStyleMedium2" defaultPivotStyle="PivotStyleMedium9"/>
  <colors>
    <mruColors>
      <color rgb="FF501D1C"/>
      <color rgb="FFCC33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H896"/>
  <sheetViews>
    <sheetView zoomScale="106" zoomScaleNormal="106" zoomScaleSheetLayoutView="70" workbookViewId="0">
      <selection activeCell="D7" sqref="D7"/>
    </sheetView>
  </sheetViews>
  <sheetFormatPr defaultRowHeight="15"/>
  <cols>
    <col min="1" max="1" width="23" style="209" customWidth="1"/>
    <col min="2" max="2" width="28.140625" style="209" customWidth="1"/>
    <col min="3" max="3" width="10.7109375" style="209" customWidth="1"/>
    <col min="4" max="4" width="15.140625" style="209" customWidth="1"/>
    <col min="5" max="5" width="16.42578125" style="209" customWidth="1"/>
    <col min="6" max="8" width="22.140625" style="209" customWidth="1"/>
    <col min="9" max="9" width="31" style="209" customWidth="1"/>
    <col min="10" max="60" width="9.140625" style="1"/>
    <col min="61" max="16384" width="9.140625" style="209"/>
  </cols>
  <sheetData>
    <row r="1" spans="1:60" ht="18.75">
      <c r="A1" s="937" t="s">
        <v>1850</v>
      </c>
      <c r="B1" s="937"/>
      <c r="C1" s="937"/>
      <c r="D1" s="937"/>
      <c r="E1" s="937"/>
      <c r="F1" s="937"/>
      <c r="G1" s="937"/>
      <c r="H1" s="937"/>
      <c r="I1" s="937"/>
    </row>
    <row r="2" spans="1:60" ht="19.5" thickBot="1">
      <c r="A2" s="290"/>
      <c r="B2" s="290"/>
      <c r="C2" s="290"/>
      <c r="D2" s="290"/>
      <c r="E2" s="290"/>
      <c r="F2" s="290"/>
      <c r="G2" s="290"/>
      <c r="H2" s="290"/>
      <c r="I2" s="290"/>
      <c r="J2" s="290"/>
      <c r="K2" s="290"/>
      <c r="L2" s="290"/>
    </row>
    <row r="3" spans="1:60" ht="78.75" customHeight="1" thickBot="1">
      <c r="A3" s="3" t="s">
        <v>7</v>
      </c>
      <c r="B3" s="4" t="s">
        <v>4</v>
      </c>
      <c r="C3" s="4" t="s">
        <v>1016</v>
      </c>
      <c r="D3" s="4" t="s">
        <v>8</v>
      </c>
      <c r="E3" s="4" t="s">
        <v>9</v>
      </c>
      <c r="F3" s="4" t="s">
        <v>10</v>
      </c>
      <c r="G3" s="295"/>
      <c r="H3" s="295"/>
      <c r="I3" s="5" t="s">
        <v>0</v>
      </c>
    </row>
    <row r="4" spans="1:60" ht="112.5" customHeight="1" thickBot="1">
      <c r="A4" s="2" t="s">
        <v>1539</v>
      </c>
      <c r="B4" s="938" t="s">
        <v>1359</v>
      </c>
      <c r="C4" s="938"/>
      <c r="D4" s="938"/>
      <c r="E4" s="938"/>
      <c r="F4" s="938"/>
      <c r="G4" s="938"/>
      <c r="H4" s="938"/>
      <c r="I4" s="939"/>
      <c r="AU4" s="209"/>
      <c r="AV4" s="209"/>
      <c r="AW4" s="209"/>
      <c r="AX4" s="209"/>
      <c r="AY4" s="209"/>
      <c r="AZ4" s="209"/>
      <c r="BA4" s="209"/>
      <c r="BB4" s="209"/>
      <c r="BC4" s="209"/>
      <c r="BD4" s="209"/>
      <c r="BE4" s="209"/>
      <c r="BF4" s="209"/>
      <c r="BG4" s="209"/>
      <c r="BH4" s="209"/>
    </row>
    <row r="5" spans="1:60" ht="90" customHeight="1">
      <c r="A5" s="935" t="s">
        <v>5</v>
      </c>
      <c r="B5" s="203" t="s">
        <v>1</v>
      </c>
      <c r="C5" s="941" t="s">
        <v>1018</v>
      </c>
      <c r="D5" s="943" t="s">
        <v>1019</v>
      </c>
      <c r="E5" s="945" t="s">
        <v>1822</v>
      </c>
      <c r="F5" s="945" t="s">
        <v>1822</v>
      </c>
      <c r="G5" s="945"/>
      <c r="H5" s="945"/>
      <c r="I5" s="946" t="s">
        <v>1015</v>
      </c>
    </row>
    <row r="6" spans="1:60" ht="23.25" customHeight="1" thickBot="1">
      <c r="A6" s="940"/>
      <c r="B6" s="204" t="s">
        <v>2</v>
      </c>
      <c r="C6" s="942"/>
      <c r="D6" s="944"/>
      <c r="E6" s="944"/>
      <c r="F6" s="944"/>
      <c r="G6" s="944"/>
      <c r="H6" s="944"/>
      <c r="I6" s="947"/>
    </row>
    <row r="7" spans="1:60" ht="33.75">
      <c r="A7" s="935" t="s">
        <v>6</v>
      </c>
      <c r="B7" s="205" t="s">
        <v>1360</v>
      </c>
      <c r="C7" s="205">
        <v>2016</v>
      </c>
      <c r="D7" s="205">
        <v>2016</v>
      </c>
      <c r="E7" s="205" t="s">
        <v>1822</v>
      </c>
      <c r="F7" s="205" t="s">
        <v>1822</v>
      </c>
      <c r="G7" s="296"/>
      <c r="H7" s="296"/>
      <c r="I7" s="206" t="s">
        <v>1361</v>
      </c>
    </row>
    <row r="8" spans="1:60" ht="33.75" customHeight="1" thickBot="1">
      <c r="A8" s="936"/>
      <c r="B8" s="207" t="s">
        <v>3</v>
      </c>
      <c r="C8" s="207">
        <v>2015</v>
      </c>
      <c r="D8" s="207" t="s">
        <v>1362</v>
      </c>
      <c r="E8" s="207">
        <v>2016</v>
      </c>
      <c r="F8" s="207">
        <v>2016</v>
      </c>
      <c r="G8" s="297"/>
      <c r="H8" s="297"/>
      <c r="I8" s="208" t="s">
        <v>1821</v>
      </c>
    </row>
    <row r="9" spans="1:60" ht="34.5">
      <c r="A9" s="848" t="s">
        <v>1848</v>
      </c>
      <c r="B9" s="205" t="s">
        <v>1851</v>
      </c>
      <c r="C9" s="205">
        <v>2016</v>
      </c>
      <c r="D9" s="205">
        <v>2016</v>
      </c>
      <c r="E9" s="205" t="s">
        <v>1822</v>
      </c>
      <c r="F9" s="205" t="s">
        <v>1822</v>
      </c>
      <c r="G9" s="296"/>
      <c r="H9" s="296"/>
      <c r="I9" s="206" t="s">
        <v>1849</v>
      </c>
    </row>
    <row r="10" spans="1:60" s="1" customFormat="1"/>
    <row r="11" spans="1:60" s="1" customFormat="1"/>
    <row r="12" spans="1:60" s="1" customFormat="1"/>
    <row r="13" spans="1:60" s="1" customFormat="1"/>
    <row r="14" spans="1:60" s="1" customFormat="1"/>
    <row r="15" spans="1:60" s="1" customFormat="1"/>
    <row r="16" spans="1:60"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pans="1:9" s="1" customFormat="1"/>
    <row r="882" spans="1:9" s="1" customFormat="1"/>
    <row r="883" spans="1:9" s="1" customFormat="1"/>
    <row r="884" spans="1:9" s="1" customFormat="1"/>
    <row r="885" spans="1:9" s="1" customFormat="1"/>
    <row r="886" spans="1:9" s="1" customFormat="1"/>
    <row r="887" spans="1:9" s="1" customFormat="1"/>
    <row r="888" spans="1:9" s="1" customFormat="1"/>
    <row r="889" spans="1:9" s="1" customFormat="1"/>
    <row r="890" spans="1:9" s="1" customFormat="1"/>
    <row r="891" spans="1:9" s="1" customFormat="1"/>
    <row r="892" spans="1:9" s="1" customFormat="1"/>
    <row r="893" spans="1:9" s="1" customFormat="1"/>
    <row r="894" spans="1:9" s="1" customFormat="1"/>
    <row r="895" spans="1:9" s="1" customFormat="1"/>
    <row r="896" spans="1:9" s="1" customFormat="1">
      <c r="A896" s="209"/>
      <c r="B896" s="209"/>
      <c r="C896" s="209"/>
      <c r="D896" s="209"/>
      <c r="E896" s="209"/>
      <c r="F896" s="209"/>
      <c r="G896" s="209"/>
      <c r="H896" s="209"/>
      <c r="I896" s="209"/>
    </row>
  </sheetData>
  <mergeCells count="11">
    <mergeCell ref="A7:A8"/>
    <mergeCell ref="A1:I1"/>
    <mergeCell ref="B4:I4"/>
    <mergeCell ref="A5:A6"/>
    <mergeCell ref="C5:C6"/>
    <mergeCell ref="D5:D6"/>
    <mergeCell ref="E5:E6"/>
    <mergeCell ref="F5:F6"/>
    <mergeCell ref="G5:G6"/>
    <mergeCell ref="H5:H6"/>
    <mergeCell ref="I5:I6"/>
  </mergeCells>
  <pageMargins left="0.7" right="0.7" top="0.75" bottom="0.75" header="0.3" footer="0.3"/>
  <pageSetup scale="8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6"/>
  <sheetViews>
    <sheetView zoomScaleNormal="100" workbookViewId="0">
      <selection activeCell="G17" sqref="G17"/>
    </sheetView>
  </sheetViews>
  <sheetFormatPr defaultRowHeight="15"/>
  <cols>
    <col min="1" max="1" width="38.7109375" style="471" customWidth="1"/>
    <col min="2" max="2" width="25.5703125" style="471" customWidth="1"/>
    <col min="3" max="3" width="32.140625" style="471" customWidth="1"/>
    <col min="4" max="4" width="15.140625" style="471" hidden="1" customWidth="1"/>
    <col min="5" max="5" width="30.140625" style="471" customWidth="1"/>
    <col min="6" max="6" width="25.140625" style="471" customWidth="1"/>
    <col min="7" max="7" width="25.7109375" style="471" customWidth="1"/>
    <col min="8" max="8" width="25.28515625" style="471" customWidth="1"/>
    <col min="9" max="9" width="21.28515625" style="471" customWidth="1"/>
    <col min="10" max="10" width="27.5703125" style="471" customWidth="1"/>
    <col min="11" max="16384" width="9.140625" style="472"/>
  </cols>
  <sheetData>
    <row r="1" spans="1:10" ht="20.25" customHeight="1"/>
    <row r="2" spans="1:10" ht="15" customHeight="1">
      <c r="A2" s="1172" t="s">
        <v>1513</v>
      </c>
      <c r="B2" s="1173"/>
      <c r="C2" s="1173"/>
      <c r="D2" s="1173"/>
      <c r="E2" s="1173"/>
      <c r="F2" s="1173"/>
      <c r="G2" s="1173"/>
      <c r="H2" s="1173"/>
      <c r="I2" s="473"/>
      <c r="J2" s="473"/>
    </row>
    <row r="3" spans="1:10" ht="10.5" customHeight="1">
      <c r="A3" s="1172"/>
      <c r="B3" s="1173"/>
      <c r="C3" s="1173"/>
      <c r="D3" s="1173"/>
      <c r="E3" s="1173"/>
      <c r="F3" s="1173"/>
      <c r="G3" s="1173"/>
      <c r="H3" s="1173"/>
      <c r="I3" s="473"/>
      <c r="J3" s="473"/>
    </row>
    <row r="4" spans="1:10" ht="15" hidden="1" customHeight="1">
      <c r="A4" s="1174"/>
      <c r="B4" s="1175"/>
      <c r="C4" s="1175"/>
      <c r="D4" s="1175"/>
      <c r="E4" s="1175"/>
      <c r="F4" s="1175"/>
      <c r="G4" s="1175"/>
      <c r="H4" s="1175"/>
      <c r="I4" s="473"/>
      <c r="J4" s="473"/>
    </row>
    <row r="5" spans="1:10" ht="15" customHeight="1">
      <c r="A5" s="1176"/>
      <c r="B5" s="1178" t="s">
        <v>103</v>
      </c>
      <c r="C5" s="1178" t="s">
        <v>1514</v>
      </c>
      <c r="D5" s="1180"/>
      <c r="E5" s="1181"/>
      <c r="F5" s="1181"/>
      <c r="G5" s="1181"/>
      <c r="H5" s="1181"/>
      <c r="I5" s="1181"/>
      <c r="J5" s="474"/>
    </row>
    <row r="6" spans="1:10">
      <c r="A6" s="1177"/>
      <c r="B6" s="1179"/>
      <c r="C6" s="1179"/>
      <c r="D6" s="475">
        <v>2013</v>
      </c>
      <c r="E6" s="475">
        <v>2016</v>
      </c>
      <c r="F6" s="475">
        <v>2017</v>
      </c>
      <c r="G6" s="475">
        <v>2018</v>
      </c>
      <c r="H6" s="475">
        <v>2019</v>
      </c>
      <c r="I6" s="475">
        <v>2018</v>
      </c>
      <c r="J6" s="475">
        <v>2020</v>
      </c>
    </row>
    <row r="7" spans="1:10" ht="51" customHeight="1">
      <c r="A7" s="476" t="s">
        <v>737</v>
      </c>
      <c r="B7" s="1170" t="s">
        <v>738</v>
      </c>
      <c r="C7" s="1171"/>
      <c r="D7" s="1171"/>
      <c r="E7" s="1171"/>
      <c r="F7" s="1171"/>
      <c r="G7" s="1171"/>
      <c r="H7" s="1171"/>
      <c r="I7" s="1171"/>
      <c r="J7" s="474"/>
    </row>
    <row r="8" spans="1:10">
      <c r="A8" s="477" t="s">
        <v>739</v>
      </c>
      <c r="B8" s="478"/>
      <c r="C8" s="478"/>
      <c r="D8" s="479">
        <f t="shared" ref="D8:J8" si="0">SUM(D9:D11)</f>
        <v>2351390</v>
      </c>
      <c r="E8" s="479">
        <f t="shared" si="0"/>
        <v>3290360</v>
      </c>
      <c r="F8" s="479">
        <f t="shared" si="0"/>
        <v>5299004</v>
      </c>
      <c r="G8" s="479">
        <f t="shared" si="0"/>
        <v>5769004</v>
      </c>
      <c r="H8" s="479">
        <f t="shared" si="0"/>
        <v>5519004</v>
      </c>
      <c r="I8" s="479">
        <f t="shared" si="0"/>
        <v>5519005</v>
      </c>
      <c r="J8" s="479">
        <f t="shared" si="0"/>
        <v>5519004</v>
      </c>
    </row>
    <row r="9" spans="1:10">
      <c r="A9" s="477" t="s">
        <v>740</v>
      </c>
      <c r="B9" s="478"/>
      <c r="C9" s="478"/>
      <c r="D9" s="479">
        <f t="shared" ref="D9:E11" si="1">D14+D19+D34+D54+D109</f>
        <v>1565380</v>
      </c>
      <c r="E9" s="479">
        <f t="shared" si="1"/>
        <v>1857960</v>
      </c>
      <c r="F9" s="479">
        <f t="shared" ref="F9:J10" si="2">F14+F19+F34+F54+F109+F114</f>
        <v>3488604</v>
      </c>
      <c r="G9" s="479">
        <f t="shared" si="2"/>
        <v>3488604</v>
      </c>
      <c r="H9" s="479">
        <f t="shared" si="2"/>
        <v>3238604</v>
      </c>
      <c r="I9" s="479">
        <f t="shared" si="2"/>
        <v>3238605</v>
      </c>
      <c r="J9" s="479">
        <f t="shared" si="2"/>
        <v>3238604</v>
      </c>
    </row>
    <row r="10" spans="1:10">
      <c r="A10" s="468" t="s">
        <v>16</v>
      </c>
      <c r="B10" s="478"/>
      <c r="C10" s="478"/>
      <c r="D10" s="479">
        <f t="shared" si="1"/>
        <v>619690</v>
      </c>
      <c r="E10" s="479">
        <f t="shared" si="1"/>
        <v>962400</v>
      </c>
      <c r="F10" s="479">
        <f t="shared" si="2"/>
        <v>1810400</v>
      </c>
      <c r="G10" s="479">
        <f t="shared" si="2"/>
        <v>1810400</v>
      </c>
      <c r="H10" s="479">
        <f t="shared" si="2"/>
        <v>1810400</v>
      </c>
      <c r="I10" s="479">
        <f t="shared" si="2"/>
        <v>1810400</v>
      </c>
      <c r="J10" s="479">
        <f t="shared" si="2"/>
        <v>1810400</v>
      </c>
    </row>
    <row r="11" spans="1:10">
      <c r="A11" s="480" t="s">
        <v>741</v>
      </c>
      <c r="B11" s="481"/>
      <c r="C11" s="481"/>
      <c r="D11" s="479">
        <f t="shared" si="1"/>
        <v>166320</v>
      </c>
      <c r="E11" s="479">
        <f t="shared" si="1"/>
        <v>470000</v>
      </c>
      <c r="F11" s="479">
        <f>F116</f>
        <v>0</v>
      </c>
      <c r="G11" s="479">
        <f>G16+G21+G36+G56+G111</f>
        <v>470000</v>
      </c>
      <c r="H11" s="479">
        <f>H16+H21+H36+H56+H111</f>
        <v>470000</v>
      </c>
      <c r="I11" s="479">
        <f>I16+I21+I36+I56+I111</f>
        <v>470000</v>
      </c>
      <c r="J11" s="479">
        <f>J16+J21+J36+J56+J111</f>
        <v>470000</v>
      </c>
    </row>
    <row r="12" spans="1:10" ht="48">
      <c r="A12" s="482" t="s">
        <v>742</v>
      </c>
      <c r="B12" s="483" t="s">
        <v>743</v>
      </c>
      <c r="C12" s="484" t="s">
        <v>744</v>
      </c>
      <c r="D12" s="484" t="s">
        <v>745</v>
      </c>
      <c r="E12" s="484" t="s">
        <v>745</v>
      </c>
      <c r="F12" s="484" t="s">
        <v>745</v>
      </c>
      <c r="G12" s="484" t="s">
        <v>746</v>
      </c>
      <c r="H12" s="484" t="s">
        <v>746</v>
      </c>
      <c r="I12" s="484" t="s">
        <v>746</v>
      </c>
      <c r="J12" s="484" t="s">
        <v>746</v>
      </c>
    </row>
    <row r="13" spans="1:10">
      <c r="A13" s="485" t="s">
        <v>747</v>
      </c>
      <c r="B13" s="485"/>
      <c r="C13" s="485"/>
      <c r="D13" s="479">
        <f t="shared" ref="D13:J13" si="3">SUM(D14:D16)</f>
        <v>60000</v>
      </c>
      <c r="E13" s="479">
        <f t="shared" si="3"/>
        <v>60000</v>
      </c>
      <c r="F13" s="479">
        <f t="shared" si="3"/>
        <v>60000</v>
      </c>
      <c r="G13" s="479">
        <f t="shared" si="3"/>
        <v>60000</v>
      </c>
      <c r="H13" s="479">
        <f t="shared" si="3"/>
        <v>60000</v>
      </c>
      <c r="I13" s="479">
        <f t="shared" si="3"/>
        <v>60000</v>
      </c>
      <c r="J13" s="479">
        <f t="shared" si="3"/>
        <v>60000</v>
      </c>
    </row>
    <row r="14" spans="1:10">
      <c r="A14" s="485" t="s">
        <v>740</v>
      </c>
      <c r="B14" s="485"/>
      <c r="C14" s="485"/>
      <c r="D14" s="479">
        <f t="shared" ref="D14:J14" si="4">3000*12</f>
        <v>36000</v>
      </c>
      <c r="E14" s="479">
        <f t="shared" si="4"/>
        <v>36000</v>
      </c>
      <c r="F14" s="479">
        <f t="shared" si="4"/>
        <v>36000</v>
      </c>
      <c r="G14" s="479">
        <f t="shared" si="4"/>
        <v>36000</v>
      </c>
      <c r="H14" s="479">
        <f t="shared" si="4"/>
        <v>36000</v>
      </c>
      <c r="I14" s="479">
        <f t="shared" si="4"/>
        <v>36000</v>
      </c>
      <c r="J14" s="479">
        <f t="shared" si="4"/>
        <v>36000</v>
      </c>
    </row>
    <row r="15" spans="1:10">
      <c r="A15" s="485" t="s">
        <v>16</v>
      </c>
      <c r="B15" s="485"/>
      <c r="C15" s="485"/>
      <c r="D15" s="479">
        <f t="shared" ref="D15:J15" si="5">2000*12</f>
        <v>24000</v>
      </c>
      <c r="E15" s="479">
        <f t="shared" si="5"/>
        <v>24000</v>
      </c>
      <c r="F15" s="479">
        <f t="shared" si="5"/>
        <v>24000</v>
      </c>
      <c r="G15" s="479">
        <f t="shared" si="5"/>
        <v>24000</v>
      </c>
      <c r="H15" s="479">
        <f t="shared" si="5"/>
        <v>24000</v>
      </c>
      <c r="I15" s="479">
        <f t="shared" si="5"/>
        <v>24000</v>
      </c>
      <c r="J15" s="479">
        <f t="shared" si="5"/>
        <v>24000</v>
      </c>
    </row>
    <row r="16" spans="1:10">
      <c r="A16" s="485" t="s">
        <v>748</v>
      </c>
      <c r="B16" s="485"/>
      <c r="C16" s="485"/>
      <c r="D16" s="479"/>
      <c r="E16" s="479"/>
      <c r="F16" s="479"/>
      <c r="G16" s="479"/>
      <c r="H16" s="479"/>
      <c r="I16" s="479"/>
      <c r="J16" s="479"/>
    </row>
    <row r="17" spans="1:10" ht="255">
      <c r="A17" s="486" t="s">
        <v>749</v>
      </c>
      <c r="B17" s="487" t="s">
        <v>1515</v>
      </c>
      <c r="C17" s="487" t="s">
        <v>1516</v>
      </c>
      <c r="D17" s="481" t="s">
        <v>750</v>
      </c>
      <c r="E17" s="488" t="s">
        <v>1490</v>
      </c>
      <c r="F17" s="488" t="s">
        <v>1517</v>
      </c>
      <c r="G17" s="488" t="s">
        <v>1517</v>
      </c>
      <c r="H17" s="488" t="s">
        <v>1517</v>
      </c>
      <c r="I17" s="488" t="s">
        <v>1517</v>
      </c>
      <c r="J17" s="488" t="s">
        <v>1517</v>
      </c>
    </row>
    <row r="18" spans="1:10">
      <c r="A18" s="468" t="s">
        <v>751</v>
      </c>
      <c r="B18" s="469"/>
      <c r="C18" s="469"/>
      <c r="D18" s="489">
        <f t="shared" ref="D18:J18" si="6">SUM(D19:D21)</f>
        <v>212510</v>
      </c>
      <c r="E18" s="489">
        <f t="shared" si="6"/>
        <v>490020</v>
      </c>
      <c r="F18" s="489">
        <f t="shared" si="6"/>
        <v>546020</v>
      </c>
      <c r="G18" s="489">
        <f t="shared" si="6"/>
        <v>546020</v>
      </c>
      <c r="H18" s="489">
        <f t="shared" si="6"/>
        <v>546020</v>
      </c>
      <c r="I18" s="489">
        <f t="shared" si="6"/>
        <v>546020</v>
      </c>
      <c r="J18" s="489">
        <f t="shared" si="6"/>
        <v>546020</v>
      </c>
    </row>
    <row r="19" spans="1:10">
      <c r="A19" s="468" t="s">
        <v>740</v>
      </c>
      <c r="B19" s="469"/>
      <c r="C19" s="469"/>
      <c r="D19" s="470">
        <f t="shared" ref="D19:J21" si="7">D24+D29</f>
        <v>7000</v>
      </c>
      <c r="E19" s="470">
        <f t="shared" si="7"/>
        <v>325020</v>
      </c>
      <c r="F19" s="470">
        <f t="shared" si="7"/>
        <v>361020</v>
      </c>
      <c r="G19" s="470">
        <f t="shared" si="7"/>
        <v>361020</v>
      </c>
      <c r="H19" s="470">
        <f t="shared" si="7"/>
        <v>361020</v>
      </c>
      <c r="I19" s="470">
        <f t="shared" si="7"/>
        <v>361020</v>
      </c>
      <c r="J19" s="470">
        <f t="shared" si="7"/>
        <v>361020</v>
      </c>
    </row>
    <row r="20" spans="1:10">
      <c r="A20" s="468" t="s">
        <v>16</v>
      </c>
      <c r="B20" s="469"/>
      <c r="C20" s="469"/>
      <c r="D20" s="470">
        <f>D25+D30</f>
        <v>39190</v>
      </c>
      <c r="E20" s="470">
        <v>165000</v>
      </c>
      <c r="F20" s="470">
        <f t="shared" si="7"/>
        <v>185000</v>
      </c>
      <c r="G20" s="470">
        <f t="shared" si="7"/>
        <v>185000</v>
      </c>
      <c r="H20" s="470">
        <f t="shared" si="7"/>
        <v>185000</v>
      </c>
      <c r="I20" s="470">
        <f t="shared" si="7"/>
        <v>185000</v>
      </c>
      <c r="J20" s="470">
        <f t="shared" si="7"/>
        <v>185000</v>
      </c>
    </row>
    <row r="21" spans="1:10">
      <c r="A21" s="468" t="s">
        <v>752</v>
      </c>
      <c r="B21" s="469"/>
      <c r="C21" s="469"/>
      <c r="D21" s="470">
        <f>D26+D31</f>
        <v>166320</v>
      </c>
      <c r="E21" s="470">
        <f>E26+E31</f>
        <v>0</v>
      </c>
      <c r="F21" s="470">
        <f t="shared" si="7"/>
        <v>0</v>
      </c>
      <c r="G21" s="470">
        <f t="shared" si="7"/>
        <v>0</v>
      </c>
      <c r="H21" s="470">
        <f t="shared" si="7"/>
        <v>0</v>
      </c>
      <c r="I21" s="470">
        <f t="shared" si="7"/>
        <v>0</v>
      </c>
      <c r="J21" s="470">
        <f t="shared" si="7"/>
        <v>0</v>
      </c>
    </row>
    <row r="22" spans="1:10" ht="267.75">
      <c r="A22" s="481" t="s">
        <v>1518</v>
      </c>
      <c r="B22" s="481" t="s">
        <v>1491</v>
      </c>
      <c r="C22" s="481" t="s">
        <v>1519</v>
      </c>
      <c r="D22" s="481" t="s">
        <v>753</v>
      </c>
      <c r="E22" s="488" t="s">
        <v>1492</v>
      </c>
      <c r="F22" s="488" t="s">
        <v>1520</v>
      </c>
      <c r="G22" s="488" t="s">
        <v>1520</v>
      </c>
      <c r="H22" s="488" t="s">
        <v>1520</v>
      </c>
      <c r="I22" s="488" t="s">
        <v>1520</v>
      </c>
      <c r="J22" s="488" t="s">
        <v>1520</v>
      </c>
    </row>
    <row r="23" spans="1:10">
      <c r="A23" s="490" t="s">
        <v>754</v>
      </c>
      <c r="B23" s="478"/>
      <c r="C23" s="478"/>
      <c r="D23" s="491">
        <f t="shared" ref="D23:J23" si="8">SUM(D24:D26)</f>
        <v>7000</v>
      </c>
      <c r="E23" s="491">
        <f t="shared" si="8"/>
        <v>8400</v>
      </c>
      <c r="F23" s="491">
        <f t="shared" si="8"/>
        <v>15000</v>
      </c>
      <c r="G23" s="491">
        <f t="shared" si="8"/>
        <v>15000</v>
      </c>
      <c r="H23" s="491">
        <f t="shared" si="8"/>
        <v>15000</v>
      </c>
      <c r="I23" s="491">
        <f t="shared" si="8"/>
        <v>15000</v>
      </c>
      <c r="J23" s="491">
        <f t="shared" si="8"/>
        <v>15000</v>
      </c>
    </row>
    <row r="24" spans="1:10">
      <c r="A24" s="490" t="s">
        <v>740</v>
      </c>
      <c r="B24" s="487"/>
      <c r="C24" s="487"/>
      <c r="D24" s="491">
        <v>7000</v>
      </c>
      <c r="E24" s="491"/>
      <c r="F24" s="491"/>
      <c r="G24" s="491"/>
      <c r="H24" s="491"/>
      <c r="I24" s="491"/>
      <c r="J24" s="491"/>
    </row>
    <row r="25" spans="1:10">
      <c r="A25" s="468" t="s">
        <v>16</v>
      </c>
      <c r="B25" s="492"/>
      <c r="C25" s="492"/>
      <c r="D25" s="493"/>
      <c r="E25" s="493">
        <v>8400</v>
      </c>
      <c r="F25" s="493">
        <v>15000</v>
      </c>
      <c r="G25" s="493">
        <v>15000</v>
      </c>
      <c r="H25" s="493">
        <v>15000</v>
      </c>
      <c r="I25" s="493">
        <v>15000</v>
      </c>
      <c r="J25" s="493">
        <v>15000</v>
      </c>
    </row>
    <row r="26" spans="1:10">
      <c r="A26" s="490" t="s">
        <v>748</v>
      </c>
      <c r="B26" s="487"/>
      <c r="C26" s="487"/>
      <c r="D26" s="494"/>
      <c r="E26" s="494"/>
      <c r="F26" s="494"/>
      <c r="G26" s="494"/>
      <c r="H26" s="494"/>
      <c r="I26" s="494"/>
      <c r="J26" s="494"/>
    </row>
    <row r="27" spans="1:10" ht="191.25">
      <c r="A27" s="487" t="s">
        <v>1521</v>
      </c>
      <c r="B27" s="487" t="s">
        <v>1522</v>
      </c>
      <c r="C27" s="488" t="s">
        <v>1523</v>
      </c>
      <c r="D27" s="487" t="s">
        <v>755</v>
      </c>
      <c r="E27" s="487" t="s">
        <v>1493</v>
      </c>
      <c r="F27" s="488" t="s">
        <v>1494</v>
      </c>
      <c r="G27" s="488" t="s">
        <v>1494</v>
      </c>
      <c r="H27" s="488" t="s">
        <v>1494</v>
      </c>
      <c r="I27" s="488" t="s">
        <v>1494</v>
      </c>
      <c r="J27" s="488" t="s">
        <v>1494</v>
      </c>
    </row>
    <row r="28" spans="1:10">
      <c r="A28" s="495" t="s">
        <v>756</v>
      </c>
      <c r="B28" s="478"/>
      <c r="C28" s="496"/>
      <c r="D28" s="491">
        <f t="shared" ref="D28:J28" si="9">SUM(D29:D31)</f>
        <v>205510</v>
      </c>
      <c r="E28" s="491">
        <f t="shared" si="9"/>
        <v>379260</v>
      </c>
      <c r="F28" s="491">
        <f t="shared" si="9"/>
        <v>531020</v>
      </c>
      <c r="G28" s="491">
        <f t="shared" si="9"/>
        <v>531020</v>
      </c>
      <c r="H28" s="491">
        <f t="shared" si="9"/>
        <v>531020</v>
      </c>
      <c r="I28" s="491">
        <f t="shared" si="9"/>
        <v>531020</v>
      </c>
      <c r="J28" s="491">
        <f t="shared" si="9"/>
        <v>531020</v>
      </c>
    </row>
    <row r="29" spans="1:10">
      <c r="A29" s="468" t="s">
        <v>740</v>
      </c>
      <c r="B29" s="469"/>
      <c r="C29" s="469"/>
      <c r="D29" s="470">
        <v>0</v>
      </c>
      <c r="E29" s="470">
        <f>(23685*12)+(1400*12)+(2000*12)</f>
        <v>325020</v>
      </c>
      <c r="F29" s="470">
        <f>(23685*12)+(1400*12)+(2000*12)+(1500*2*12)</f>
        <v>361020</v>
      </c>
      <c r="G29" s="470">
        <f>(23685*12)+(1400*12)+(2000*12)+(1500*2*12)</f>
        <v>361020</v>
      </c>
      <c r="H29" s="470">
        <f>(23685*12)+(1400*12)+(2000*12)+(1500*2*12)</f>
        <v>361020</v>
      </c>
      <c r="I29" s="470">
        <f>(23685*12)+(1400*12)+(2000*12)+(1500*2*12)</f>
        <v>361020</v>
      </c>
      <c r="J29" s="470">
        <f>(23685*12)+(1400*12)+(2000*12)+(1500*2*12)</f>
        <v>361020</v>
      </c>
    </row>
    <row r="30" spans="1:10">
      <c r="A30" s="468" t="s">
        <v>16</v>
      </c>
      <c r="B30" s="469"/>
      <c r="C30" s="469"/>
      <c r="D30" s="470">
        <v>39190</v>
      </c>
      <c r="E30" s="470">
        <f>4520*12</f>
        <v>54240</v>
      </c>
      <c r="F30" s="470">
        <v>170000</v>
      </c>
      <c r="G30" s="470">
        <v>170000</v>
      </c>
      <c r="H30" s="470">
        <v>170000</v>
      </c>
      <c r="I30" s="470">
        <v>170000</v>
      </c>
      <c r="J30" s="470">
        <v>170000</v>
      </c>
    </row>
    <row r="31" spans="1:10">
      <c r="A31" s="490" t="s">
        <v>748</v>
      </c>
      <c r="B31" s="478"/>
      <c r="C31" s="478"/>
      <c r="D31" s="491">
        <f>12*12*1155</f>
        <v>166320</v>
      </c>
      <c r="E31" s="497">
        <v>0</v>
      </c>
      <c r="F31" s="497">
        <v>0</v>
      </c>
      <c r="G31" s="497">
        <v>0</v>
      </c>
      <c r="H31" s="497">
        <v>0</v>
      </c>
      <c r="I31" s="497"/>
      <c r="J31" s="497">
        <v>0</v>
      </c>
    </row>
    <row r="32" spans="1:10" ht="114.75">
      <c r="A32" s="498" t="s">
        <v>757</v>
      </c>
      <c r="B32" s="481" t="s">
        <v>1524</v>
      </c>
      <c r="C32" s="499" t="s">
        <v>1525</v>
      </c>
      <c r="D32" s="481" t="s">
        <v>758</v>
      </c>
      <c r="E32" s="499" t="s">
        <v>758</v>
      </c>
      <c r="F32" s="499" t="s">
        <v>1526</v>
      </c>
      <c r="G32" s="499" t="s">
        <v>1526</v>
      </c>
      <c r="H32" s="499" t="s">
        <v>1526</v>
      </c>
      <c r="I32" s="499" t="s">
        <v>1526</v>
      </c>
      <c r="J32" s="499" t="s">
        <v>1526</v>
      </c>
    </row>
    <row r="33" spans="1:10">
      <c r="A33" s="500" t="s">
        <v>759</v>
      </c>
      <c r="B33" s="469"/>
      <c r="C33" s="501"/>
      <c r="D33" s="470">
        <f t="shared" ref="D33:J33" si="10">SUM(D34:D36)</f>
        <v>335750</v>
      </c>
      <c r="E33" s="470">
        <f t="shared" si="10"/>
        <v>643200</v>
      </c>
      <c r="F33" s="470">
        <f t="shared" si="10"/>
        <v>683200</v>
      </c>
      <c r="G33" s="470">
        <f t="shared" si="10"/>
        <v>683200</v>
      </c>
      <c r="H33" s="470">
        <f t="shared" si="10"/>
        <v>433200</v>
      </c>
      <c r="I33" s="470">
        <f t="shared" si="10"/>
        <v>433200</v>
      </c>
      <c r="J33" s="470">
        <f t="shared" si="10"/>
        <v>433200</v>
      </c>
    </row>
    <row r="34" spans="1:10">
      <c r="A34" s="468" t="s">
        <v>740</v>
      </c>
      <c r="B34" s="469"/>
      <c r="C34" s="469"/>
      <c r="D34" s="470">
        <f t="shared" ref="D34:J36" si="11">D39+D44+D49</f>
        <v>200000</v>
      </c>
      <c r="E34" s="470">
        <f t="shared" si="11"/>
        <v>450000</v>
      </c>
      <c r="F34" s="470">
        <f t="shared" si="11"/>
        <v>450000</v>
      </c>
      <c r="G34" s="470">
        <f t="shared" si="11"/>
        <v>450000</v>
      </c>
      <c r="H34" s="470">
        <f t="shared" si="11"/>
        <v>200000</v>
      </c>
      <c r="I34" s="470">
        <f t="shared" si="11"/>
        <v>200000</v>
      </c>
      <c r="J34" s="470">
        <f t="shared" si="11"/>
        <v>200000</v>
      </c>
    </row>
    <row r="35" spans="1:10">
      <c r="A35" s="468" t="s">
        <v>16</v>
      </c>
      <c r="B35" s="469"/>
      <c r="C35" s="469"/>
      <c r="D35" s="470">
        <f t="shared" si="11"/>
        <v>135750</v>
      </c>
      <c r="E35" s="470">
        <f t="shared" si="11"/>
        <v>193200</v>
      </c>
      <c r="F35" s="470">
        <f t="shared" si="11"/>
        <v>233200</v>
      </c>
      <c r="G35" s="470">
        <f t="shared" si="11"/>
        <v>233200</v>
      </c>
      <c r="H35" s="470">
        <f t="shared" si="11"/>
        <v>233200</v>
      </c>
      <c r="I35" s="470">
        <f t="shared" si="11"/>
        <v>233200</v>
      </c>
      <c r="J35" s="470">
        <f t="shared" si="11"/>
        <v>233200</v>
      </c>
    </row>
    <row r="36" spans="1:10">
      <c r="A36" s="468" t="s">
        <v>752</v>
      </c>
      <c r="B36" s="469"/>
      <c r="C36" s="469"/>
      <c r="D36" s="470">
        <f t="shared" si="11"/>
        <v>0</v>
      </c>
      <c r="E36" s="470">
        <f t="shared" si="11"/>
        <v>0</v>
      </c>
      <c r="F36" s="470">
        <f t="shared" si="11"/>
        <v>0</v>
      </c>
      <c r="G36" s="470">
        <f t="shared" si="11"/>
        <v>0</v>
      </c>
      <c r="H36" s="470">
        <f t="shared" si="11"/>
        <v>0</v>
      </c>
      <c r="I36" s="470">
        <f t="shared" si="11"/>
        <v>0</v>
      </c>
      <c r="J36" s="470">
        <f t="shared" si="11"/>
        <v>0</v>
      </c>
    </row>
    <row r="37" spans="1:10" ht="382.5">
      <c r="A37" s="499" t="s">
        <v>1527</v>
      </c>
      <c r="B37" s="481" t="s">
        <v>1528</v>
      </c>
      <c r="C37" s="499" t="s">
        <v>1529</v>
      </c>
      <c r="D37" s="481" t="s">
        <v>760</v>
      </c>
      <c r="E37" s="502" t="s">
        <v>1530</v>
      </c>
      <c r="F37" s="502" t="s">
        <v>1495</v>
      </c>
      <c r="G37" s="502" t="s">
        <v>1495</v>
      </c>
      <c r="H37" s="502" t="s">
        <v>1495</v>
      </c>
      <c r="I37" s="502" t="s">
        <v>1495</v>
      </c>
      <c r="J37" s="502" t="s">
        <v>1495</v>
      </c>
    </row>
    <row r="38" spans="1:10">
      <c r="A38" s="495" t="s">
        <v>761</v>
      </c>
      <c r="B38" s="478"/>
      <c r="C38" s="496"/>
      <c r="D38" s="491">
        <f t="shared" ref="D38:J38" si="12">SUM(D39:D41)</f>
        <v>215050</v>
      </c>
      <c r="E38" s="491">
        <f t="shared" si="12"/>
        <v>580000</v>
      </c>
      <c r="F38" s="491">
        <f t="shared" si="12"/>
        <v>620000</v>
      </c>
      <c r="G38" s="491">
        <f t="shared" si="12"/>
        <v>620000</v>
      </c>
      <c r="H38" s="491">
        <f t="shared" si="12"/>
        <v>370000</v>
      </c>
      <c r="I38" s="491">
        <f t="shared" si="12"/>
        <v>370000</v>
      </c>
      <c r="J38" s="491">
        <f t="shared" si="12"/>
        <v>370000</v>
      </c>
    </row>
    <row r="39" spans="1:10">
      <c r="A39" s="490" t="s">
        <v>740</v>
      </c>
      <c r="B39" s="478"/>
      <c r="C39" s="478"/>
      <c r="D39" s="491">
        <v>200000</v>
      </c>
      <c r="E39" s="491">
        <v>450000</v>
      </c>
      <c r="F39" s="491">
        <v>450000</v>
      </c>
      <c r="G39" s="491">
        <v>450000</v>
      </c>
      <c r="H39" s="491">
        <v>200000</v>
      </c>
      <c r="I39" s="491">
        <v>200000</v>
      </c>
      <c r="J39" s="491">
        <v>200000</v>
      </c>
    </row>
    <row r="40" spans="1:10">
      <c r="A40" s="490" t="s">
        <v>16</v>
      </c>
      <c r="B40" s="478"/>
      <c r="C40" s="478"/>
      <c r="D40" s="491">
        <f>7000*2.15</f>
        <v>15050</v>
      </c>
      <c r="E40" s="491">
        <v>130000</v>
      </c>
      <c r="F40" s="491">
        <v>170000</v>
      </c>
      <c r="G40" s="491">
        <v>170000</v>
      </c>
      <c r="H40" s="491">
        <v>170000</v>
      </c>
      <c r="I40" s="491">
        <v>170000</v>
      </c>
      <c r="J40" s="491">
        <v>170000</v>
      </c>
    </row>
    <row r="41" spans="1:10">
      <c r="A41" s="490" t="s">
        <v>748</v>
      </c>
      <c r="B41" s="478"/>
      <c r="C41" s="478"/>
      <c r="D41" s="491">
        <v>0</v>
      </c>
      <c r="E41" s="491">
        <v>0</v>
      </c>
      <c r="F41" s="491">
        <v>0</v>
      </c>
      <c r="G41" s="491">
        <v>0</v>
      </c>
      <c r="H41" s="491">
        <v>0</v>
      </c>
      <c r="I41" s="491"/>
      <c r="J41" s="491">
        <v>0</v>
      </c>
    </row>
    <row r="42" spans="1:10" ht="140.25">
      <c r="A42" s="503" t="s">
        <v>762</v>
      </c>
      <c r="B42" s="481" t="s">
        <v>763</v>
      </c>
      <c r="C42" s="499" t="s">
        <v>764</v>
      </c>
      <c r="D42" s="481" t="s">
        <v>765</v>
      </c>
      <c r="E42" s="499" t="s">
        <v>765</v>
      </c>
      <c r="F42" s="481" t="s">
        <v>765</v>
      </c>
      <c r="G42" s="481" t="s">
        <v>766</v>
      </c>
      <c r="H42" s="481" t="s">
        <v>765</v>
      </c>
      <c r="I42" s="481" t="s">
        <v>765</v>
      </c>
      <c r="J42" s="481" t="s">
        <v>765</v>
      </c>
    </row>
    <row r="43" spans="1:10">
      <c r="A43" s="495" t="s">
        <v>767</v>
      </c>
      <c r="B43" s="478"/>
      <c r="C43" s="496"/>
      <c r="D43" s="504">
        <f t="shared" ref="D43:J43" si="13">SUM(D44:D46)</f>
        <v>107500</v>
      </c>
      <c r="E43" s="504">
        <f t="shared" si="13"/>
        <v>50000</v>
      </c>
      <c r="F43" s="504">
        <f t="shared" si="13"/>
        <v>50000</v>
      </c>
      <c r="G43" s="504">
        <f t="shared" si="13"/>
        <v>50000</v>
      </c>
      <c r="H43" s="504">
        <f t="shared" si="13"/>
        <v>50000</v>
      </c>
      <c r="I43" s="504">
        <f t="shared" si="13"/>
        <v>50000</v>
      </c>
      <c r="J43" s="504">
        <f t="shared" si="13"/>
        <v>50000</v>
      </c>
    </row>
    <row r="44" spans="1:10">
      <c r="A44" s="490" t="s">
        <v>740</v>
      </c>
      <c r="B44" s="478"/>
      <c r="C44" s="478"/>
      <c r="D44" s="504">
        <v>0</v>
      </c>
      <c r="E44" s="504">
        <v>0</v>
      </c>
      <c r="F44" s="504">
        <v>0</v>
      </c>
      <c r="G44" s="504">
        <v>0</v>
      </c>
      <c r="H44" s="504">
        <v>0</v>
      </c>
      <c r="I44" s="504"/>
      <c r="J44" s="504">
        <v>0</v>
      </c>
    </row>
    <row r="45" spans="1:10">
      <c r="A45" s="490" t="s">
        <v>16</v>
      </c>
      <c r="B45" s="478"/>
      <c r="C45" s="478"/>
      <c r="D45" s="504">
        <f>50000*2.15</f>
        <v>107500</v>
      </c>
      <c r="E45" s="504">
        <v>50000</v>
      </c>
      <c r="F45" s="504">
        <v>50000</v>
      </c>
      <c r="G45" s="504">
        <v>50000</v>
      </c>
      <c r="H45" s="504">
        <v>50000</v>
      </c>
      <c r="I45" s="504">
        <v>50000</v>
      </c>
      <c r="J45" s="504">
        <v>50000</v>
      </c>
    </row>
    <row r="46" spans="1:10">
      <c r="A46" s="490" t="s">
        <v>748</v>
      </c>
      <c r="B46" s="478"/>
      <c r="C46" s="478"/>
      <c r="D46" s="504">
        <v>0</v>
      </c>
      <c r="E46" s="504">
        <v>0</v>
      </c>
      <c r="F46" s="504">
        <v>0</v>
      </c>
      <c r="G46" s="504">
        <v>0</v>
      </c>
      <c r="H46" s="504">
        <v>0</v>
      </c>
      <c r="I46" s="504"/>
      <c r="J46" s="504">
        <v>0</v>
      </c>
    </row>
    <row r="47" spans="1:10" ht="89.25">
      <c r="A47" s="487" t="s">
        <v>768</v>
      </c>
      <c r="B47" s="481" t="s">
        <v>769</v>
      </c>
      <c r="C47" s="499" t="s">
        <v>770</v>
      </c>
      <c r="D47" s="481" t="s">
        <v>771</v>
      </c>
      <c r="E47" s="481" t="s">
        <v>772</v>
      </c>
      <c r="F47" s="481" t="s">
        <v>773</v>
      </c>
      <c r="G47" s="481" t="s">
        <v>774</v>
      </c>
      <c r="H47" s="481" t="s">
        <v>775</v>
      </c>
      <c r="I47" s="481" t="s">
        <v>776</v>
      </c>
      <c r="J47" s="481" t="s">
        <v>777</v>
      </c>
    </row>
    <row r="48" spans="1:10">
      <c r="A48" s="505" t="s">
        <v>778</v>
      </c>
      <c r="B48" s="506"/>
      <c r="C48" s="507"/>
      <c r="D48" s="497">
        <f t="shared" ref="D48:J48" si="14">SUM(D49:D51)</f>
        <v>13200.000000000002</v>
      </c>
      <c r="E48" s="497">
        <f t="shared" si="14"/>
        <v>13200.000000000002</v>
      </c>
      <c r="F48" s="497">
        <f t="shared" si="14"/>
        <v>13200.000000000002</v>
      </c>
      <c r="G48" s="497">
        <f t="shared" si="14"/>
        <v>13200.000000000002</v>
      </c>
      <c r="H48" s="497">
        <f t="shared" si="14"/>
        <v>13200.000000000002</v>
      </c>
      <c r="I48" s="497">
        <f t="shared" si="14"/>
        <v>13200.000000000002</v>
      </c>
      <c r="J48" s="497">
        <f t="shared" si="14"/>
        <v>13200.000000000002</v>
      </c>
    </row>
    <row r="49" spans="1:10">
      <c r="A49" s="490" t="s">
        <v>740</v>
      </c>
      <c r="B49" s="506"/>
      <c r="C49" s="506"/>
      <c r="D49" s="497">
        <v>0</v>
      </c>
      <c r="E49" s="497">
        <v>0</v>
      </c>
      <c r="F49" s="497">
        <v>0</v>
      </c>
      <c r="G49" s="497">
        <v>0</v>
      </c>
      <c r="H49" s="497">
        <v>0</v>
      </c>
      <c r="I49" s="497">
        <v>0</v>
      </c>
      <c r="J49" s="497">
        <v>0</v>
      </c>
    </row>
    <row r="50" spans="1:10">
      <c r="A50" s="490" t="s">
        <v>16</v>
      </c>
      <c r="B50" s="506"/>
      <c r="C50" s="506"/>
      <c r="D50" s="497">
        <f t="shared" ref="D50:J50" si="15">6000*2.2</f>
        <v>13200.000000000002</v>
      </c>
      <c r="E50" s="497">
        <f t="shared" si="15"/>
        <v>13200.000000000002</v>
      </c>
      <c r="F50" s="497">
        <f t="shared" si="15"/>
        <v>13200.000000000002</v>
      </c>
      <c r="G50" s="497">
        <f t="shared" si="15"/>
        <v>13200.000000000002</v>
      </c>
      <c r="H50" s="497">
        <f t="shared" si="15"/>
        <v>13200.000000000002</v>
      </c>
      <c r="I50" s="497">
        <f t="shared" si="15"/>
        <v>13200.000000000002</v>
      </c>
      <c r="J50" s="497">
        <f t="shared" si="15"/>
        <v>13200.000000000002</v>
      </c>
    </row>
    <row r="51" spans="1:10">
      <c r="A51" s="490" t="s">
        <v>748</v>
      </c>
      <c r="B51" s="506"/>
      <c r="C51" s="506"/>
      <c r="D51" s="497">
        <v>0</v>
      </c>
      <c r="E51" s="497">
        <v>0</v>
      </c>
      <c r="F51" s="497">
        <v>0</v>
      </c>
      <c r="G51" s="497">
        <v>0</v>
      </c>
      <c r="H51" s="497">
        <v>0</v>
      </c>
      <c r="I51" s="497"/>
      <c r="J51" s="497">
        <v>0</v>
      </c>
    </row>
    <row r="52" spans="1:10" ht="395.25">
      <c r="A52" s="498" t="s">
        <v>1496</v>
      </c>
      <c r="B52" s="508" t="s">
        <v>1531</v>
      </c>
      <c r="C52" s="503" t="s">
        <v>1532</v>
      </c>
      <c r="D52" s="508" t="s">
        <v>779</v>
      </c>
      <c r="E52" s="508" t="s">
        <v>1497</v>
      </c>
      <c r="F52" s="508" t="s">
        <v>1497</v>
      </c>
      <c r="G52" s="508" t="s">
        <v>1497</v>
      </c>
      <c r="H52" s="508" t="s">
        <v>1497</v>
      </c>
      <c r="I52" s="508" t="s">
        <v>1497</v>
      </c>
      <c r="J52" s="508" t="s">
        <v>1497</v>
      </c>
    </row>
    <row r="53" spans="1:10">
      <c r="A53" s="468" t="s">
        <v>780</v>
      </c>
      <c r="B53" s="469"/>
      <c r="C53" s="501"/>
      <c r="D53" s="470">
        <f t="shared" ref="D53:J53" si="16">SUM(D54:D56)</f>
        <v>1356580</v>
      </c>
      <c r="E53" s="470">
        <f t="shared" si="16"/>
        <v>1597140</v>
      </c>
      <c r="F53" s="470">
        <f t="shared" si="16"/>
        <v>2879784</v>
      </c>
      <c r="G53" s="470">
        <f t="shared" si="16"/>
        <v>2879784</v>
      </c>
      <c r="H53" s="470">
        <f t="shared" si="16"/>
        <v>2879784</v>
      </c>
      <c r="I53" s="470">
        <f t="shared" si="16"/>
        <v>2879785</v>
      </c>
      <c r="J53" s="470">
        <f t="shared" si="16"/>
        <v>2879784</v>
      </c>
    </row>
    <row r="54" spans="1:10">
      <c r="A54" s="468" t="s">
        <v>740</v>
      </c>
      <c r="B54" s="469"/>
      <c r="C54" s="469"/>
      <c r="D54" s="470">
        <f t="shared" ref="D54:E56" si="17">D59+D64+D69+D74+D104</f>
        <v>972380</v>
      </c>
      <c r="E54" s="470">
        <f t="shared" si="17"/>
        <v>746940</v>
      </c>
      <c r="F54" s="470">
        <f t="shared" ref="F54:J56" si="18">F59+F64+F69+F74+F79+F84+F89+F94+F99+F104</f>
        <v>1741584</v>
      </c>
      <c r="G54" s="470">
        <f t="shared" si="18"/>
        <v>1741584</v>
      </c>
      <c r="H54" s="470">
        <f t="shared" si="18"/>
        <v>1741584</v>
      </c>
      <c r="I54" s="470">
        <f t="shared" si="18"/>
        <v>1741585</v>
      </c>
      <c r="J54" s="470">
        <f t="shared" si="18"/>
        <v>1741584</v>
      </c>
    </row>
    <row r="55" spans="1:10">
      <c r="A55" s="468" t="s">
        <v>16</v>
      </c>
      <c r="B55" s="469"/>
      <c r="C55" s="469"/>
      <c r="D55" s="470">
        <f t="shared" si="17"/>
        <v>384200</v>
      </c>
      <c r="E55" s="470">
        <f t="shared" si="17"/>
        <v>380200</v>
      </c>
      <c r="F55" s="470">
        <f t="shared" si="18"/>
        <v>668200</v>
      </c>
      <c r="G55" s="470">
        <f t="shared" si="18"/>
        <v>668200</v>
      </c>
      <c r="H55" s="470">
        <f t="shared" si="18"/>
        <v>668200</v>
      </c>
      <c r="I55" s="470">
        <f t="shared" si="18"/>
        <v>668200</v>
      </c>
      <c r="J55" s="470">
        <f t="shared" si="18"/>
        <v>668200</v>
      </c>
    </row>
    <row r="56" spans="1:10">
      <c r="A56" s="468" t="s">
        <v>752</v>
      </c>
      <c r="B56" s="469"/>
      <c r="C56" s="469"/>
      <c r="D56" s="470">
        <f t="shared" si="17"/>
        <v>0</v>
      </c>
      <c r="E56" s="470">
        <f t="shared" si="17"/>
        <v>470000</v>
      </c>
      <c r="F56" s="470">
        <f t="shared" si="18"/>
        <v>470000</v>
      </c>
      <c r="G56" s="470">
        <f t="shared" si="18"/>
        <v>470000</v>
      </c>
      <c r="H56" s="470">
        <f t="shared" si="18"/>
        <v>470000</v>
      </c>
      <c r="I56" s="470">
        <f t="shared" si="18"/>
        <v>470000</v>
      </c>
      <c r="J56" s="470">
        <f t="shared" si="18"/>
        <v>470000</v>
      </c>
    </row>
    <row r="57" spans="1:10" ht="409.5">
      <c r="A57" s="503" t="s">
        <v>781</v>
      </c>
      <c r="B57" s="508" t="s">
        <v>1533</v>
      </c>
      <c r="C57" s="503" t="s">
        <v>1534</v>
      </c>
      <c r="D57" s="508" t="s">
        <v>782</v>
      </c>
      <c r="E57" s="508" t="s">
        <v>1498</v>
      </c>
      <c r="F57" s="508" t="s">
        <v>1499</v>
      </c>
      <c r="G57" s="508" t="s">
        <v>1499</v>
      </c>
      <c r="H57" s="508" t="s">
        <v>1499</v>
      </c>
      <c r="I57" s="508" t="s">
        <v>1499</v>
      </c>
      <c r="J57" s="508" t="s">
        <v>1499</v>
      </c>
    </row>
    <row r="58" spans="1:10">
      <c r="A58" s="509" t="s">
        <v>783</v>
      </c>
      <c r="B58" s="506"/>
      <c r="C58" s="507"/>
      <c r="D58" s="497">
        <f t="shared" ref="D58:J58" si="19">SUM(D59:D61)</f>
        <v>499000</v>
      </c>
      <c r="E58" s="497">
        <f t="shared" si="19"/>
        <v>499000</v>
      </c>
      <c r="F58" s="497">
        <f t="shared" si="19"/>
        <v>499000</v>
      </c>
      <c r="G58" s="497">
        <f t="shared" si="19"/>
        <v>499000</v>
      </c>
      <c r="H58" s="497">
        <f t="shared" si="19"/>
        <v>499000</v>
      </c>
      <c r="I58" s="497">
        <f t="shared" si="19"/>
        <v>499001</v>
      </c>
      <c r="J58" s="497">
        <f t="shared" si="19"/>
        <v>499000</v>
      </c>
    </row>
    <row r="59" spans="1:10">
      <c r="A59" s="490" t="s">
        <v>740</v>
      </c>
      <c r="B59" s="506"/>
      <c r="C59" s="506"/>
      <c r="D59" s="497">
        <v>250000</v>
      </c>
      <c r="E59" s="497">
        <v>250000</v>
      </c>
      <c r="F59" s="497">
        <v>250000</v>
      </c>
      <c r="G59" s="497">
        <v>250000</v>
      </c>
      <c r="H59" s="497">
        <v>250000</v>
      </c>
      <c r="I59" s="497">
        <v>250001</v>
      </c>
      <c r="J59" s="497">
        <v>250000</v>
      </c>
    </row>
    <row r="60" spans="1:10">
      <c r="A60" s="490" t="s">
        <v>16</v>
      </c>
      <c r="B60" s="506"/>
      <c r="C60" s="506"/>
      <c r="D60" s="497">
        <f t="shared" ref="D60:J60" si="20">150000*1.66</f>
        <v>249000</v>
      </c>
      <c r="E60" s="497">
        <f t="shared" si="20"/>
        <v>249000</v>
      </c>
      <c r="F60" s="497">
        <f t="shared" si="20"/>
        <v>249000</v>
      </c>
      <c r="G60" s="497">
        <f t="shared" si="20"/>
        <v>249000</v>
      </c>
      <c r="H60" s="497">
        <f t="shared" si="20"/>
        <v>249000</v>
      </c>
      <c r="I60" s="497">
        <f t="shared" si="20"/>
        <v>249000</v>
      </c>
      <c r="J60" s="497">
        <f t="shared" si="20"/>
        <v>249000</v>
      </c>
    </row>
    <row r="61" spans="1:10">
      <c r="A61" s="490" t="s">
        <v>748</v>
      </c>
      <c r="B61" s="506"/>
      <c r="C61" s="506"/>
      <c r="D61" s="497"/>
      <c r="E61" s="497"/>
      <c r="F61" s="497"/>
      <c r="G61" s="497"/>
      <c r="H61" s="497"/>
      <c r="I61" s="497"/>
      <c r="J61" s="497"/>
    </row>
    <row r="62" spans="1:10" ht="409.5">
      <c r="A62" s="499" t="s">
        <v>784</v>
      </c>
      <c r="B62" s="487" t="s">
        <v>1500</v>
      </c>
      <c r="C62" s="510" t="s">
        <v>1535</v>
      </c>
      <c r="D62" s="481" t="s">
        <v>785</v>
      </c>
      <c r="E62" s="481" t="s">
        <v>1501</v>
      </c>
      <c r="F62" s="481" t="s">
        <v>786</v>
      </c>
      <c r="G62" s="481" t="s">
        <v>786</v>
      </c>
      <c r="H62" s="481" t="s">
        <v>786</v>
      </c>
      <c r="I62" s="481" t="s">
        <v>786</v>
      </c>
      <c r="J62" s="481" t="s">
        <v>786</v>
      </c>
    </row>
    <row r="63" spans="1:10">
      <c r="A63" s="495" t="s">
        <v>787</v>
      </c>
      <c r="B63" s="478"/>
      <c r="C63" s="496"/>
      <c r="D63" s="491">
        <f t="shared" ref="D63:J63" si="21">SUM(D64:D66)</f>
        <v>107060</v>
      </c>
      <c r="E63" s="491">
        <f t="shared" si="21"/>
        <v>107060</v>
      </c>
      <c r="F63" s="491">
        <f t="shared" si="21"/>
        <v>152612</v>
      </c>
      <c r="G63" s="491">
        <f t="shared" si="21"/>
        <v>152612</v>
      </c>
      <c r="H63" s="491">
        <f t="shared" si="21"/>
        <v>152612</v>
      </c>
      <c r="I63" s="491">
        <f t="shared" si="21"/>
        <v>152612</v>
      </c>
      <c r="J63" s="491">
        <f t="shared" si="21"/>
        <v>152612</v>
      </c>
    </row>
    <row r="64" spans="1:10">
      <c r="A64" s="490" t="s">
        <v>740</v>
      </c>
      <c r="B64" s="478"/>
      <c r="C64" s="478"/>
      <c r="D64" s="491">
        <f>(2500+1500+1155)*12+20000</f>
        <v>81860</v>
      </c>
      <c r="E64" s="491">
        <f>(2500+1500+1155)*12+20000</f>
        <v>81860</v>
      </c>
      <c r="F64" s="491">
        <f>(1725+1328+1328+1035+1035)*12+50000</f>
        <v>127412</v>
      </c>
      <c r="G64" s="491">
        <f>(1725+1328+1328+1035+1035)*12+50000</f>
        <v>127412</v>
      </c>
      <c r="H64" s="491">
        <f>(1725+1328+1328+1035+1035)*12+50000</f>
        <v>127412</v>
      </c>
      <c r="I64" s="491">
        <f>(1725+1328+1328+1035+1035)*12+50000</f>
        <v>127412</v>
      </c>
      <c r="J64" s="491">
        <f>(1725+1328+1328+1035+1035)*12+50000</f>
        <v>127412</v>
      </c>
    </row>
    <row r="65" spans="1:10">
      <c r="A65" s="490" t="s">
        <v>16</v>
      </c>
      <c r="B65" s="478"/>
      <c r="C65" s="478"/>
      <c r="D65" s="491">
        <f t="shared" ref="D65:J65" si="22">2100*12</f>
        <v>25200</v>
      </c>
      <c r="E65" s="491">
        <f t="shared" si="22"/>
        <v>25200</v>
      </c>
      <c r="F65" s="491">
        <f t="shared" si="22"/>
        <v>25200</v>
      </c>
      <c r="G65" s="491">
        <f t="shared" si="22"/>
        <v>25200</v>
      </c>
      <c r="H65" s="491">
        <f t="shared" si="22"/>
        <v>25200</v>
      </c>
      <c r="I65" s="491">
        <f t="shared" si="22"/>
        <v>25200</v>
      </c>
      <c r="J65" s="491">
        <f t="shared" si="22"/>
        <v>25200</v>
      </c>
    </row>
    <row r="66" spans="1:10">
      <c r="A66" s="490" t="s">
        <v>748</v>
      </c>
      <c r="B66" s="478"/>
      <c r="C66" s="478"/>
      <c r="D66" s="491">
        <v>0</v>
      </c>
      <c r="E66" s="491">
        <v>0</v>
      </c>
      <c r="F66" s="491">
        <v>0</v>
      </c>
      <c r="G66" s="491">
        <v>0</v>
      </c>
      <c r="H66" s="491">
        <v>0</v>
      </c>
      <c r="I66" s="491"/>
      <c r="J66" s="491">
        <v>0</v>
      </c>
    </row>
    <row r="67" spans="1:10" ht="409.5">
      <c r="A67" s="499" t="s">
        <v>788</v>
      </c>
      <c r="B67" s="487" t="s">
        <v>1502</v>
      </c>
      <c r="C67" s="499" t="s">
        <v>789</v>
      </c>
      <c r="D67" s="481" t="s">
        <v>790</v>
      </c>
      <c r="E67" s="481" t="s">
        <v>1503</v>
      </c>
      <c r="F67" s="481" t="s">
        <v>1504</v>
      </c>
      <c r="G67" s="481" t="s">
        <v>1504</v>
      </c>
      <c r="H67" s="481" t="s">
        <v>1504</v>
      </c>
      <c r="I67" s="481" t="s">
        <v>1504</v>
      </c>
      <c r="J67" s="481" t="s">
        <v>1505</v>
      </c>
    </row>
    <row r="68" spans="1:10">
      <c r="A68" s="495" t="s">
        <v>791</v>
      </c>
      <c r="B68" s="478"/>
      <c r="C68" s="496"/>
      <c r="D68" s="504">
        <f t="shared" ref="D68:J68" si="23">SUM(D69:D71)</f>
        <v>77320</v>
      </c>
      <c r="E68" s="504">
        <f t="shared" si="23"/>
        <v>600380</v>
      </c>
      <c r="F68" s="504">
        <f t="shared" si="23"/>
        <v>611272</v>
      </c>
      <c r="G68" s="504">
        <f t="shared" si="23"/>
        <v>611272</v>
      </c>
      <c r="H68" s="504">
        <f t="shared" si="23"/>
        <v>611272</v>
      </c>
      <c r="I68" s="504">
        <f t="shared" si="23"/>
        <v>611272</v>
      </c>
      <c r="J68" s="504">
        <f t="shared" si="23"/>
        <v>611272</v>
      </c>
    </row>
    <row r="69" spans="1:10">
      <c r="A69" s="490" t="s">
        <v>740</v>
      </c>
      <c r="B69" s="478"/>
      <c r="C69" s="478"/>
      <c r="D69" s="504">
        <f>(1500+1055+1055)*12+10000</f>
        <v>53320</v>
      </c>
      <c r="E69" s="504">
        <f>(3025+2420+1460+1460)*12+10000</f>
        <v>110380</v>
      </c>
      <c r="F69" s="504">
        <f>(2750+2200+1328+1328)*12+30000</f>
        <v>121272</v>
      </c>
      <c r="G69" s="504">
        <f>(2750+2200+1328+1328)*12+30000</f>
        <v>121272</v>
      </c>
      <c r="H69" s="504">
        <f>(2750+2200+1328+1328)*12+30000</f>
        <v>121272</v>
      </c>
      <c r="I69" s="504">
        <f>(2750+2200+1328+1328)*12+30000</f>
        <v>121272</v>
      </c>
      <c r="J69" s="504">
        <f>(2750+2200+1328+1328)*12+30000</f>
        <v>121272</v>
      </c>
    </row>
    <row r="70" spans="1:10">
      <c r="A70" s="490" t="s">
        <v>16</v>
      </c>
      <c r="B70" s="478"/>
      <c r="C70" s="478"/>
      <c r="D70" s="504">
        <f>2000*12</f>
        <v>24000</v>
      </c>
      <c r="E70" s="504">
        <v>20000</v>
      </c>
      <c r="F70" s="504">
        <v>20000</v>
      </c>
      <c r="G70" s="504">
        <v>20000</v>
      </c>
      <c r="H70" s="504">
        <v>20000</v>
      </c>
      <c r="I70" s="504">
        <v>20000</v>
      </c>
      <c r="J70" s="504">
        <v>20000</v>
      </c>
    </row>
    <row r="71" spans="1:10">
      <c r="A71" s="490" t="s">
        <v>748</v>
      </c>
      <c r="B71" s="478"/>
      <c r="C71" s="478"/>
      <c r="D71" s="504">
        <v>0</v>
      </c>
      <c r="E71" s="504">
        <v>470000</v>
      </c>
      <c r="F71" s="504">
        <v>470000</v>
      </c>
      <c r="G71" s="504">
        <v>470000</v>
      </c>
      <c r="H71" s="504">
        <v>470000</v>
      </c>
      <c r="I71" s="504">
        <v>470000</v>
      </c>
      <c r="J71" s="504">
        <v>470000</v>
      </c>
    </row>
    <row r="72" spans="1:10" ht="409.5">
      <c r="A72" s="499" t="s">
        <v>792</v>
      </c>
      <c r="B72" s="487" t="s">
        <v>1502</v>
      </c>
      <c r="C72" s="481" t="s">
        <v>793</v>
      </c>
      <c r="D72" s="481" t="s">
        <v>794</v>
      </c>
      <c r="E72" s="481" t="s">
        <v>795</v>
      </c>
      <c r="F72" s="481" t="s">
        <v>796</v>
      </c>
      <c r="G72" s="481" t="s">
        <v>797</v>
      </c>
      <c r="H72" s="481" t="s">
        <v>798</v>
      </c>
      <c r="I72" s="481" t="s">
        <v>799</v>
      </c>
      <c r="J72" s="481" t="s">
        <v>800</v>
      </c>
    </row>
    <row r="73" spans="1:10">
      <c r="A73" s="495" t="s">
        <v>801</v>
      </c>
      <c r="B73" s="478"/>
      <c r="C73" s="496"/>
      <c r="D73" s="491">
        <f t="shared" ref="D73:J73" si="24">SUM(D74:D76)</f>
        <v>565000</v>
      </c>
      <c r="E73" s="491">
        <f t="shared" si="24"/>
        <v>282500</v>
      </c>
      <c r="F73" s="491">
        <f t="shared" si="24"/>
        <v>316500</v>
      </c>
      <c r="G73" s="491">
        <f t="shared" si="24"/>
        <v>316500</v>
      </c>
      <c r="H73" s="491">
        <f t="shared" si="24"/>
        <v>316500</v>
      </c>
      <c r="I73" s="491">
        <f t="shared" si="24"/>
        <v>316500</v>
      </c>
      <c r="J73" s="491">
        <f t="shared" si="24"/>
        <v>316500</v>
      </c>
    </row>
    <row r="74" spans="1:10">
      <c r="A74" s="490" t="s">
        <v>740</v>
      </c>
      <c r="B74" s="478"/>
      <c r="C74" s="478"/>
      <c r="D74" s="491">
        <f>700000-135000</f>
        <v>565000</v>
      </c>
      <c r="E74" s="491">
        <f>(700000-135000)/2</f>
        <v>282500</v>
      </c>
      <c r="F74" s="491">
        <v>300000</v>
      </c>
      <c r="G74" s="491">
        <v>300000</v>
      </c>
      <c r="H74" s="491">
        <v>300000</v>
      </c>
      <c r="I74" s="491">
        <v>300000</v>
      </c>
      <c r="J74" s="491">
        <v>300000</v>
      </c>
    </row>
    <row r="75" spans="1:10">
      <c r="A75" s="490" t="s">
        <v>16</v>
      </c>
      <c r="B75" s="478"/>
      <c r="C75" s="478"/>
      <c r="D75" s="491">
        <v>0</v>
      </c>
      <c r="E75" s="491">
        <v>0</v>
      </c>
      <c r="F75" s="491">
        <f>2500*3+9000</f>
        <v>16500</v>
      </c>
      <c r="G75" s="491">
        <f>2500*3+9000</f>
        <v>16500</v>
      </c>
      <c r="H75" s="491">
        <f>2500*3+9000</f>
        <v>16500</v>
      </c>
      <c r="I75" s="491">
        <f>2500*3+9000</f>
        <v>16500</v>
      </c>
      <c r="J75" s="491">
        <f>2500*3+9000</f>
        <v>16500</v>
      </c>
    </row>
    <row r="76" spans="1:10">
      <c r="A76" s="490" t="s">
        <v>748</v>
      </c>
      <c r="B76" s="478"/>
      <c r="C76" s="478"/>
      <c r="D76" s="491">
        <v>0</v>
      </c>
      <c r="E76" s="491">
        <v>0</v>
      </c>
      <c r="F76" s="491">
        <v>0</v>
      </c>
      <c r="G76" s="491">
        <v>0</v>
      </c>
      <c r="H76" s="491">
        <v>0</v>
      </c>
      <c r="I76" s="491"/>
      <c r="J76" s="491">
        <v>0</v>
      </c>
    </row>
    <row r="77" spans="1:10" ht="408">
      <c r="A77" s="499" t="s">
        <v>802</v>
      </c>
      <c r="B77" s="487" t="s">
        <v>1502</v>
      </c>
      <c r="C77" s="481" t="s">
        <v>803</v>
      </c>
      <c r="D77" s="481" t="s">
        <v>794</v>
      </c>
      <c r="E77" s="481" t="s">
        <v>795</v>
      </c>
      <c r="F77" s="481" t="s">
        <v>804</v>
      </c>
      <c r="G77" s="481" t="s">
        <v>805</v>
      </c>
      <c r="H77" s="481" t="s">
        <v>805</v>
      </c>
      <c r="I77" s="481" t="s">
        <v>805</v>
      </c>
      <c r="J77" s="481" t="s">
        <v>805</v>
      </c>
    </row>
    <row r="78" spans="1:10">
      <c r="A78" s="495" t="s">
        <v>806</v>
      </c>
      <c r="B78" s="478"/>
      <c r="C78" s="496"/>
      <c r="D78" s="491">
        <f t="shared" ref="D78:J78" si="25">SUM(D79:D81)</f>
        <v>565000</v>
      </c>
      <c r="E78" s="491">
        <f t="shared" si="25"/>
        <v>282500</v>
      </c>
      <c r="F78" s="491">
        <f t="shared" si="25"/>
        <v>316500</v>
      </c>
      <c r="G78" s="491">
        <f t="shared" si="25"/>
        <v>316500</v>
      </c>
      <c r="H78" s="491">
        <f t="shared" si="25"/>
        <v>316500</v>
      </c>
      <c r="I78" s="491">
        <f t="shared" si="25"/>
        <v>316500</v>
      </c>
      <c r="J78" s="491">
        <f t="shared" si="25"/>
        <v>316500</v>
      </c>
    </row>
    <row r="79" spans="1:10">
      <c r="A79" s="490" t="s">
        <v>740</v>
      </c>
      <c r="B79" s="478"/>
      <c r="C79" s="478"/>
      <c r="D79" s="491">
        <f>700000-135000</f>
        <v>565000</v>
      </c>
      <c r="E79" s="491">
        <v>282500</v>
      </c>
      <c r="F79" s="491">
        <v>300000</v>
      </c>
      <c r="G79" s="491">
        <v>300000</v>
      </c>
      <c r="H79" s="491">
        <v>300000</v>
      </c>
      <c r="I79" s="491">
        <v>300000</v>
      </c>
      <c r="J79" s="491">
        <v>300000</v>
      </c>
    </row>
    <row r="80" spans="1:10">
      <c r="A80" s="490" t="s">
        <v>16</v>
      </c>
      <c r="B80" s="478"/>
      <c r="C80" s="478"/>
      <c r="D80" s="491">
        <v>0</v>
      </c>
      <c r="E80" s="491">
        <v>0</v>
      </c>
      <c r="F80" s="491">
        <v>16500</v>
      </c>
      <c r="G80" s="491">
        <v>16500</v>
      </c>
      <c r="H80" s="491">
        <v>16500</v>
      </c>
      <c r="I80" s="491">
        <v>16500</v>
      </c>
      <c r="J80" s="491">
        <v>16500</v>
      </c>
    </row>
    <row r="81" spans="1:10">
      <c r="A81" s="490" t="s">
        <v>748</v>
      </c>
      <c r="B81" s="478"/>
      <c r="C81" s="478"/>
      <c r="D81" s="491">
        <v>0</v>
      </c>
      <c r="E81" s="491">
        <v>0</v>
      </c>
      <c r="F81" s="491">
        <v>0</v>
      </c>
      <c r="G81" s="491">
        <v>0</v>
      </c>
      <c r="H81" s="491">
        <v>0</v>
      </c>
      <c r="I81" s="491"/>
      <c r="J81" s="491">
        <v>0</v>
      </c>
    </row>
    <row r="82" spans="1:10" ht="409.5">
      <c r="A82" s="511" t="s">
        <v>807</v>
      </c>
      <c r="B82" s="487" t="s">
        <v>1502</v>
      </c>
      <c r="C82" s="512" t="s">
        <v>1536</v>
      </c>
      <c r="D82" s="513" t="s">
        <v>808</v>
      </c>
      <c r="E82" s="513" t="s">
        <v>809</v>
      </c>
      <c r="F82" s="513" t="s">
        <v>810</v>
      </c>
      <c r="G82" s="513" t="s">
        <v>810</v>
      </c>
      <c r="H82" s="513" t="s">
        <v>810</v>
      </c>
      <c r="I82" s="513" t="s">
        <v>810</v>
      </c>
      <c r="J82" s="513" t="s">
        <v>810</v>
      </c>
    </row>
    <row r="83" spans="1:10">
      <c r="A83" s="495" t="s">
        <v>806</v>
      </c>
      <c r="B83" s="478"/>
      <c r="C83" s="496"/>
      <c r="D83" s="491">
        <f t="shared" ref="D83:J83" si="26">SUM(D84:D86)</f>
        <v>565000</v>
      </c>
      <c r="E83" s="491">
        <f t="shared" si="26"/>
        <v>84000</v>
      </c>
      <c r="F83" s="491">
        <f t="shared" si="26"/>
        <v>99000</v>
      </c>
      <c r="G83" s="491">
        <f t="shared" si="26"/>
        <v>99000</v>
      </c>
      <c r="H83" s="491">
        <f t="shared" si="26"/>
        <v>99000</v>
      </c>
      <c r="I83" s="491">
        <f t="shared" si="26"/>
        <v>99000</v>
      </c>
      <c r="J83" s="491">
        <f t="shared" si="26"/>
        <v>99000</v>
      </c>
    </row>
    <row r="84" spans="1:10">
      <c r="A84" s="490" t="s">
        <v>740</v>
      </c>
      <c r="B84" s="478"/>
      <c r="C84" s="478"/>
      <c r="D84" s="491">
        <f>700000-135000</f>
        <v>565000</v>
      </c>
      <c r="E84" s="491">
        <f>6000*12+12000</f>
        <v>84000</v>
      </c>
      <c r="F84" s="491">
        <v>84000</v>
      </c>
      <c r="G84" s="491">
        <v>84000</v>
      </c>
      <c r="H84" s="491">
        <v>84000</v>
      </c>
      <c r="I84" s="491">
        <v>84000</v>
      </c>
      <c r="J84" s="491">
        <v>84000</v>
      </c>
    </row>
    <row r="85" spans="1:10">
      <c r="A85" s="490" t="s">
        <v>16</v>
      </c>
      <c r="B85" s="478"/>
      <c r="C85" s="478"/>
      <c r="D85" s="491">
        <v>0</v>
      </c>
      <c r="E85" s="491"/>
      <c r="F85" s="491">
        <v>15000</v>
      </c>
      <c r="G85" s="491">
        <v>15000</v>
      </c>
      <c r="H85" s="491">
        <v>15000</v>
      </c>
      <c r="I85" s="491">
        <v>15000</v>
      </c>
      <c r="J85" s="491">
        <v>15000</v>
      </c>
    </row>
    <row r="86" spans="1:10">
      <c r="A86" s="514" t="s">
        <v>748</v>
      </c>
      <c r="B86" s="487"/>
      <c r="C86" s="487"/>
      <c r="D86" s="494">
        <v>0</v>
      </c>
      <c r="E86" s="494">
        <v>0</v>
      </c>
      <c r="F86" s="494">
        <v>0</v>
      </c>
      <c r="G86" s="494">
        <v>0</v>
      </c>
      <c r="H86" s="494">
        <v>0</v>
      </c>
      <c r="I86" s="494"/>
      <c r="J86" s="494">
        <v>0</v>
      </c>
    </row>
    <row r="87" spans="1:10" ht="409.5">
      <c r="A87" s="515" t="s">
        <v>811</v>
      </c>
      <c r="B87" s="487" t="s">
        <v>1502</v>
      </c>
      <c r="C87" s="478" t="s">
        <v>1506</v>
      </c>
      <c r="D87" s="516" t="s">
        <v>812</v>
      </c>
      <c r="E87" s="516" t="s">
        <v>1507</v>
      </c>
      <c r="F87" s="516" t="s">
        <v>1508</v>
      </c>
      <c r="G87" s="516" t="s">
        <v>1508</v>
      </c>
      <c r="H87" s="516" t="s">
        <v>1508</v>
      </c>
      <c r="I87" s="516" t="s">
        <v>1508</v>
      </c>
      <c r="J87" s="516" t="s">
        <v>1508</v>
      </c>
    </row>
    <row r="88" spans="1:10">
      <c r="A88" s="495" t="s">
        <v>813</v>
      </c>
      <c r="B88" s="478"/>
      <c r="C88" s="496"/>
      <c r="D88" s="491">
        <f t="shared" ref="D88:J88" si="27">SUM(D89:D91)</f>
        <v>565000</v>
      </c>
      <c r="E88" s="491">
        <f t="shared" si="27"/>
        <v>238380</v>
      </c>
      <c r="F88" s="491">
        <f t="shared" si="27"/>
        <v>240000</v>
      </c>
      <c r="G88" s="491">
        <f t="shared" si="27"/>
        <v>240000</v>
      </c>
      <c r="H88" s="491">
        <f t="shared" si="27"/>
        <v>240000</v>
      </c>
      <c r="I88" s="491">
        <f t="shared" si="27"/>
        <v>240000</v>
      </c>
      <c r="J88" s="491">
        <f t="shared" si="27"/>
        <v>240000</v>
      </c>
    </row>
    <row r="89" spans="1:10">
      <c r="A89" s="490" t="s">
        <v>740</v>
      </c>
      <c r="B89" s="478"/>
      <c r="C89" s="478"/>
      <c r="D89" s="491">
        <f>700000-135000</f>
        <v>565000</v>
      </c>
      <c r="E89" s="491">
        <f>8865*12+12000</f>
        <v>118380</v>
      </c>
      <c r="F89" s="491">
        <v>120000</v>
      </c>
      <c r="G89" s="491">
        <v>120000</v>
      </c>
      <c r="H89" s="491">
        <v>120000</v>
      </c>
      <c r="I89" s="491">
        <v>120000</v>
      </c>
      <c r="J89" s="491">
        <v>120000</v>
      </c>
    </row>
    <row r="90" spans="1:10">
      <c r="A90" s="490" t="s">
        <v>16</v>
      </c>
      <c r="B90" s="478"/>
      <c r="C90" s="478"/>
      <c r="D90" s="491">
        <v>0</v>
      </c>
      <c r="E90" s="491">
        <f t="shared" ref="E90:J90" si="28">10000*12</f>
        <v>120000</v>
      </c>
      <c r="F90" s="491">
        <f t="shared" si="28"/>
        <v>120000</v>
      </c>
      <c r="G90" s="491">
        <f t="shared" si="28"/>
        <v>120000</v>
      </c>
      <c r="H90" s="491">
        <f t="shared" si="28"/>
        <v>120000</v>
      </c>
      <c r="I90" s="491">
        <f t="shared" si="28"/>
        <v>120000</v>
      </c>
      <c r="J90" s="491">
        <f t="shared" si="28"/>
        <v>120000</v>
      </c>
    </row>
    <row r="91" spans="1:10">
      <c r="A91" s="514" t="s">
        <v>748</v>
      </c>
      <c r="B91" s="487"/>
      <c r="C91" s="487"/>
      <c r="D91" s="494">
        <v>0</v>
      </c>
      <c r="E91" s="494">
        <v>0</v>
      </c>
      <c r="F91" s="494">
        <v>0</v>
      </c>
      <c r="G91" s="494">
        <v>0</v>
      </c>
      <c r="H91" s="494">
        <v>0</v>
      </c>
      <c r="I91" s="494"/>
      <c r="J91" s="494">
        <v>0</v>
      </c>
    </row>
    <row r="92" spans="1:10" ht="409.5">
      <c r="A92" s="515" t="s">
        <v>814</v>
      </c>
      <c r="B92" s="487" t="s">
        <v>1502</v>
      </c>
      <c r="C92" s="478" t="s">
        <v>815</v>
      </c>
      <c r="D92" s="516"/>
      <c r="E92" s="516" t="s">
        <v>1509</v>
      </c>
      <c r="F92" s="516" t="s">
        <v>1509</v>
      </c>
      <c r="G92" s="516" t="s">
        <v>1509</v>
      </c>
      <c r="H92" s="516" t="s">
        <v>1509</v>
      </c>
      <c r="I92" s="516" t="s">
        <v>1509</v>
      </c>
      <c r="J92" s="516" t="s">
        <v>1509</v>
      </c>
    </row>
    <row r="93" spans="1:10">
      <c r="A93" s="495" t="s">
        <v>816</v>
      </c>
      <c r="B93" s="478"/>
      <c r="C93" s="496"/>
      <c r="D93" s="491">
        <f t="shared" ref="D93:J93" si="29">SUM(D94:D96)</f>
        <v>565000</v>
      </c>
      <c r="E93" s="491">
        <f t="shared" si="29"/>
        <v>312000</v>
      </c>
      <c r="F93" s="491">
        <f t="shared" si="29"/>
        <v>320000</v>
      </c>
      <c r="G93" s="491">
        <f t="shared" si="29"/>
        <v>320000</v>
      </c>
      <c r="H93" s="491">
        <f t="shared" si="29"/>
        <v>320000</v>
      </c>
      <c r="I93" s="491">
        <f t="shared" si="29"/>
        <v>320000</v>
      </c>
      <c r="J93" s="491">
        <f t="shared" si="29"/>
        <v>320000</v>
      </c>
    </row>
    <row r="94" spans="1:10">
      <c r="A94" s="490" t="s">
        <v>740</v>
      </c>
      <c r="B94" s="478"/>
      <c r="C94" s="478"/>
      <c r="D94" s="491">
        <f>700000-135000</f>
        <v>565000</v>
      </c>
      <c r="E94" s="491">
        <f>15000*12+12000</f>
        <v>192000</v>
      </c>
      <c r="F94" s="491">
        <v>200000</v>
      </c>
      <c r="G94" s="491">
        <v>200000</v>
      </c>
      <c r="H94" s="491">
        <v>200000</v>
      </c>
      <c r="I94" s="491">
        <v>200000</v>
      </c>
      <c r="J94" s="491">
        <v>200000</v>
      </c>
    </row>
    <row r="95" spans="1:10">
      <c r="A95" s="490" t="s">
        <v>16</v>
      </c>
      <c r="B95" s="478"/>
      <c r="C95" s="478"/>
      <c r="D95" s="491">
        <v>0</v>
      </c>
      <c r="E95" s="491">
        <f t="shared" ref="E95:J95" si="30">10000*12</f>
        <v>120000</v>
      </c>
      <c r="F95" s="491">
        <f t="shared" si="30"/>
        <v>120000</v>
      </c>
      <c r="G95" s="491">
        <f t="shared" si="30"/>
        <v>120000</v>
      </c>
      <c r="H95" s="491">
        <f t="shared" si="30"/>
        <v>120000</v>
      </c>
      <c r="I95" s="491">
        <f t="shared" si="30"/>
        <v>120000</v>
      </c>
      <c r="J95" s="491">
        <f t="shared" si="30"/>
        <v>120000</v>
      </c>
    </row>
    <row r="96" spans="1:10">
      <c r="A96" s="514" t="s">
        <v>748</v>
      </c>
      <c r="B96" s="487"/>
      <c r="C96" s="487"/>
      <c r="D96" s="494">
        <v>0</v>
      </c>
      <c r="E96" s="494">
        <v>0</v>
      </c>
      <c r="F96" s="494">
        <v>0</v>
      </c>
      <c r="G96" s="494">
        <v>0</v>
      </c>
      <c r="H96" s="494">
        <v>0</v>
      </c>
      <c r="I96" s="494"/>
      <c r="J96" s="494">
        <v>0</v>
      </c>
    </row>
    <row r="97" spans="1:10" ht="409.5">
      <c r="A97" s="515" t="s">
        <v>817</v>
      </c>
      <c r="B97" s="487" t="s">
        <v>1502</v>
      </c>
      <c r="C97" s="478" t="s">
        <v>818</v>
      </c>
      <c r="D97" s="516"/>
      <c r="E97" s="516" t="s">
        <v>819</v>
      </c>
      <c r="F97" s="516" t="s">
        <v>819</v>
      </c>
      <c r="G97" s="516" t="s">
        <v>819</v>
      </c>
      <c r="H97" s="516" t="s">
        <v>819</v>
      </c>
      <c r="I97" s="516" t="s">
        <v>819</v>
      </c>
      <c r="J97" s="516" t="s">
        <v>819</v>
      </c>
    </row>
    <row r="98" spans="1:10">
      <c r="A98" s="495" t="s">
        <v>820</v>
      </c>
      <c r="B98" s="478"/>
      <c r="C98" s="496"/>
      <c r="D98" s="491">
        <f t="shared" ref="D98:J98" si="31">SUM(D99:D101)</f>
        <v>565000</v>
      </c>
      <c r="E98" s="491">
        <f t="shared" si="31"/>
        <v>201132</v>
      </c>
      <c r="F98" s="491">
        <f t="shared" si="31"/>
        <v>90000</v>
      </c>
      <c r="G98" s="491">
        <f t="shared" si="31"/>
        <v>90000</v>
      </c>
      <c r="H98" s="491">
        <f t="shared" si="31"/>
        <v>90000</v>
      </c>
      <c r="I98" s="491">
        <f t="shared" si="31"/>
        <v>90000</v>
      </c>
      <c r="J98" s="491">
        <f t="shared" si="31"/>
        <v>90000</v>
      </c>
    </row>
    <row r="99" spans="1:10">
      <c r="A99" s="490" t="s">
        <v>740</v>
      </c>
      <c r="B99" s="478"/>
      <c r="C99" s="478"/>
      <c r="D99" s="491">
        <f>700000-135000</f>
        <v>565000</v>
      </c>
      <c r="E99" s="491">
        <f>5761*12+12000</f>
        <v>81132</v>
      </c>
      <c r="F99" s="491">
        <v>90000</v>
      </c>
      <c r="G99" s="491">
        <v>90000</v>
      </c>
      <c r="H99" s="491">
        <v>90000</v>
      </c>
      <c r="I99" s="491">
        <v>90000</v>
      </c>
      <c r="J99" s="491">
        <v>90000</v>
      </c>
    </row>
    <row r="100" spans="1:10">
      <c r="A100" s="490" t="s">
        <v>16</v>
      </c>
      <c r="B100" s="478"/>
      <c r="C100" s="478"/>
      <c r="D100" s="491">
        <v>0</v>
      </c>
      <c r="E100" s="491">
        <f>10000*12</f>
        <v>120000</v>
      </c>
      <c r="F100" s="491">
        <v>0</v>
      </c>
      <c r="G100" s="491">
        <v>0</v>
      </c>
      <c r="H100" s="491">
        <v>0</v>
      </c>
      <c r="I100" s="491">
        <v>0</v>
      </c>
      <c r="J100" s="491">
        <v>0</v>
      </c>
    </row>
    <row r="101" spans="1:10">
      <c r="A101" s="514" t="s">
        <v>748</v>
      </c>
      <c r="B101" s="487"/>
      <c r="C101" s="487"/>
      <c r="D101" s="494">
        <v>0</v>
      </c>
      <c r="E101" s="494">
        <v>0</v>
      </c>
      <c r="F101" s="494">
        <v>0</v>
      </c>
      <c r="G101" s="494">
        <v>0</v>
      </c>
      <c r="H101" s="494">
        <v>0</v>
      </c>
      <c r="I101" s="494"/>
      <c r="J101" s="494">
        <v>0</v>
      </c>
    </row>
    <row r="102" spans="1:10" ht="63.75">
      <c r="A102" s="499" t="s">
        <v>821</v>
      </c>
      <c r="B102" s="481" t="s">
        <v>1537</v>
      </c>
      <c r="C102" s="499" t="s">
        <v>1538</v>
      </c>
      <c r="D102" s="481" t="s">
        <v>822</v>
      </c>
      <c r="E102" s="481" t="s">
        <v>822</v>
      </c>
      <c r="F102" s="481" t="s">
        <v>822</v>
      </c>
      <c r="G102" s="481" t="s">
        <v>823</v>
      </c>
      <c r="H102" s="481" t="s">
        <v>822</v>
      </c>
      <c r="I102" s="481" t="s">
        <v>822</v>
      </c>
      <c r="J102" s="481" t="s">
        <v>822</v>
      </c>
    </row>
    <row r="103" spans="1:10">
      <c r="A103" s="495" t="s">
        <v>824</v>
      </c>
      <c r="B103" s="478"/>
      <c r="C103" s="496"/>
      <c r="D103" s="504">
        <f t="shared" ref="D103:J103" si="32">SUM(D104:D106)</f>
        <v>108200</v>
      </c>
      <c r="E103" s="504">
        <f t="shared" si="32"/>
        <v>108200</v>
      </c>
      <c r="F103" s="504">
        <f t="shared" si="32"/>
        <v>234900</v>
      </c>
      <c r="G103" s="504">
        <f t="shared" si="32"/>
        <v>234900</v>
      </c>
      <c r="H103" s="504">
        <f t="shared" si="32"/>
        <v>234900</v>
      </c>
      <c r="I103" s="504">
        <f t="shared" si="32"/>
        <v>234900</v>
      </c>
      <c r="J103" s="504">
        <f t="shared" si="32"/>
        <v>234900</v>
      </c>
    </row>
    <row r="104" spans="1:10">
      <c r="A104" s="490" t="s">
        <v>740</v>
      </c>
      <c r="B104" s="478"/>
      <c r="C104" s="478"/>
      <c r="D104" s="504">
        <f>1850*12</f>
        <v>22200</v>
      </c>
      <c r="E104" s="504">
        <f>1850*12</f>
        <v>22200</v>
      </c>
      <c r="F104" s="504">
        <f>(4075*12)+100000</f>
        <v>148900</v>
      </c>
      <c r="G104" s="504">
        <f>(4075*12)+100000</f>
        <v>148900</v>
      </c>
      <c r="H104" s="504">
        <f>(4075*12)+100000</f>
        <v>148900</v>
      </c>
      <c r="I104" s="504">
        <f>(4075*12)+100000</f>
        <v>148900</v>
      </c>
      <c r="J104" s="504">
        <f>(4075*12)+100000</f>
        <v>148900</v>
      </c>
    </row>
    <row r="105" spans="1:10">
      <c r="A105" s="490" t="s">
        <v>16</v>
      </c>
      <c r="B105" s="478"/>
      <c r="C105" s="478"/>
      <c r="D105" s="504">
        <f t="shared" ref="D105:J105" si="33">40000*2.15</f>
        <v>86000</v>
      </c>
      <c r="E105" s="504">
        <f t="shared" si="33"/>
        <v>86000</v>
      </c>
      <c r="F105" s="504">
        <f t="shared" si="33"/>
        <v>86000</v>
      </c>
      <c r="G105" s="504">
        <f t="shared" si="33"/>
        <v>86000</v>
      </c>
      <c r="H105" s="504">
        <f t="shared" si="33"/>
        <v>86000</v>
      </c>
      <c r="I105" s="504">
        <f t="shared" si="33"/>
        <v>86000</v>
      </c>
      <c r="J105" s="504">
        <f t="shared" si="33"/>
        <v>86000</v>
      </c>
    </row>
    <row r="106" spans="1:10">
      <c r="A106" s="490" t="s">
        <v>748</v>
      </c>
      <c r="B106" s="478"/>
      <c r="C106" s="478"/>
      <c r="D106" s="504">
        <v>0</v>
      </c>
      <c r="E106" s="504">
        <v>0</v>
      </c>
      <c r="F106" s="504">
        <v>0</v>
      </c>
      <c r="G106" s="504">
        <v>0</v>
      </c>
      <c r="H106" s="504">
        <v>0</v>
      </c>
      <c r="I106" s="504"/>
      <c r="J106" s="504">
        <v>0</v>
      </c>
    </row>
    <row r="107" spans="1:10" ht="89.25">
      <c r="A107" s="498" t="s">
        <v>825</v>
      </c>
      <c r="B107" s="487" t="s">
        <v>1510</v>
      </c>
      <c r="C107" s="499" t="s">
        <v>826</v>
      </c>
      <c r="D107" s="481" t="s">
        <v>827</v>
      </c>
      <c r="E107" s="481" t="s">
        <v>827</v>
      </c>
      <c r="F107" s="481" t="s">
        <v>827</v>
      </c>
      <c r="G107" s="481" t="s">
        <v>827</v>
      </c>
      <c r="H107" s="481" t="s">
        <v>827</v>
      </c>
      <c r="I107" s="481" t="s">
        <v>827</v>
      </c>
      <c r="J107" s="481" t="s">
        <v>827</v>
      </c>
    </row>
    <row r="108" spans="1:10">
      <c r="A108" s="500" t="s">
        <v>828</v>
      </c>
      <c r="B108" s="469"/>
      <c r="C108" s="501"/>
      <c r="D108" s="470">
        <f t="shared" ref="D108:J108" si="34">SUM(D109:D111)</f>
        <v>386550</v>
      </c>
      <c r="E108" s="470">
        <f t="shared" si="34"/>
        <v>500000</v>
      </c>
      <c r="F108" s="470">
        <f t="shared" si="34"/>
        <v>800000</v>
      </c>
      <c r="G108" s="470">
        <f t="shared" si="34"/>
        <v>800000</v>
      </c>
      <c r="H108" s="470">
        <f t="shared" si="34"/>
        <v>800000</v>
      </c>
      <c r="I108" s="470">
        <f t="shared" si="34"/>
        <v>800000</v>
      </c>
      <c r="J108" s="470">
        <f t="shared" si="34"/>
        <v>800000</v>
      </c>
    </row>
    <row r="109" spans="1:10">
      <c r="A109" s="468" t="s">
        <v>740</v>
      </c>
      <c r="B109" s="469"/>
      <c r="C109" s="469"/>
      <c r="D109" s="470">
        <f t="shared" ref="D109:J111" si="35">D114</f>
        <v>350000</v>
      </c>
      <c r="E109" s="470">
        <f t="shared" si="35"/>
        <v>300000</v>
      </c>
      <c r="F109" s="470">
        <f t="shared" si="35"/>
        <v>450000</v>
      </c>
      <c r="G109" s="470">
        <f t="shared" si="35"/>
        <v>450000</v>
      </c>
      <c r="H109" s="470">
        <f t="shared" si="35"/>
        <v>450000</v>
      </c>
      <c r="I109" s="470">
        <f t="shared" si="35"/>
        <v>450000</v>
      </c>
      <c r="J109" s="470">
        <f t="shared" si="35"/>
        <v>450000</v>
      </c>
    </row>
    <row r="110" spans="1:10">
      <c r="A110" s="468" t="s">
        <v>16</v>
      </c>
      <c r="B110" s="469"/>
      <c r="C110" s="469"/>
      <c r="D110" s="470">
        <f t="shared" si="35"/>
        <v>36550</v>
      </c>
      <c r="E110" s="470">
        <f t="shared" si="35"/>
        <v>200000</v>
      </c>
      <c r="F110" s="470">
        <f t="shared" si="35"/>
        <v>350000</v>
      </c>
      <c r="G110" s="470">
        <f t="shared" si="35"/>
        <v>350000</v>
      </c>
      <c r="H110" s="470">
        <f t="shared" si="35"/>
        <v>350000</v>
      </c>
      <c r="I110" s="470">
        <f t="shared" si="35"/>
        <v>350000</v>
      </c>
      <c r="J110" s="470">
        <f t="shared" si="35"/>
        <v>350000</v>
      </c>
    </row>
    <row r="111" spans="1:10">
      <c r="A111" s="468" t="s">
        <v>752</v>
      </c>
      <c r="B111" s="469"/>
      <c r="C111" s="469"/>
      <c r="D111" s="470">
        <f t="shared" si="35"/>
        <v>0</v>
      </c>
      <c r="E111" s="470">
        <f t="shared" si="35"/>
        <v>0</v>
      </c>
      <c r="F111" s="470">
        <f t="shared" si="35"/>
        <v>0</v>
      </c>
      <c r="G111" s="470">
        <f t="shared" si="35"/>
        <v>0</v>
      </c>
      <c r="H111" s="470">
        <f t="shared" si="35"/>
        <v>0</v>
      </c>
      <c r="I111" s="470">
        <f t="shared" si="35"/>
        <v>0</v>
      </c>
      <c r="J111" s="470">
        <f t="shared" si="35"/>
        <v>0</v>
      </c>
    </row>
    <row r="112" spans="1:10" ht="409.5">
      <c r="A112" s="499" t="s">
        <v>829</v>
      </c>
      <c r="B112" s="487" t="s">
        <v>1510</v>
      </c>
      <c r="C112" s="478" t="s">
        <v>1511</v>
      </c>
      <c r="D112" s="478" t="s">
        <v>830</v>
      </c>
      <c r="E112" s="481" t="s">
        <v>1512</v>
      </c>
      <c r="F112" s="481" t="s">
        <v>831</v>
      </c>
      <c r="G112" s="481" t="s">
        <v>831</v>
      </c>
      <c r="H112" s="481" t="s">
        <v>831</v>
      </c>
      <c r="I112" s="481" t="s">
        <v>831</v>
      </c>
      <c r="J112" s="481" t="s">
        <v>831</v>
      </c>
    </row>
    <row r="113" spans="1:10">
      <c r="A113" s="495" t="s">
        <v>832</v>
      </c>
      <c r="B113" s="478"/>
      <c r="C113" s="496"/>
      <c r="D113" s="491">
        <f t="shared" ref="D113:J113" si="36">SUM(D114:D116)</f>
        <v>386550</v>
      </c>
      <c r="E113" s="491">
        <f t="shared" si="36"/>
        <v>500000</v>
      </c>
      <c r="F113" s="491">
        <f t="shared" si="36"/>
        <v>800000</v>
      </c>
      <c r="G113" s="491">
        <f t="shared" si="36"/>
        <v>800000</v>
      </c>
      <c r="H113" s="491">
        <f t="shared" si="36"/>
        <v>800000</v>
      </c>
      <c r="I113" s="491">
        <f t="shared" si="36"/>
        <v>800000</v>
      </c>
      <c r="J113" s="491">
        <f t="shared" si="36"/>
        <v>800000</v>
      </c>
    </row>
    <row r="114" spans="1:10">
      <c r="A114" s="490" t="s">
        <v>740</v>
      </c>
      <c r="B114" s="478"/>
      <c r="C114" s="478"/>
      <c r="D114" s="491">
        <v>350000</v>
      </c>
      <c r="E114" s="491">
        <v>300000</v>
      </c>
      <c r="F114" s="491">
        <v>450000</v>
      </c>
      <c r="G114" s="491">
        <v>450000</v>
      </c>
      <c r="H114" s="491">
        <v>450000</v>
      </c>
      <c r="I114" s="491">
        <v>450000</v>
      </c>
      <c r="J114" s="491">
        <v>450000</v>
      </c>
    </row>
    <row r="115" spans="1:10">
      <c r="A115" s="490" t="s">
        <v>16</v>
      </c>
      <c r="B115" s="478"/>
      <c r="C115" s="478"/>
      <c r="D115" s="491">
        <f>51000/3*2.15</f>
        <v>36550</v>
      </c>
      <c r="E115" s="491">
        <v>200000</v>
      </c>
      <c r="F115" s="491">
        <v>350000</v>
      </c>
      <c r="G115" s="491">
        <v>350000</v>
      </c>
      <c r="H115" s="491">
        <v>350000</v>
      </c>
      <c r="I115" s="491">
        <v>350000</v>
      </c>
      <c r="J115" s="491">
        <v>350000</v>
      </c>
    </row>
    <row r="116" spans="1:10">
      <c r="A116" s="490" t="s">
        <v>748</v>
      </c>
      <c r="B116" s="478"/>
      <c r="C116" s="478"/>
      <c r="D116" s="491">
        <v>0</v>
      </c>
      <c r="E116" s="491">
        <v>0</v>
      </c>
      <c r="F116" s="491">
        <v>0</v>
      </c>
      <c r="G116" s="491"/>
      <c r="H116" s="491">
        <v>0</v>
      </c>
      <c r="I116" s="491"/>
      <c r="J116" s="491">
        <v>0</v>
      </c>
    </row>
  </sheetData>
  <mergeCells count="8">
    <mergeCell ref="B7:I7"/>
    <mergeCell ref="A2:H2"/>
    <mergeCell ref="A3:H3"/>
    <mergeCell ref="A4:H4"/>
    <mergeCell ref="A5:A6"/>
    <mergeCell ref="B5:B6"/>
    <mergeCell ref="C5:C6"/>
    <mergeCell ref="D5:I5"/>
  </mergeCells>
  <pageMargins left="0.7" right="0.7" top="0.75" bottom="0.75" header="0.3" footer="0.3"/>
  <pageSetup scale="3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view="pageBreakPreview" zoomScale="105" zoomScaleNormal="100" zoomScaleSheetLayoutView="105" workbookViewId="0">
      <selection activeCell="H34" sqref="H34"/>
    </sheetView>
  </sheetViews>
  <sheetFormatPr defaultRowHeight="15"/>
  <cols>
    <col min="1" max="1" width="22.5703125" style="99" customWidth="1"/>
    <col min="2" max="2" width="13" style="99" customWidth="1"/>
    <col min="3" max="3" width="16.85546875" style="167" customWidth="1"/>
    <col min="4" max="4" width="18.5703125" style="167" customWidth="1"/>
    <col min="5" max="10" width="22.7109375" style="167" customWidth="1"/>
    <col min="11" max="11" width="20.42578125" style="167" customWidth="1"/>
    <col min="12" max="12" width="22.28515625" style="167" customWidth="1"/>
    <col min="13" max="16384" width="9.140625" style="209"/>
  </cols>
  <sheetData>
    <row r="1" spans="1:12" ht="19.5" thickBot="1">
      <c r="A1" s="1010" t="s">
        <v>1541</v>
      </c>
      <c r="B1" s="1182"/>
      <c r="C1" s="1182"/>
      <c r="D1" s="1182"/>
      <c r="E1" s="1182"/>
      <c r="F1" s="1182"/>
      <c r="G1" s="1182"/>
      <c r="H1" s="1182"/>
      <c r="I1" s="1182"/>
      <c r="J1" s="1182"/>
      <c r="K1" s="1182"/>
      <c r="L1" s="1182"/>
    </row>
    <row r="2" spans="1:12" ht="34.5" thickBot="1">
      <c r="A2" s="195" t="s">
        <v>833</v>
      </c>
      <c r="B2" s="196" t="s">
        <v>473</v>
      </c>
      <c r="C2" s="196" t="s">
        <v>834</v>
      </c>
      <c r="D2" s="196" t="s">
        <v>835</v>
      </c>
      <c r="E2" s="196" t="s">
        <v>836</v>
      </c>
      <c r="F2" s="196" t="s">
        <v>837</v>
      </c>
      <c r="G2" s="196" t="s">
        <v>838</v>
      </c>
      <c r="H2" s="196" t="s">
        <v>839</v>
      </c>
      <c r="I2" s="196" t="s">
        <v>840</v>
      </c>
      <c r="J2" s="196" t="s">
        <v>1363</v>
      </c>
      <c r="K2" s="196" t="s">
        <v>841</v>
      </c>
      <c r="L2" s="197" t="s">
        <v>842</v>
      </c>
    </row>
    <row r="3" spans="1:12" ht="90.75" customHeight="1" thickBot="1">
      <c r="A3" s="154" t="s">
        <v>843</v>
      </c>
      <c r="B3" s="1183" t="s">
        <v>844</v>
      </c>
      <c r="C3" s="1184"/>
      <c r="D3" s="1184"/>
      <c r="E3" s="1184"/>
      <c r="F3" s="1184"/>
      <c r="G3" s="1184"/>
      <c r="H3" s="1184"/>
      <c r="I3" s="1184"/>
      <c r="J3" s="1184"/>
      <c r="K3" s="1184"/>
      <c r="L3" s="1185"/>
    </row>
    <row r="4" spans="1:12" ht="15.75" customHeight="1" thickBot="1">
      <c r="A4" s="1186" t="s">
        <v>845</v>
      </c>
      <c r="B4" s="1186"/>
      <c r="C4" s="1186"/>
      <c r="D4" s="1186"/>
      <c r="E4" s="1186"/>
      <c r="F4" s="1186"/>
      <c r="G4" s="1186"/>
      <c r="H4" s="1186"/>
      <c r="I4" s="1186"/>
      <c r="J4" s="1186"/>
      <c r="K4" s="1186"/>
      <c r="L4" s="1186"/>
    </row>
    <row r="5" spans="1:12" s="293" customFormat="1" ht="409.5" customHeight="1" thickBot="1">
      <c r="A5" s="298" t="s">
        <v>1364</v>
      </c>
      <c r="B5" s="156" t="s">
        <v>846</v>
      </c>
      <c r="C5" s="157" t="s">
        <v>1007</v>
      </c>
      <c r="D5" s="157" t="s">
        <v>1008</v>
      </c>
      <c r="E5" s="299" t="s">
        <v>1365</v>
      </c>
      <c r="F5" s="157" t="s">
        <v>1366</v>
      </c>
      <c r="G5" s="157" t="s">
        <v>1367</v>
      </c>
      <c r="H5" s="157" t="s">
        <v>1368</v>
      </c>
      <c r="I5" s="157" t="s">
        <v>1369</v>
      </c>
      <c r="J5" s="219" t="s">
        <v>1370</v>
      </c>
      <c r="K5" s="218" t="s">
        <v>1371</v>
      </c>
      <c r="L5" s="16" t="s">
        <v>847</v>
      </c>
    </row>
    <row r="6" spans="1:12" ht="30" customHeight="1">
      <c r="A6" s="198" t="s">
        <v>848</v>
      </c>
      <c r="B6" s="199"/>
      <c r="C6" s="200"/>
      <c r="D6" s="200" t="s">
        <v>849</v>
      </c>
      <c r="E6" s="200" t="s">
        <v>849</v>
      </c>
      <c r="F6" s="200"/>
      <c r="G6" s="200"/>
      <c r="H6" s="200"/>
      <c r="I6" s="200"/>
      <c r="J6" s="200"/>
      <c r="K6" s="200"/>
      <c r="L6" s="201"/>
    </row>
    <row r="7" spans="1:12" ht="27.75" customHeight="1">
      <c r="A7" s="95" t="s">
        <v>554</v>
      </c>
      <c r="B7" s="158"/>
      <c r="C7" s="159"/>
      <c r="D7" s="159" t="s">
        <v>849</v>
      </c>
      <c r="E7" s="159">
        <v>0</v>
      </c>
      <c r="F7" s="159"/>
      <c r="G7" s="159"/>
      <c r="H7" s="159"/>
      <c r="I7" s="159"/>
      <c r="J7" s="159"/>
      <c r="K7" s="159"/>
      <c r="L7" s="160"/>
    </row>
    <row r="8" spans="1:12" ht="25.5" customHeight="1">
      <c r="A8" s="95" t="s">
        <v>850</v>
      </c>
      <c r="B8" s="158"/>
      <c r="C8" s="159"/>
      <c r="D8" s="159" t="s">
        <v>849</v>
      </c>
      <c r="E8" s="159" t="s">
        <v>849</v>
      </c>
      <c r="F8" s="159"/>
      <c r="G8" s="159"/>
      <c r="H8" s="159"/>
      <c r="I8" s="159"/>
      <c r="J8" s="159"/>
      <c r="K8" s="159"/>
      <c r="L8" s="160"/>
    </row>
    <row r="9" spans="1:12" ht="24.75" customHeight="1">
      <c r="A9" s="95" t="s">
        <v>851</v>
      </c>
      <c r="B9" s="158"/>
      <c r="C9" s="159"/>
      <c r="D9" s="159" t="s">
        <v>849</v>
      </c>
      <c r="E9" s="159" t="s">
        <v>849</v>
      </c>
      <c r="F9" s="159"/>
      <c r="G9" s="159"/>
      <c r="H9" s="159"/>
      <c r="I9" s="159"/>
      <c r="J9" s="159"/>
      <c r="K9" s="159"/>
      <c r="L9" s="160"/>
    </row>
    <row r="10" spans="1:12" ht="21.75" customHeight="1">
      <c r="A10" s="95" t="s">
        <v>852</v>
      </c>
      <c r="B10" s="158"/>
      <c r="C10" s="159"/>
      <c r="D10" s="159" t="s">
        <v>111</v>
      </c>
      <c r="E10" s="159" t="s">
        <v>111</v>
      </c>
      <c r="F10" s="159"/>
      <c r="G10" s="159"/>
      <c r="H10" s="159"/>
      <c r="I10" s="159"/>
      <c r="J10" s="159"/>
      <c r="K10" s="159"/>
      <c r="L10" s="160"/>
    </row>
    <row r="11" spans="1:12" ht="15.75" thickBot="1">
      <c r="A11" s="95" t="s">
        <v>853</v>
      </c>
      <c r="B11" s="158"/>
      <c r="C11" s="159"/>
      <c r="D11" s="159" t="s">
        <v>849</v>
      </c>
      <c r="E11" s="159" t="s">
        <v>849</v>
      </c>
      <c r="F11" s="159"/>
      <c r="G11" s="159"/>
      <c r="H11" s="159"/>
      <c r="I11" s="159"/>
      <c r="J11" s="159"/>
      <c r="K11" s="159"/>
      <c r="L11" s="160"/>
    </row>
    <row r="12" spans="1:12" s="293" customFormat="1" ht="409.6" thickBot="1">
      <c r="A12" s="298" t="s">
        <v>854</v>
      </c>
      <c r="B12" s="156" t="s">
        <v>855</v>
      </c>
      <c r="C12" s="161" t="s">
        <v>856</v>
      </c>
      <c r="D12" s="157" t="s">
        <v>857</v>
      </c>
      <c r="E12" s="157" t="s">
        <v>1372</v>
      </c>
      <c r="F12" s="157" t="s">
        <v>1373</v>
      </c>
      <c r="G12" s="157" t="s">
        <v>1374</v>
      </c>
      <c r="H12" s="157" t="s">
        <v>1375</v>
      </c>
      <c r="I12" s="157" t="s">
        <v>1376</v>
      </c>
      <c r="J12" s="219" t="s">
        <v>1377</v>
      </c>
      <c r="K12" s="218" t="s">
        <v>1378</v>
      </c>
      <c r="L12" s="16" t="s">
        <v>858</v>
      </c>
    </row>
    <row r="13" spans="1:12" ht="27.75" customHeight="1">
      <c r="A13" s="198" t="s">
        <v>848</v>
      </c>
      <c r="B13" s="199"/>
      <c r="C13" s="200"/>
      <c r="D13" s="200">
        <v>120000</v>
      </c>
      <c r="E13" s="200">
        <v>14000</v>
      </c>
      <c r="F13" s="200"/>
      <c r="G13" s="200"/>
      <c r="H13" s="200"/>
      <c r="I13" s="200"/>
      <c r="J13" s="200"/>
      <c r="K13" s="200"/>
      <c r="L13" s="201"/>
    </row>
    <row r="14" spans="1:12" ht="24" customHeight="1">
      <c r="A14" s="95" t="s">
        <v>554</v>
      </c>
      <c r="B14" s="158"/>
      <c r="C14" s="159"/>
      <c r="D14" s="159" t="s">
        <v>859</v>
      </c>
      <c r="E14" s="159">
        <v>0</v>
      </c>
      <c r="F14" s="159" t="s">
        <v>860</v>
      </c>
      <c r="G14" s="159"/>
      <c r="H14" s="159"/>
      <c r="I14" s="159"/>
      <c r="J14" s="159"/>
      <c r="K14" s="159"/>
      <c r="L14" s="160"/>
    </row>
    <row r="15" spans="1:12" ht="22.5" customHeight="1">
      <c r="A15" s="95" t="s">
        <v>850</v>
      </c>
      <c r="B15" s="158"/>
      <c r="C15" s="159"/>
      <c r="D15" s="159" t="s">
        <v>849</v>
      </c>
      <c r="E15" s="159" t="s">
        <v>849</v>
      </c>
      <c r="F15" s="159"/>
      <c r="G15" s="159"/>
      <c r="H15" s="159"/>
      <c r="I15" s="159"/>
      <c r="J15" s="159"/>
      <c r="K15" s="159"/>
      <c r="L15" s="160"/>
    </row>
    <row r="16" spans="1:12" ht="27.75" customHeight="1">
      <c r="A16" s="95" t="s">
        <v>851</v>
      </c>
      <c r="B16" s="158"/>
      <c r="C16" s="159"/>
      <c r="D16" s="159" t="s">
        <v>849</v>
      </c>
      <c r="E16" s="159" t="s">
        <v>861</v>
      </c>
      <c r="F16" s="159"/>
      <c r="G16" s="159"/>
      <c r="H16" s="159"/>
      <c r="I16" s="159"/>
      <c r="J16" s="159"/>
      <c r="K16" s="159"/>
      <c r="L16" s="160"/>
    </row>
    <row r="17" spans="1:12">
      <c r="A17" s="95" t="s">
        <v>852</v>
      </c>
      <c r="B17" s="158"/>
      <c r="C17" s="159"/>
      <c r="D17" s="159" t="s">
        <v>849</v>
      </c>
      <c r="E17" s="159" t="s">
        <v>849</v>
      </c>
      <c r="F17" s="159"/>
      <c r="G17" s="159"/>
      <c r="H17" s="159"/>
      <c r="I17" s="159"/>
      <c r="J17" s="159"/>
      <c r="K17" s="159"/>
      <c r="L17" s="160"/>
    </row>
    <row r="18" spans="1:12" ht="15.75" thickBot="1">
      <c r="A18" s="95" t="s">
        <v>853</v>
      </c>
      <c r="B18" s="158"/>
      <c r="C18" s="159"/>
      <c r="D18" s="159" t="s">
        <v>862</v>
      </c>
      <c r="E18" s="159" t="s">
        <v>849</v>
      </c>
      <c r="F18" s="159"/>
      <c r="G18" s="159"/>
      <c r="H18" s="159"/>
      <c r="I18" s="159"/>
      <c r="J18" s="159"/>
      <c r="K18" s="159"/>
      <c r="L18" s="160"/>
    </row>
    <row r="19" spans="1:12" ht="409.6" thickBot="1">
      <c r="A19" s="155" t="s">
        <v>863</v>
      </c>
      <c r="B19" s="156" t="s">
        <v>1009</v>
      </c>
      <c r="C19" s="161" t="s">
        <v>864</v>
      </c>
      <c r="D19" s="157" t="s">
        <v>1010</v>
      </c>
      <c r="E19" s="157" t="s">
        <v>1379</v>
      </c>
      <c r="F19" s="219" t="s">
        <v>1380</v>
      </c>
      <c r="G19" s="219" t="s">
        <v>1011</v>
      </c>
      <c r="H19" s="219" t="s">
        <v>1011</v>
      </c>
      <c r="I19" s="219" t="s">
        <v>1011</v>
      </c>
      <c r="J19" s="219"/>
      <c r="K19" s="218" t="s">
        <v>1381</v>
      </c>
      <c r="L19" s="16" t="s">
        <v>865</v>
      </c>
    </row>
    <row r="20" spans="1:12" ht="21" customHeight="1">
      <c r="A20" s="198" t="s">
        <v>848</v>
      </c>
      <c r="B20" s="199"/>
      <c r="C20" s="200"/>
      <c r="D20" s="200" t="s">
        <v>849</v>
      </c>
      <c r="E20" s="200" t="s">
        <v>866</v>
      </c>
      <c r="F20" s="200"/>
      <c r="G20" s="200"/>
      <c r="H20" s="200"/>
      <c r="I20" s="200"/>
      <c r="J20" s="200"/>
      <c r="K20" s="200"/>
      <c r="L20" s="201"/>
    </row>
    <row r="21" spans="1:12" ht="20.25" customHeight="1">
      <c r="A21" s="95" t="s">
        <v>554</v>
      </c>
      <c r="B21" s="158"/>
      <c r="C21" s="159"/>
      <c r="D21" s="159" t="s">
        <v>849</v>
      </c>
      <c r="E21" s="159" t="s">
        <v>849</v>
      </c>
      <c r="F21" s="159"/>
      <c r="G21" s="159"/>
      <c r="H21" s="159"/>
      <c r="I21" s="159"/>
      <c r="J21" s="159"/>
      <c r="K21" s="159"/>
      <c r="L21" s="160"/>
    </row>
    <row r="22" spans="1:12" ht="19.5" customHeight="1">
      <c r="A22" s="95" t="s">
        <v>850</v>
      </c>
      <c r="B22" s="158"/>
      <c r="C22" s="159"/>
      <c r="D22" s="159" t="s">
        <v>849</v>
      </c>
      <c r="E22" s="159" t="s">
        <v>867</v>
      </c>
      <c r="F22" s="159"/>
      <c r="G22" s="159"/>
      <c r="H22" s="159"/>
      <c r="I22" s="159"/>
      <c r="J22" s="159"/>
      <c r="K22" s="159"/>
      <c r="L22" s="160"/>
    </row>
    <row r="23" spans="1:12" ht="22.5" customHeight="1">
      <c r="A23" s="95" t="s">
        <v>851</v>
      </c>
      <c r="B23" s="158"/>
      <c r="C23" s="159"/>
      <c r="D23" s="159" t="s">
        <v>849</v>
      </c>
      <c r="E23" s="159" t="s">
        <v>867</v>
      </c>
      <c r="F23" s="159"/>
      <c r="G23" s="159"/>
      <c r="H23" s="159"/>
      <c r="I23" s="159"/>
      <c r="J23" s="159"/>
      <c r="K23" s="159"/>
      <c r="L23" s="160"/>
    </row>
    <row r="24" spans="1:12">
      <c r="A24" s="95" t="s">
        <v>852</v>
      </c>
      <c r="B24" s="158"/>
      <c r="C24" s="159"/>
      <c r="D24" s="159" t="s">
        <v>849</v>
      </c>
      <c r="E24" s="159" t="s">
        <v>849</v>
      </c>
      <c r="F24" s="159"/>
      <c r="G24" s="159"/>
      <c r="H24" s="159"/>
      <c r="I24" s="159"/>
      <c r="J24" s="159"/>
      <c r="K24" s="159"/>
      <c r="L24" s="160"/>
    </row>
    <row r="25" spans="1:12" ht="15.75" thickBot="1">
      <c r="A25" s="95" t="s">
        <v>853</v>
      </c>
      <c r="B25" s="158"/>
      <c r="C25" s="159"/>
      <c r="D25" s="159" t="s">
        <v>849</v>
      </c>
      <c r="E25" s="159" t="s">
        <v>849</v>
      </c>
      <c r="F25" s="159"/>
      <c r="G25" s="159"/>
      <c r="H25" s="159"/>
      <c r="I25" s="159"/>
      <c r="J25" s="159"/>
      <c r="K25" s="159"/>
      <c r="L25" s="160"/>
    </row>
    <row r="26" spans="1:12" s="293" customFormat="1" ht="409.6" thickBot="1">
      <c r="A26" s="298" t="s">
        <v>868</v>
      </c>
      <c r="B26" s="156" t="s">
        <v>869</v>
      </c>
      <c r="C26" s="161" t="s">
        <v>1012</v>
      </c>
      <c r="D26" s="157" t="s">
        <v>870</v>
      </c>
      <c r="E26" s="157" t="s">
        <v>1382</v>
      </c>
      <c r="F26" s="219" t="s">
        <v>1383</v>
      </c>
      <c r="G26" s="219" t="s">
        <v>1384</v>
      </c>
      <c r="H26" s="219" t="s">
        <v>1385</v>
      </c>
      <c r="I26" s="219" t="s">
        <v>1386</v>
      </c>
      <c r="J26" s="219" t="s">
        <v>1387</v>
      </c>
      <c r="K26" s="218" t="s">
        <v>1381</v>
      </c>
      <c r="L26" s="16" t="s">
        <v>871</v>
      </c>
    </row>
    <row r="27" spans="1:12" ht="16.5" customHeight="1">
      <c r="A27" s="198" t="s">
        <v>848</v>
      </c>
      <c r="B27" s="199"/>
      <c r="C27" s="200"/>
      <c r="D27" s="200" t="s">
        <v>872</v>
      </c>
      <c r="E27" s="200" t="s">
        <v>873</v>
      </c>
      <c r="F27" s="200"/>
      <c r="G27" s="200"/>
      <c r="H27" s="200"/>
      <c r="I27" s="200"/>
      <c r="J27" s="200"/>
      <c r="K27" s="200"/>
      <c r="L27" s="201"/>
    </row>
    <row r="28" spans="1:12" ht="26.25" customHeight="1">
      <c r="A28" s="95" t="s">
        <v>554</v>
      </c>
      <c r="B28" s="158"/>
      <c r="C28" s="159"/>
      <c r="D28" s="162" t="s">
        <v>874</v>
      </c>
      <c r="E28" s="162" t="s">
        <v>875</v>
      </c>
      <c r="F28" s="162"/>
      <c r="G28" s="162"/>
      <c r="H28" s="162"/>
      <c r="I28" s="162"/>
      <c r="J28" s="162"/>
      <c r="K28" s="159"/>
      <c r="L28" s="160"/>
    </row>
    <row r="29" spans="1:12" ht="24.75" customHeight="1">
      <c r="A29" s="95" t="s">
        <v>850</v>
      </c>
      <c r="B29" s="158"/>
      <c r="C29" s="159"/>
      <c r="D29" s="162" t="s">
        <v>849</v>
      </c>
      <c r="E29" s="162" t="s">
        <v>849</v>
      </c>
      <c r="F29" s="162"/>
      <c r="G29" s="162"/>
      <c r="H29" s="162"/>
      <c r="I29" s="162"/>
      <c r="J29" s="162"/>
      <c r="K29" s="159"/>
      <c r="L29" s="160"/>
    </row>
    <row r="30" spans="1:12" ht="23.25" customHeight="1">
      <c r="A30" s="95" t="s">
        <v>851</v>
      </c>
      <c r="B30" s="158"/>
      <c r="C30" s="159"/>
      <c r="D30" s="162" t="s">
        <v>849</v>
      </c>
      <c r="E30" s="162" t="s">
        <v>849</v>
      </c>
      <c r="F30" s="162"/>
      <c r="G30" s="162"/>
      <c r="H30" s="162"/>
      <c r="I30" s="162"/>
      <c r="J30" s="162"/>
      <c r="K30" s="159"/>
      <c r="L30" s="160"/>
    </row>
    <row r="31" spans="1:12" ht="17.25" customHeight="1">
      <c r="A31" s="95" t="s">
        <v>876</v>
      </c>
      <c r="B31" s="158"/>
      <c r="C31" s="159"/>
      <c r="D31" s="162" t="s">
        <v>849</v>
      </c>
      <c r="E31" s="162" t="s">
        <v>861</v>
      </c>
      <c r="F31" s="162"/>
      <c r="G31" s="162"/>
      <c r="H31" s="162"/>
      <c r="I31" s="162"/>
      <c r="J31" s="162"/>
      <c r="K31" s="159"/>
      <c r="L31" s="160"/>
    </row>
    <row r="32" spans="1:12">
      <c r="A32" s="95" t="s">
        <v>852</v>
      </c>
      <c r="B32" s="158"/>
      <c r="C32" s="159"/>
      <c r="D32" s="162">
        <v>10000</v>
      </c>
      <c r="E32" s="162" t="s">
        <v>877</v>
      </c>
      <c r="F32" s="162"/>
      <c r="G32" s="162"/>
      <c r="H32" s="162"/>
      <c r="I32" s="162"/>
      <c r="J32" s="162"/>
      <c r="K32" s="159"/>
      <c r="L32" s="160"/>
    </row>
    <row r="33" spans="1:12" ht="15.75" thickBot="1">
      <c r="A33" s="95" t="s">
        <v>853</v>
      </c>
      <c r="B33" s="158"/>
      <c r="C33" s="159"/>
      <c r="D33" s="162" t="s">
        <v>849</v>
      </c>
      <c r="E33" s="162" t="s">
        <v>849</v>
      </c>
      <c r="F33" s="162"/>
      <c r="G33" s="162"/>
      <c r="H33" s="162"/>
      <c r="I33" s="162"/>
      <c r="J33" s="162"/>
      <c r="K33" s="159"/>
      <c r="L33" s="160"/>
    </row>
    <row r="34" spans="1:12" ht="409.6" thickBot="1">
      <c r="A34" s="300" t="s">
        <v>1388</v>
      </c>
      <c r="B34" s="156" t="s">
        <v>878</v>
      </c>
      <c r="C34" s="161" t="s">
        <v>879</v>
      </c>
      <c r="D34" s="157" t="s">
        <v>880</v>
      </c>
      <c r="E34" s="157" t="s">
        <v>1389</v>
      </c>
      <c r="F34" s="219" t="s">
        <v>1013</v>
      </c>
      <c r="G34" s="219" t="s">
        <v>881</v>
      </c>
      <c r="H34" s="219" t="s">
        <v>881</v>
      </c>
      <c r="I34" s="219" t="s">
        <v>881</v>
      </c>
      <c r="J34" s="219"/>
      <c r="K34" s="218" t="s">
        <v>882</v>
      </c>
      <c r="L34" s="16" t="s">
        <v>883</v>
      </c>
    </row>
    <row r="35" spans="1:12" ht="21.75" customHeight="1">
      <c r="A35" s="198" t="s">
        <v>848</v>
      </c>
      <c r="B35" s="199"/>
      <c r="C35" s="200"/>
      <c r="D35" s="200" t="s">
        <v>884</v>
      </c>
      <c r="E35" s="200">
        <v>200000</v>
      </c>
      <c r="F35" s="200"/>
      <c r="G35" s="200"/>
      <c r="H35" s="200"/>
      <c r="I35" s="200"/>
      <c r="J35" s="200"/>
      <c r="K35" s="200"/>
      <c r="L35" s="201"/>
    </row>
    <row r="36" spans="1:12" ht="18" customHeight="1">
      <c r="A36" s="95" t="s">
        <v>554</v>
      </c>
      <c r="B36" s="158"/>
      <c r="C36" s="159"/>
      <c r="D36" s="159" t="s">
        <v>849</v>
      </c>
      <c r="E36" s="159" t="s">
        <v>849</v>
      </c>
      <c r="F36" s="159"/>
      <c r="G36" s="159"/>
      <c r="H36" s="159"/>
      <c r="I36" s="159"/>
      <c r="J36" s="159"/>
      <c r="K36" s="159"/>
      <c r="L36" s="160"/>
    </row>
    <row r="37" spans="1:12" ht="23.25" customHeight="1">
      <c r="A37" s="95" t="s">
        <v>850</v>
      </c>
      <c r="B37" s="158"/>
      <c r="C37" s="159"/>
      <c r="D37" s="159" t="s">
        <v>849</v>
      </c>
      <c r="E37" s="159" t="s">
        <v>849</v>
      </c>
      <c r="F37" s="159"/>
      <c r="G37" s="159"/>
      <c r="H37" s="159"/>
      <c r="I37" s="159"/>
      <c r="J37" s="159"/>
      <c r="K37" s="159"/>
      <c r="L37" s="160"/>
    </row>
    <row r="38" spans="1:12" ht="26.25" customHeight="1">
      <c r="A38" s="95" t="s">
        <v>851</v>
      </c>
      <c r="B38" s="158"/>
      <c r="C38" s="159"/>
      <c r="D38" s="159" t="s">
        <v>866</v>
      </c>
      <c r="E38" s="159" t="s">
        <v>866</v>
      </c>
      <c r="F38" s="159"/>
      <c r="G38" s="159"/>
      <c r="H38" s="159"/>
      <c r="I38" s="159"/>
      <c r="J38" s="159"/>
      <c r="K38" s="159"/>
      <c r="L38" s="160"/>
    </row>
    <row r="39" spans="1:12" ht="22.5" customHeight="1">
      <c r="A39" s="95" t="s">
        <v>885</v>
      </c>
      <c r="B39" s="158"/>
      <c r="C39" s="159"/>
      <c r="D39" s="159" t="s">
        <v>866</v>
      </c>
      <c r="E39" s="159" t="s">
        <v>866</v>
      </c>
      <c r="F39" s="159"/>
      <c r="G39" s="159"/>
      <c r="H39" s="159"/>
      <c r="I39" s="159"/>
      <c r="J39" s="159"/>
      <c r="K39" s="159"/>
      <c r="L39" s="160"/>
    </row>
    <row r="40" spans="1:12">
      <c r="A40" s="95" t="s">
        <v>852</v>
      </c>
      <c r="B40" s="158"/>
      <c r="C40" s="159"/>
      <c r="D40" s="159" t="s">
        <v>849</v>
      </c>
      <c r="E40" s="159" t="s">
        <v>849</v>
      </c>
      <c r="F40" s="159"/>
      <c r="G40" s="159"/>
      <c r="H40" s="159"/>
      <c r="I40" s="159"/>
      <c r="J40" s="159"/>
      <c r="K40" s="159"/>
      <c r="L40" s="160"/>
    </row>
    <row r="41" spans="1:12" ht="15.75" thickBot="1">
      <c r="A41" s="95" t="s">
        <v>853</v>
      </c>
      <c r="B41" s="158"/>
      <c r="C41" s="159"/>
      <c r="D41" s="159" t="s">
        <v>849</v>
      </c>
      <c r="E41" s="159" t="s">
        <v>849</v>
      </c>
      <c r="F41" s="159"/>
      <c r="G41" s="159"/>
      <c r="H41" s="159"/>
      <c r="I41" s="159"/>
      <c r="J41" s="159"/>
      <c r="K41" s="159"/>
      <c r="L41" s="160"/>
    </row>
    <row r="42" spans="1:12" ht="214.5" thickBot="1">
      <c r="A42" s="155" t="s">
        <v>886</v>
      </c>
      <c r="B42" s="156" t="s">
        <v>887</v>
      </c>
      <c r="C42" s="161" t="s">
        <v>888</v>
      </c>
      <c r="D42" s="157" t="s">
        <v>889</v>
      </c>
      <c r="E42" s="163" t="s">
        <v>1390</v>
      </c>
      <c r="F42" s="226" t="s">
        <v>890</v>
      </c>
      <c r="G42" s="219" t="s">
        <v>890</v>
      </c>
      <c r="H42" s="219" t="s">
        <v>890</v>
      </c>
      <c r="I42" s="226" t="s">
        <v>890</v>
      </c>
      <c r="J42" s="226"/>
      <c r="K42" s="218" t="s">
        <v>1381</v>
      </c>
      <c r="L42" s="16" t="s">
        <v>891</v>
      </c>
    </row>
    <row r="43" spans="1:12" ht="23.25" customHeight="1">
      <c r="A43" s="198" t="s">
        <v>848</v>
      </c>
      <c r="B43" s="199"/>
      <c r="C43" s="200"/>
      <c r="D43" s="200" t="s">
        <v>849</v>
      </c>
      <c r="E43" s="200" t="s">
        <v>849</v>
      </c>
      <c r="F43" s="200"/>
      <c r="G43" s="200"/>
      <c r="H43" s="200"/>
      <c r="I43" s="200"/>
      <c r="J43" s="200"/>
      <c r="K43" s="200"/>
      <c r="L43" s="201"/>
    </row>
    <row r="44" spans="1:12" ht="22.5" customHeight="1">
      <c r="A44" s="95" t="s">
        <v>554</v>
      </c>
      <c r="B44" s="158"/>
      <c r="C44" s="159"/>
      <c r="D44" s="159" t="s">
        <v>849</v>
      </c>
      <c r="E44" s="159" t="s">
        <v>849</v>
      </c>
      <c r="F44" s="159"/>
      <c r="G44" s="159"/>
      <c r="H44" s="159"/>
      <c r="I44" s="159"/>
      <c r="J44" s="159"/>
      <c r="K44" s="159"/>
      <c r="L44" s="160"/>
    </row>
    <row r="45" spans="1:12" ht="30" customHeight="1">
      <c r="A45" s="95" t="s">
        <v>850</v>
      </c>
      <c r="B45" s="158"/>
      <c r="C45" s="159"/>
      <c r="D45" s="159" t="s">
        <v>849</v>
      </c>
      <c r="E45" s="159" t="s">
        <v>849</v>
      </c>
      <c r="F45" s="159"/>
      <c r="G45" s="159"/>
      <c r="H45" s="159"/>
      <c r="I45" s="159"/>
      <c r="J45" s="159"/>
      <c r="K45" s="159"/>
      <c r="L45" s="160"/>
    </row>
    <row r="46" spans="1:12" ht="25.5" customHeight="1">
      <c r="A46" s="95" t="s">
        <v>851</v>
      </c>
      <c r="B46" s="158"/>
      <c r="C46" s="159"/>
      <c r="D46" s="159" t="s">
        <v>849</v>
      </c>
      <c r="E46" s="159" t="s">
        <v>849</v>
      </c>
      <c r="F46" s="159"/>
      <c r="G46" s="159"/>
      <c r="H46" s="159"/>
      <c r="I46" s="159"/>
      <c r="J46" s="159"/>
      <c r="K46" s="159"/>
      <c r="L46" s="160"/>
    </row>
    <row r="47" spans="1:12" ht="22.5" customHeight="1">
      <c r="A47" s="95" t="s">
        <v>852</v>
      </c>
      <c r="B47" s="158"/>
      <c r="C47" s="159"/>
      <c r="D47" s="159" t="s">
        <v>111</v>
      </c>
      <c r="E47" s="159" t="s">
        <v>849</v>
      </c>
      <c r="F47" s="159"/>
      <c r="G47" s="159"/>
      <c r="H47" s="159"/>
      <c r="I47" s="159"/>
      <c r="J47" s="159"/>
      <c r="K47" s="159"/>
      <c r="L47" s="160"/>
    </row>
    <row r="48" spans="1:12" ht="15.75" thickBot="1">
      <c r="A48" s="95" t="s">
        <v>853</v>
      </c>
      <c r="B48" s="158"/>
      <c r="C48" s="159"/>
      <c r="D48" s="159" t="s">
        <v>849</v>
      </c>
      <c r="E48" s="159" t="s">
        <v>849</v>
      </c>
      <c r="F48" s="159"/>
      <c r="G48" s="159"/>
      <c r="H48" s="159"/>
      <c r="I48" s="159"/>
      <c r="J48" s="159"/>
      <c r="K48" s="159"/>
      <c r="L48" s="160"/>
    </row>
    <row r="49" spans="1:12" ht="237" thickBot="1">
      <c r="A49" s="298" t="s">
        <v>892</v>
      </c>
      <c r="B49" s="156" t="s">
        <v>893</v>
      </c>
      <c r="C49" s="161" t="s">
        <v>894</v>
      </c>
      <c r="D49" s="157" t="s">
        <v>895</v>
      </c>
      <c r="E49" s="157" t="s">
        <v>1391</v>
      </c>
      <c r="F49" s="219" t="s">
        <v>1392</v>
      </c>
      <c r="G49" s="219" t="s">
        <v>1014</v>
      </c>
      <c r="H49" s="219" t="s">
        <v>896</v>
      </c>
      <c r="I49" s="219" t="s">
        <v>1014</v>
      </c>
      <c r="J49" s="219"/>
      <c r="K49" s="218" t="s">
        <v>1393</v>
      </c>
      <c r="L49" s="16" t="s">
        <v>897</v>
      </c>
    </row>
    <row r="50" spans="1:12" ht="24" customHeight="1">
      <c r="A50" s="198" t="s">
        <v>848</v>
      </c>
      <c r="B50" s="199"/>
      <c r="C50" s="200"/>
      <c r="D50" s="200" t="s">
        <v>849</v>
      </c>
      <c r="E50" s="200" t="s">
        <v>898</v>
      </c>
      <c r="F50" s="200"/>
      <c r="G50" s="200"/>
      <c r="H50" s="200"/>
      <c r="I50" s="200"/>
      <c r="J50" s="200"/>
      <c r="K50" s="200"/>
      <c r="L50" s="201"/>
    </row>
    <row r="51" spans="1:12" ht="24" customHeight="1">
      <c r="A51" s="95" t="s">
        <v>554</v>
      </c>
      <c r="B51" s="158"/>
      <c r="C51" s="159"/>
      <c r="D51" s="159" t="s">
        <v>849</v>
      </c>
      <c r="E51" s="159" t="s">
        <v>849</v>
      </c>
      <c r="F51" s="159"/>
      <c r="G51" s="159"/>
      <c r="H51" s="159"/>
      <c r="I51" s="159"/>
      <c r="J51" s="159"/>
      <c r="K51" s="159"/>
      <c r="L51" s="160"/>
    </row>
    <row r="52" spans="1:12" ht="24.75" customHeight="1">
      <c r="A52" s="95" t="s">
        <v>850</v>
      </c>
      <c r="B52" s="158"/>
      <c r="C52" s="159"/>
      <c r="D52" s="159" t="s">
        <v>849</v>
      </c>
      <c r="E52" s="159" t="s">
        <v>898</v>
      </c>
      <c r="F52" s="159"/>
      <c r="G52" s="159"/>
      <c r="H52" s="159"/>
      <c r="I52" s="159"/>
      <c r="J52" s="159"/>
      <c r="K52" s="159"/>
      <c r="L52" s="160"/>
    </row>
    <row r="53" spans="1:12" ht="25.5" customHeight="1">
      <c r="A53" s="95" t="s">
        <v>851</v>
      </c>
      <c r="B53" s="158"/>
      <c r="C53" s="159"/>
      <c r="D53" s="159" t="s">
        <v>849</v>
      </c>
      <c r="E53" s="159" t="s">
        <v>849</v>
      </c>
      <c r="F53" s="159"/>
      <c r="G53" s="159"/>
      <c r="H53" s="159"/>
      <c r="I53" s="159"/>
      <c r="J53" s="159"/>
      <c r="K53" s="159"/>
      <c r="L53" s="160"/>
    </row>
    <row r="54" spans="1:12" ht="21" customHeight="1">
      <c r="A54" s="95" t="s">
        <v>852</v>
      </c>
      <c r="B54" s="158"/>
      <c r="C54" s="159"/>
      <c r="D54" s="159" t="s">
        <v>111</v>
      </c>
      <c r="E54" s="159" t="s">
        <v>849</v>
      </c>
      <c r="F54" s="159"/>
      <c r="G54" s="159"/>
      <c r="H54" s="159"/>
      <c r="I54" s="159"/>
      <c r="J54" s="159"/>
      <c r="K54" s="159"/>
      <c r="L54" s="160"/>
    </row>
    <row r="55" spans="1:12" ht="15.75" thickBot="1">
      <c r="A55" s="95" t="s">
        <v>853</v>
      </c>
      <c r="B55" s="158"/>
      <c r="C55" s="159"/>
      <c r="D55" s="159" t="s">
        <v>849</v>
      </c>
      <c r="E55" s="159" t="s">
        <v>849</v>
      </c>
      <c r="F55" s="159"/>
      <c r="G55" s="159"/>
      <c r="H55" s="159"/>
      <c r="I55" s="159"/>
      <c r="J55" s="159"/>
      <c r="K55" s="159"/>
      <c r="L55" s="160"/>
    </row>
    <row r="56" spans="1:12" ht="158.25" thickBot="1">
      <c r="A56" s="155" t="s">
        <v>899</v>
      </c>
      <c r="B56" s="156" t="s">
        <v>900</v>
      </c>
      <c r="C56" s="161" t="s">
        <v>901</v>
      </c>
      <c r="D56" s="157" t="s">
        <v>902</v>
      </c>
      <c r="E56" s="157" t="s">
        <v>1394</v>
      </c>
      <c r="F56" s="219"/>
      <c r="G56" s="219"/>
      <c r="H56" s="219"/>
      <c r="I56" s="219"/>
      <c r="J56" s="219"/>
      <c r="K56" s="218" t="s">
        <v>903</v>
      </c>
      <c r="L56" s="16" t="s">
        <v>904</v>
      </c>
    </row>
    <row r="57" spans="1:12" ht="22.5" customHeight="1">
      <c r="A57" s="198" t="s">
        <v>848</v>
      </c>
      <c r="B57" s="199"/>
      <c r="C57" s="200"/>
      <c r="D57" s="200">
        <v>50000</v>
      </c>
      <c r="E57" s="200">
        <v>15000</v>
      </c>
      <c r="F57" s="200"/>
      <c r="G57" s="200"/>
      <c r="H57" s="200"/>
      <c r="I57" s="200"/>
      <c r="J57" s="200"/>
      <c r="K57" s="200"/>
      <c r="L57" s="201"/>
    </row>
    <row r="58" spans="1:12" ht="27.75" customHeight="1">
      <c r="A58" s="95" t="s">
        <v>554</v>
      </c>
      <c r="B58" s="158"/>
      <c r="C58" s="159"/>
      <c r="D58" s="159" t="s">
        <v>849</v>
      </c>
      <c r="E58" s="159" t="s">
        <v>849</v>
      </c>
      <c r="F58" s="159"/>
      <c r="G58" s="159"/>
      <c r="H58" s="159"/>
      <c r="I58" s="159"/>
      <c r="J58" s="159"/>
      <c r="K58" s="159"/>
      <c r="L58" s="160"/>
    </row>
    <row r="59" spans="1:12" ht="24" customHeight="1">
      <c r="A59" s="95" t="s">
        <v>850</v>
      </c>
      <c r="B59" s="158"/>
      <c r="C59" s="159"/>
      <c r="D59" s="159" t="s">
        <v>849</v>
      </c>
      <c r="E59" s="159" t="s">
        <v>849</v>
      </c>
      <c r="F59" s="159"/>
      <c r="G59" s="159"/>
      <c r="H59" s="159"/>
      <c r="I59" s="159"/>
      <c r="J59" s="159"/>
      <c r="K59" s="159"/>
      <c r="L59" s="160"/>
    </row>
    <row r="60" spans="1:12" ht="22.5" customHeight="1">
      <c r="A60" s="95" t="s">
        <v>851</v>
      </c>
      <c r="B60" s="158"/>
      <c r="C60" s="159"/>
      <c r="D60" s="159" t="s">
        <v>849</v>
      </c>
      <c r="E60" s="159" t="s">
        <v>849</v>
      </c>
      <c r="F60" s="159"/>
      <c r="G60" s="159"/>
      <c r="H60" s="159"/>
      <c r="I60" s="159"/>
      <c r="J60" s="159"/>
      <c r="K60" s="159"/>
      <c r="L60" s="160"/>
    </row>
    <row r="61" spans="1:12">
      <c r="A61" s="95" t="s">
        <v>852</v>
      </c>
      <c r="B61" s="158"/>
      <c r="C61" s="159"/>
      <c r="D61" s="159" t="s">
        <v>849</v>
      </c>
      <c r="E61" s="159" t="s">
        <v>849</v>
      </c>
      <c r="F61" s="159"/>
      <c r="G61" s="159"/>
      <c r="H61" s="159"/>
      <c r="I61" s="159"/>
      <c r="J61" s="159"/>
      <c r="K61" s="159"/>
      <c r="L61" s="160"/>
    </row>
    <row r="62" spans="1:12" ht="15.75" thickBot="1">
      <c r="A62" s="95" t="s">
        <v>853</v>
      </c>
      <c r="B62" s="158"/>
      <c r="C62" s="159"/>
      <c r="D62" s="159">
        <v>50000</v>
      </c>
      <c r="E62" s="159">
        <v>15000</v>
      </c>
      <c r="F62" s="159"/>
      <c r="G62" s="159"/>
      <c r="H62" s="159"/>
      <c r="I62" s="159"/>
      <c r="J62" s="159"/>
      <c r="K62" s="159"/>
      <c r="L62" s="160"/>
    </row>
    <row r="63" spans="1:12" ht="225.75" thickBot="1">
      <c r="A63" s="155" t="s">
        <v>905</v>
      </c>
      <c r="B63" s="156" t="s">
        <v>906</v>
      </c>
      <c r="C63" s="161" t="s">
        <v>907</v>
      </c>
      <c r="D63" s="157" t="s">
        <v>908</v>
      </c>
      <c r="E63" s="157" t="s">
        <v>1395</v>
      </c>
      <c r="F63" s="219" t="s">
        <v>73</v>
      </c>
      <c r="G63" s="219" t="s">
        <v>73</v>
      </c>
      <c r="H63" s="219" t="s">
        <v>73</v>
      </c>
      <c r="I63" s="219" t="s">
        <v>73</v>
      </c>
      <c r="J63" s="219" t="s">
        <v>73</v>
      </c>
      <c r="K63" s="218" t="s">
        <v>1396</v>
      </c>
      <c r="L63" s="16" t="s">
        <v>904</v>
      </c>
    </row>
    <row r="64" spans="1:12" ht="21.75" customHeight="1">
      <c r="A64" s="198" t="s">
        <v>848</v>
      </c>
      <c r="B64" s="199"/>
      <c r="C64" s="200"/>
      <c r="D64" s="200" t="s">
        <v>849</v>
      </c>
      <c r="E64" s="200" t="s">
        <v>877</v>
      </c>
      <c r="F64" s="200"/>
      <c r="G64" s="200"/>
      <c r="H64" s="200"/>
      <c r="I64" s="200"/>
      <c r="J64" s="200"/>
      <c r="K64" s="200"/>
      <c r="L64" s="201"/>
    </row>
    <row r="65" spans="1:12" ht="24" customHeight="1">
      <c r="A65" s="95" t="s">
        <v>554</v>
      </c>
      <c r="B65" s="158"/>
      <c r="C65" s="159"/>
      <c r="D65" s="159" t="s">
        <v>849</v>
      </c>
      <c r="E65" s="159" t="s">
        <v>849</v>
      </c>
      <c r="F65" s="159"/>
      <c r="G65" s="159"/>
      <c r="H65" s="159"/>
      <c r="I65" s="159"/>
      <c r="J65" s="159"/>
      <c r="K65" s="159"/>
      <c r="L65" s="160"/>
    </row>
    <row r="66" spans="1:12" ht="27.75" customHeight="1">
      <c r="A66" s="95" t="s">
        <v>850</v>
      </c>
      <c r="B66" s="158"/>
      <c r="C66" s="159"/>
      <c r="D66" s="159" t="s">
        <v>849</v>
      </c>
      <c r="E66" s="159" t="s">
        <v>849</v>
      </c>
      <c r="F66" s="159"/>
      <c r="G66" s="159"/>
      <c r="H66" s="159"/>
      <c r="I66" s="159"/>
      <c r="J66" s="159"/>
      <c r="K66" s="159"/>
      <c r="L66" s="160"/>
    </row>
    <row r="67" spans="1:12" ht="22.5" customHeight="1">
      <c r="A67" s="95" t="s">
        <v>851</v>
      </c>
      <c r="B67" s="158"/>
      <c r="C67" s="159"/>
      <c r="D67" s="159" t="s">
        <v>849</v>
      </c>
      <c r="E67" s="159" t="s">
        <v>849</v>
      </c>
      <c r="F67" s="159"/>
      <c r="G67" s="159"/>
      <c r="H67" s="159"/>
      <c r="I67" s="159"/>
      <c r="J67" s="159"/>
      <c r="K67" s="159"/>
      <c r="L67" s="160"/>
    </row>
    <row r="68" spans="1:12" ht="20.25" customHeight="1">
      <c r="A68" s="95" t="s">
        <v>876</v>
      </c>
      <c r="B68" s="158"/>
      <c r="C68" s="159"/>
      <c r="D68" s="159" t="s">
        <v>849</v>
      </c>
      <c r="E68" s="159" t="s">
        <v>877</v>
      </c>
      <c r="F68" s="159"/>
      <c r="G68" s="159"/>
      <c r="H68" s="159"/>
      <c r="I68" s="159"/>
      <c r="J68" s="159"/>
      <c r="K68" s="159"/>
      <c r="L68" s="160"/>
    </row>
    <row r="69" spans="1:12" ht="21.75" customHeight="1">
      <c r="A69" s="95" t="s">
        <v>852</v>
      </c>
      <c r="B69" s="158"/>
      <c r="C69" s="159"/>
      <c r="D69" s="159" t="s">
        <v>111</v>
      </c>
      <c r="E69" s="159" t="s">
        <v>849</v>
      </c>
      <c r="F69" s="159"/>
      <c r="G69" s="159"/>
      <c r="H69" s="159"/>
      <c r="I69" s="159"/>
      <c r="J69" s="159"/>
      <c r="K69" s="159"/>
      <c r="L69" s="160"/>
    </row>
    <row r="70" spans="1:12">
      <c r="A70" s="95" t="s">
        <v>853</v>
      </c>
      <c r="B70" s="158"/>
      <c r="C70" s="159"/>
      <c r="D70" s="159" t="s">
        <v>849</v>
      </c>
      <c r="E70" s="159" t="s">
        <v>849</v>
      </c>
      <c r="F70" s="159"/>
      <c r="G70" s="159"/>
      <c r="H70" s="159"/>
      <c r="I70" s="159"/>
      <c r="J70" s="159"/>
      <c r="K70" s="159"/>
      <c r="L70" s="160"/>
    </row>
    <row r="71" spans="1:12" ht="15.75" customHeight="1" thickBot="1">
      <c r="A71" s="1187" t="s">
        <v>909</v>
      </c>
      <c r="B71" s="1187"/>
      <c r="C71" s="1187"/>
      <c r="D71" s="1187"/>
      <c r="E71" s="1187"/>
      <c r="F71" s="1187"/>
      <c r="G71" s="1187"/>
      <c r="H71" s="1187"/>
      <c r="I71" s="1187"/>
      <c r="J71" s="1187"/>
      <c r="K71" s="1187"/>
      <c r="L71" s="1187"/>
    </row>
    <row r="72" spans="1:12" s="293" customFormat="1" ht="409.5" customHeight="1" thickBot="1">
      <c r="A72" s="298" t="s">
        <v>910</v>
      </c>
      <c r="B72" s="156" t="s">
        <v>911</v>
      </c>
      <c r="C72" s="161" t="s">
        <v>912</v>
      </c>
      <c r="D72" s="157" t="s">
        <v>913</v>
      </c>
      <c r="E72" s="157" t="s">
        <v>1397</v>
      </c>
      <c r="F72" s="157" t="s">
        <v>1398</v>
      </c>
      <c r="G72" s="157" t="s">
        <v>1399</v>
      </c>
      <c r="H72" s="157" t="s">
        <v>1399</v>
      </c>
      <c r="I72" s="157" t="s">
        <v>1398</v>
      </c>
      <c r="J72" s="157" t="s">
        <v>1399</v>
      </c>
      <c r="K72" s="218" t="s">
        <v>1400</v>
      </c>
      <c r="L72" s="16"/>
    </row>
    <row r="73" spans="1:12" ht="270.75" thickBot="1">
      <c r="A73" s="155" t="s">
        <v>914</v>
      </c>
      <c r="B73" s="156" t="s">
        <v>915</v>
      </c>
      <c r="C73" s="161" t="s">
        <v>916</v>
      </c>
      <c r="D73" s="157" t="s">
        <v>917</v>
      </c>
      <c r="E73" s="157" t="s">
        <v>1401</v>
      </c>
      <c r="F73" s="226" t="s">
        <v>1402</v>
      </c>
      <c r="G73" s="226" t="s">
        <v>1402</v>
      </c>
      <c r="H73" s="226" t="s">
        <v>1402</v>
      </c>
      <c r="I73" s="226" t="s">
        <v>1402</v>
      </c>
      <c r="J73" s="219"/>
      <c r="K73" s="218" t="s">
        <v>1396</v>
      </c>
      <c r="L73" s="16" t="s">
        <v>918</v>
      </c>
    </row>
    <row r="74" spans="1:12" ht="21" customHeight="1">
      <c r="A74" s="198" t="s">
        <v>848</v>
      </c>
      <c r="B74" s="199"/>
      <c r="C74" s="200"/>
      <c r="D74" s="200" t="s">
        <v>849</v>
      </c>
      <c r="E74" s="200" t="s">
        <v>919</v>
      </c>
      <c r="F74" s="200"/>
      <c r="G74" s="200"/>
      <c r="H74" s="200"/>
      <c r="I74" s="200"/>
      <c r="J74" s="200"/>
      <c r="K74" s="200"/>
      <c r="L74" s="201"/>
    </row>
    <row r="75" spans="1:12" ht="18" customHeight="1">
      <c r="A75" s="95" t="s">
        <v>554</v>
      </c>
      <c r="B75" s="158"/>
      <c r="C75" s="159"/>
      <c r="D75" s="159" t="s">
        <v>849</v>
      </c>
      <c r="E75" s="159" t="s">
        <v>849</v>
      </c>
      <c r="F75" s="159"/>
      <c r="G75" s="159"/>
      <c r="H75" s="159"/>
      <c r="I75" s="159"/>
      <c r="J75" s="159"/>
      <c r="K75" s="159"/>
      <c r="L75" s="160"/>
    </row>
    <row r="76" spans="1:12" ht="28.5" customHeight="1">
      <c r="A76" s="95" t="s">
        <v>850</v>
      </c>
      <c r="B76" s="158"/>
      <c r="C76" s="159"/>
      <c r="D76" s="159" t="s">
        <v>849</v>
      </c>
      <c r="E76" s="159" t="s">
        <v>849</v>
      </c>
      <c r="F76" s="159"/>
      <c r="G76" s="159"/>
      <c r="H76" s="159"/>
      <c r="I76" s="159"/>
      <c r="J76" s="159"/>
      <c r="K76" s="159"/>
      <c r="L76" s="160"/>
    </row>
    <row r="77" spans="1:12" ht="27.75" customHeight="1">
      <c r="A77" s="95" t="s">
        <v>851</v>
      </c>
      <c r="B77" s="158"/>
      <c r="C77" s="159"/>
      <c r="D77" s="159" t="s">
        <v>849</v>
      </c>
      <c r="E77" s="159" t="s">
        <v>919</v>
      </c>
      <c r="F77" s="159"/>
      <c r="G77" s="159"/>
      <c r="H77" s="159"/>
      <c r="I77" s="159"/>
      <c r="J77" s="159"/>
      <c r="K77" s="159"/>
      <c r="L77" s="160"/>
    </row>
    <row r="78" spans="1:12">
      <c r="A78" s="95" t="s">
        <v>852</v>
      </c>
      <c r="B78" s="158"/>
      <c r="C78" s="159"/>
      <c r="D78" s="159" t="s">
        <v>849</v>
      </c>
      <c r="E78" s="159" t="s">
        <v>849</v>
      </c>
      <c r="F78" s="159"/>
      <c r="G78" s="159"/>
      <c r="H78" s="159"/>
      <c r="I78" s="159"/>
      <c r="J78" s="159"/>
      <c r="K78" s="159"/>
      <c r="L78" s="160"/>
    </row>
    <row r="79" spans="1:12" ht="15.75" thickBot="1">
      <c r="A79" s="95" t="s">
        <v>853</v>
      </c>
      <c r="B79" s="158"/>
      <c r="C79" s="159"/>
      <c r="D79" s="159" t="s">
        <v>849</v>
      </c>
      <c r="E79" s="159" t="s">
        <v>849</v>
      </c>
      <c r="F79" s="159"/>
      <c r="G79" s="159"/>
      <c r="H79" s="159"/>
      <c r="I79" s="159"/>
      <c r="J79" s="159"/>
      <c r="K79" s="159"/>
      <c r="L79" s="160"/>
    </row>
    <row r="80" spans="1:12" s="293" customFormat="1" ht="409.6" thickBot="1">
      <c r="A80" s="301" t="s">
        <v>920</v>
      </c>
      <c r="B80" s="113" t="s">
        <v>921</v>
      </c>
      <c r="C80" s="140" t="s">
        <v>922</v>
      </c>
      <c r="D80" s="164" t="s">
        <v>923</v>
      </c>
      <c r="E80" s="164" t="s">
        <v>1403</v>
      </c>
      <c r="F80" s="202" t="s">
        <v>1404</v>
      </c>
      <c r="G80" s="202" t="s">
        <v>1405</v>
      </c>
      <c r="H80" s="202" t="s">
        <v>1406</v>
      </c>
      <c r="I80" s="202" t="s">
        <v>1406</v>
      </c>
      <c r="J80" s="202" t="s">
        <v>1407</v>
      </c>
      <c r="K80" s="165" t="s">
        <v>1408</v>
      </c>
      <c r="L80" s="140"/>
    </row>
    <row r="81" spans="1:12" ht="23.25" customHeight="1">
      <c r="A81" s="198" t="s">
        <v>848</v>
      </c>
      <c r="B81" s="199"/>
      <c r="C81" s="200"/>
      <c r="D81" s="200" t="s">
        <v>866</v>
      </c>
      <c r="E81" s="200">
        <v>100000</v>
      </c>
      <c r="F81" s="200"/>
      <c r="G81" s="200"/>
      <c r="H81" s="200"/>
      <c r="I81" s="200"/>
      <c r="J81" s="200"/>
      <c r="K81" s="200"/>
      <c r="L81" s="201"/>
    </row>
    <row r="82" spans="1:12" ht="19.5" customHeight="1">
      <c r="A82" s="95" t="s">
        <v>554</v>
      </c>
      <c r="B82" s="158"/>
      <c r="C82" s="159"/>
      <c r="D82" s="159" t="s">
        <v>849</v>
      </c>
      <c r="E82" s="159" t="s">
        <v>849</v>
      </c>
      <c r="F82" s="159"/>
      <c r="G82" s="159"/>
      <c r="H82" s="159"/>
      <c r="I82" s="159"/>
      <c r="J82" s="159"/>
      <c r="K82" s="159"/>
      <c r="L82" s="160"/>
    </row>
    <row r="83" spans="1:12" ht="25.5" customHeight="1">
      <c r="A83" s="95" t="s">
        <v>850</v>
      </c>
      <c r="B83" s="158"/>
      <c r="C83" s="159"/>
      <c r="D83" s="159" t="s">
        <v>849</v>
      </c>
      <c r="E83" s="159" t="s">
        <v>849</v>
      </c>
      <c r="F83" s="159"/>
      <c r="G83" s="159"/>
      <c r="H83" s="159"/>
      <c r="I83" s="159"/>
      <c r="J83" s="159"/>
      <c r="K83" s="159"/>
      <c r="L83" s="160"/>
    </row>
    <row r="84" spans="1:12" ht="21" customHeight="1">
      <c r="A84" s="95" t="s">
        <v>851</v>
      </c>
      <c r="B84" s="158"/>
      <c r="C84" s="159"/>
      <c r="D84" s="159" t="s">
        <v>849</v>
      </c>
      <c r="E84" s="159" t="s">
        <v>849</v>
      </c>
      <c r="F84" s="159"/>
      <c r="G84" s="159"/>
      <c r="H84" s="159"/>
      <c r="I84" s="159"/>
      <c r="J84" s="159"/>
      <c r="K84" s="159"/>
      <c r="L84" s="160"/>
    </row>
    <row r="85" spans="1:12" ht="19.5" customHeight="1">
      <c r="A85" s="95" t="s">
        <v>876</v>
      </c>
      <c r="B85" s="158"/>
      <c r="C85" s="159"/>
      <c r="D85" s="159" t="s">
        <v>866</v>
      </c>
      <c r="E85" s="159" t="s">
        <v>866</v>
      </c>
      <c r="F85" s="159"/>
      <c r="G85" s="159"/>
      <c r="H85" s="159"/>
      <c r="I85" s="159"/>
      <c r="J85" s="159"/>
      <c r="K85" s="159"/>
      <c r="L85" s="160"/>
    </row>
    <row r="86" spans="1:12" ht="17.25" customHeight="1">
      <c r="A86" s="95" t="s">
        <v>852</v>
      </c>
      <c r="B86" s="158"/>
      <c r="C86" s="159"/>
      <c r="D86" s="159" t="s">
        <v>111</v>
      </c>
      <c r="E86" s="159" t="s">
        <v>849</v>
      </c>
      <c r="F86" s="159"/>
      <c r="G86" s="159"/>
      <c r="H86" s="159"/>
      <c r="I86" s="159"/>
      <c r="J86" s="159"/>
      <c r="K86" s="159"/>
      <c r="L86" s="160"/>
    </row>
    <row r="87" spans="1:12" ht="15.75" thickBot="1">
      <c r="A87" s="95" t="s">
        <v>853</v>
      </c>
      <c r="B87" s="158"/>
      <c r="C87" s="159"/>
      <c r="D87" s="159" t="s">
        <v>849</v>
      </c>
      <c r="E87" s="159" t="s">
        <v>849</v>
      </c>
      <c r="F87" s="159"/>
      <c r="G87" s="159"/>
      <c r="H87" s="159"/>
      <c r="I87" s="159"/>
      <c r="J87" s="159"/>
      <c r="K87" s="159"/>
      <c r="L87" s="160"/>
    </row>
    <row r="88" spans="1:12" s="293" customFormat="1" ht="409.6" thickBot="1">
      <c r="A88" s="298" t="s">
        <v>924</v>
      </c>
      <c r="B88" s="156" t="s">
        <v>925</v>
      </c>
      <c r="C88" s="161" t="s">
        <v>926</v>
      </c>
      <c r="D88" s="157" t="s">
        <v>927</v>
      </c>
      <c r="E88" s="157" t="s">
        <v>1409</v>
      </c>
      <c r="F88" s="219" t="s">
        <v>1410</v>
      </c>
      <c r="G88" s="219" t="s">
        <v>1411</v>
      </c>
      <c r="H88" s="219" t="s">
        <v>1411</v>
      </c>
      <c r="I88" s="219" t="s">
        <v>1411</v>
      </c>
      <c r="J88" s="219" t="s">
        <v>1411</v>
      </c>
      <c r="K88" s="218" t="s">
        <v>1412</v>
      </c>
      <c r="L88" s="16" t="s">
        <v>928</v>
      </c>
    </row>
    <row r="89" spans="1:12" ht="15.75" customHeight="1">
      <c r="A89" s="198" t="s">
        <v>848</v>
      </c>
      <c r="B89" s="199"/>
      <c r="C89" s="200"/>
      <c r="D89" s="200" t="s">
        <v>929</v>
      </c>
      <c r="E89" s="200" t="s">
        <v>872</v>
      </c>
      <c r="F89" s="200"/>
      <c r="G89" s="200"/>
      <c r="H89" s="200"/>
      <c r="I89" s="200"/>
      <c r="J89" s="200"/>
      <c r="K89" s="200"/>
      <c r="L89" s="201"/>
    </row>
    <row r="90" spans="1:12" ht="22.5" customHeight="1">
      <c r="A90" s="95" t="s">
        <v>554</v>
      </c>
      <c r="B90" s="158"/>
      <c r="C90" s="159"/>
      <c r="D90" s="159" t="s">
        <v>930</v>
      </c>
      <c r="E90" s="159" t="s">
        <v>931</v>
      </c>
      <c r="F90" s="159"/>
      <c r="G90" s="159"/>
      <c r="H90" s="159"/>
      <c r="I90" s="159"/>
      <c r="J90" s="159"/>
      <c r="K90" s="159"/>
      <c r="L90" s="160"/>
    </row>
    <row r="91" spans="1:12" ht="19.5" customHeight="1">
      <c r="A91" s="95" t="s">
        <v>850</v>
      </c>
      <c r="B91" s="158"/>
      <c r="C91" s="159"/>
      <c r="D91" s="159" t="s">
        <v>849</v>
      </c>
      <c r="E91" s="159" t="s">
        <v>849</v>
      </c>
      <c r="F91" s="159"/>
      <c r="G91" s="159"/>
      <c r="H91" s="159"/>
      <c r="I91" s="159"/>
      <c r="J91" s="159"/>
      <c r="K91" s="159"/>
      <c r="L91" s="160"/>
    </row>
    <row r="92" spans="1:12" ht="16.5" customHeight="1">
      <c r="A92" s="95" t="s">
        <v>851</v>
      </c>
      <c r="B92" s="158"/>
      <c r="C92" s="159"/>
      <c r="D92" s="159" t="s">
        <v>849</v>
      </c>
      <c r="E92" s="159" t="s">
        <v>849</v>
      </c>
      <c r="F92" s="159"/>
      <c r="G92" s="159"/>
      <c r="H92" s="159"/>
      <c r="I92" s="159"/>
      <c r="J92" s="159"/>
      <c r="K92" s="159"/>
      <c r="L92" s="160"/>
    </row>
    <row r="93" spans="1:12" ht="20.25" customHeight="1">
      <c r="A93" s="95" t="s">
        <v>876</v>
      </c>
      <c r="B93" s="158"/>
      <c r="C93" s="159"/>
      <c r="D93" s="159" t="s">
        <v>849</v>
      </c>
      <c r="E93" s="159" t="s">
        <v>877</v>
      </c>
      <c r="F93" s="159"/>
      <c r="G93" s="159"/>
      <c r="H93" s="159"/>
      <c r="I93" s="159"/>
      <c r="J93" s="159"/>
      <c r="K93" s="159"/>
      <c r="L93" s="160"/>
    </row>
    <row r="94" spans="1:12" ht="16.5" customHeight="1">
      <c r="A94" s="95" t="s">
        <v>852</v>
      </c>
      <c r="B94" s="158"/>
      <c r="C94" s="159"/>
      <c r="D94" s="159" t="s">
        <v>932</v>
      </c>
      <c r="E94" s="159" t="s">
        <v>111</v>
      </c>
      <c r="F94" s="159"/>
      <c r="G94" s="159"/>
      <c r="H94" s="159"/>
      <c r="I94" s="159"/>
      <c r="J94" s="159"/>
      <c r="K94" s="159"/>
      <c r="L94" s="160"/>
    </row>
    <row r="95" spans="1:12" ht="15.75" thickBot="1">
      <c r="A95" s="95" t="s">
        <v>853</v>
      </c>
      <c r="B95" s="158"/>
      <c r="C95" s="159"/>
      <c r="D95" s="159" t="s">
        <v>849</v>
      </c>
      <c r="E95" s="159" t="s">
        <v>849</v>
      </c>
      <c r="F95" s="159"/>
      <c r="G95" s="159"/>
      <c r="H95" s="159"/>
      <c r="I95" s="159"/>
      <c r="J95" s="159"/>
      <c r="K95" s="159"/>
      <c r="L95" s="160"/>
    </row>
    <row r="96" spans="1:12" s="1" customFormat="1" ht="409.6" thickBot="1">
      <c r="A96" s="298" t="s">
        <v>933</v>
      </c>
      <c r="B96" s="156" t="s">
        <v>934</v>
      </c>
      <c r="C96" s="161" t="s">
        <v>935</v>
      </c>
      <c r="D96" s="157" t="s">
        <v>936</v>
      </c>
      <c r="E96" s="157" t="s">
        <v>1413</v>
      </c>
      <c r="F96" s="219" t="s">
        <v>1414</v>
      </c>
      <c r="G96" s="219" t="s">
        <v>1415</v>
      </c>
      <c r="H96" s="219" t="s">
        <v>1416</v>
      </c>
      <c r="I96" s="219" t="s">
        <v>1416</v>
      </c>
      <c r="J96" s="219" t="s">
        <v>1416</v>
      </c>
      <c r="K96" s="218" t="s">
        <v>1412</v>
      </c>
      <c r="L96" s="16" t="s">
        <v>928</v>
      </c>
    </row>
    <row r="97" spans="1:12">
      <c r="A97" s="198" t="s">
        <v>848</v>
      </c>
      <c r="B97" s="199"/>
      <c r="C97" s="200"/>
      <c r="D97" s="200" t="s">
        <v>849</v>
      </c>
      <c r="E97" s="200" t="s">
        <v>849</v>
      </c>
      <c r="F97" s="200"/>
      <c r="G97" s="200"/>
      <c r="H97" s="200"/>
      <c r="I97" s="200"/>
      <c r="J97" s="200"/>
      <c r="K97" s="200"/>
      <c r="L97" s="201"/>
    </row>
    <row r="98" spans="1:12" ht="21" customHeight="1">
      <c r="A98" s="95" t="s">
        <v>554</v>
      </c>
      <c r="B98" s="158"/>
      <c r="C98" s="159"/>
      <c r="D98" s="159" t="s">
        <v>849</v>
      </c>
      <c r="E98" s="159" t="s">
        <v>849</v>
      </c>
      <c r="F98" s="159"/>
      <c r="G98" s="159"/>
      <c r="H98" s="159"/>
      <c r="I98" s="159"/>
      <c r="J98" s="159"/>
      <c r="K98" s="159"/>
      <c r="L98" s="160"/>
    </row>
    <row r="99" spans="1:12" ht="24" customHeight="1">
      <c r="A99" s="95" t="s">
        <v>850</v>
      </c>
      <c r="B99" s="158"/>
      <c r="C99" s="159"/>
      <c r="D99" s="159" t="s">
        <v>849</v>
      </c>
      <c r="E99" s="159" t="s">
        <v>849</v>
      </c>
      <c r="F99" s="159"/>
      <c r="G99" s="159"/>
      <c r="H99" s="159"/>
      <c r="I99" s="159"/>
      <c r="J99" s="159"/>
      <c r="K99" s="159"/>
      <c r="L99" s="160"/>
    </row>
    <row r="100" spans="1:12" ht="24" customHeight="1">
      <c r="A100" s="95" t="s">
        <v>851</v>
      </c>
      <c r="B100" s="158"/>
      <c r="C100" s="159"/>
      <c r="D100" s="159" t="s">
        <v>849</v>
      </c>
      <c r="E100" s="159" t="s">
        <v>849</v>
      </c>
      <c r="F100" s="159"/>
      <c r="G100" s="159"/>
      <c r="H100" s="159"/>
      <c r="I100" s="159"/>
      <c r="J100" s="159"/>
      <c r="K100" s="159"/>
      <c r="L100" s="160"/>
    </row>
    <row r="101" spans="1:12" ht="16.5" customHeight="1">
      <c r="A101" s="95" t="s">
        <v>852</v>
      </c>
      <c r="B101" s="158"/>
      <c r="C101" s="159"/>
      <c r="D101" s="159" t="s">
        <v>111</v>
      </c>
      <c r="E101" s="159" t="s">
        <v>111</v>
      </c>
      <c r="F101" s="159"/>
      <c r="G101" s="159"/>
      <c r="H101" s="159"/>
      <c r="I101" s="159"/>
      <c r="J101" s="159"/>
      <c r="K101" s="159"/>
      <c r="L101" s="160"/>
    </row>
    <row r="102" spans="1:12">
      <c r="A102" s="95" t="s">
        <v>853</v>
      </c>
      <c r="B102" s="158"/>
      <c r="C102" s="159"/>
      <c r="D102" s="159" t="s">
        <v>849</v>
      </c>
      <c r="E102" s="159" t="s">
        <v>849</v>
      </c>
      <c r="F102" s="159"/>
      <c r="G102" s="159"/>
      <c r="H102" s="159"/>
      <c r="I102" s="159"/>
      <c r="J102" s="159"/>
      <c r="K102" s="159"/>
      <c r="L102" s="160"/>
    </row>
    <row r="103" spans="1:12" ht="15.75" customHeight="1" thickBot="1">
      <c r="A103" s="1187" t="s">
        <v>937</v>
      </c>
      <c r="B103" s="1187"/>
      <c r="C103" s="1187"/>
      <c r="D103" s="1187"/>
      <c r="E103" s="1187"/>
      <c r="F103" s="1187"/>
      <c r="G103" s="1187"/>
      <c r="H103" s="1187"/>
      <c r="I103" s="1187"/>
      <c r="J103" s="1187"/>
      <c r="K103" s="1187"/>
      <c r="L103" s="1187"/>
    </row>
    <row r="104" spans="1:12" s="1" customFormat="1" ht="68.25" thickBot="1">
      <c r="A104" s="301" t="s">
        <v>938</v>
      </c>
      <c r="B104" s="113" t="s">
        <v>939</v>
      </c>
      <c r="C104" s="140" t="s">
        <v>940</v>
      </c>
      <c r="D104" s="164" t="s">
        <v>941</v>
      </c>
      <c r="E104" s="164" t="s">
        <v>1417</v>
      </c>
      <c r="F104" s="202" t="s">
        <v>1418</v>
      </c>
      <c r="G104" s="202" t="s">
        <v>941</v>
      </c>
      <c r="H104" s="202" t="s">
        <v>941</v>
      </c>
      <c r="I104" s="202" t="s">
        <v>941</v>
      </c>
      <c r="J104" s="202" t="s">
        <v>941</v>
      </c>
      <c r="K104" s="165" t="s">
        <v>942</v>
      </c>
      <c r="L104" s="166"/>
    </row>
    <row r="105" spans="1:12" s="1" customFormat="1" ht="360.75" thickBot="1">
      <c r="A105" s="298" t="s">
        <v>943</v>
      </c>
      <c r="B105" s="156" t="s">
        <v>944</v>
      </c>
      <c r="C105" s="161" t="s">
        <v>945</v>
      </c>
      <c r="D105" s="157" t="s">
        <v>946</v>
      </c>
      <c r="E105" s="157" t="s">
        <v>1419</v>
      </c>
      <c r="F105" s="219" t="s">
        <v>946</v>
      </c>
      <c r="G105" s="219" t="s">
        <v>946</v>
      </c>
      <c r="H105" s="219" t="s">
        <v>946</v>
      </c>
      <c r="I105" s="219" t="s">
        <v>946</v>
      </c>
      <c r="J105" s="219" t="s">
        <v>946</v>
      </c>
      <c r="K105" s="218" t="s">
        <v>947</v>
      </c>
      <c r="L105" s="16" t="s">
        <v>948</v>
      </c>
    </row>
    <row r="106" spans="1:12" ht="18.75" customHeight="1">
      <c r="A106" s="198" t="s">
        <v>848</v>
      </c>
      <c r="B106" s="199"/>
      <c r="C106" s="200"/>
      <c r="D106" s="200" t="s">
        <v>949</v>
      </c>
      <c r="E106" s="200" t="s">
        <v>950</v>
      </c>
      <c r="F106" s="200"/>
      <c r="G106" s="200"/>
      <c r="H106" s="200"/>
      <c r="I106" s="200"/>
      <c r="J106" s="200"/>
      <c r="K106" s="200"/>
      <c r="L106" s="201"/>
    </row>
    <row r="107" spans="1:12" ht="21.75" customHeight="1">
      <c r="A107" s="95" t="s">
        <v>554</v>
      </c>
      <c r="B107" s="158"/>
      <c r="C107" s="159"/>
      <c r="D107" s="159" t="s">
        <v>951</v>
      </c>
      <c r="E107" s="159" t="s">
        <v>952</v>
      </c>
      <c r="F107" s="159"/>
      <c r="G107" s="159"/>
      <c r="H107" s="159"/>
      <c r="I107" s="159"/>
      <c r="J107" s="159"/>
      <c r="K107" s="159"/>
      <c r="L107" s="160"/>
    </row>
    <row r="108" spans="1:12" ht="23.25" customHeight="1">
      <c r="A108" s="95" t="s">
        <v>850</v>
      </c>
      <c r="B108" s="158"/>
      <c r="C108" s="159"/>
      <c r="D108" s="159" t="s">
        <v>849</v>
      </c>
      <c r="E108" s="159" t="s">
        <v>849</v>
      </c>
      <c r="F108" s="159"/>
      <c r="G108" s="159"/>
      <c r="H108" s="159"/>
      <c r="I108" s="159"/>
      <c r="J108" s="159"/>
      <c r="K108" s="159"/>
      <c r="L108" s="160"/>
    </row>
    <row r="109" spans="1:12" ht="22.5" customHeight="1">
      <c r="A109" s="95" t="s">
        <v>851</v>
      </c>
      <c r="B109" s="158"/>
      <c r="C109" s="159"/>
      <c r="D109" s="159" t="s">
        <v>953</v>
      </c>
      <c r="E109" s="159" t="s">
        <v>861</v>
      </c>
      <c r="F109" s="159"/>
      <c r="G109" s="159"/>
      <c r="H109" s="159"/>
      <c r="I109" s="159"/>
      <c r="J109" s="159"/>
      <c r="K109" s="159"/>
      <c r="L109" s="160"/>
    </row>
    <row r="110" spans="1:12">
      <c r="A110" s="95" t="s">
        <v>852</v>
      </c>
      <c r="B110" s="158"/>
      <c r="C110" s="159"/>
      <c r="D110" s="159" t="s">
        <v>849</v>
      </c>
      <c r="E110" s="159" t="s">
        <v>849</v>
      </c>
      <c r="F110" s="159"/>
      <c r="G110" s="159"/>
      <c r="H110" s="159"/>
      <c r="I110" s="159"/>
      <c r="J110" s="159"/>
      <c r="K110" s="159"/>
      <c r="L110" s="160"/>
    </row>
    <row r="111" spans="1:12" ht="15.75" thickBot="1">
      <c r="A111" s="95" t="s">
        <v>853</v>
      </c>
      <c r="B111" s="158"/>
      <c r="C111" s="159"/>
      <c r="D111" s="159" t="s">
        <v>849</v>
      </c>
      <c r="E111" s="159" t="s">
        <v>849</v>
      </c>
      <c r="F111" s="159"/>
      <c r="G111" s="159"/>
      <c r="H111" s="159"/>
      <c r="I111" s="159"/>
      <c r="J111" s="159"/>
      <c r="K111" s="159"/>
      <c r="L111" s="160"/>
    </row>
    <row r="112" spans="1:12" ht="169.5" thickBot="1">
      <c r="A112" s="112" t="s">
        <v>954</v>
      </c>
      <c r="B112" s="113" t="s">
        <v>955</v>
      </c>
      <c r="C112" s="140" t="s">
        <v>956</v>
      </c>
      <c r="D112" s="164" t="s">
        <v>957</v>
      </c>
      <c r="E112" s="164" t="s">
        <v>1420</v>
      </c>
      <c r="F112" s="202" t="s">
        <v>958</v>
      </c>
      <c r="G112" s="202" t="s">
        <v>958</v>
      </c>
      <c r="H112" s="202" t="s">
        <v>958</v>
      </c>
      <c r="I112" s="202" t="s">
        <v>958</v>
      </c>
      <c r="J112" s="202"/>
      <c r="K112" s="165" t="s">
        <v>1421</v>
      </c>
      <c r="L112" s="166" t="s">
        <v>948</v>
      </c>
    </row>
    <row r="113" spans="1:12" s="1" customFormat="1" ht="237" thickBot="1">
      <c r="A113" s="298" t="s">
        <v>959</v>
      </c>
      <c r="B113" s="156" t="s">
        <v>960</v>
      </c>
      <c r="C113" s="161" t="s">
        <v>961</v>
      </c>
      <c r="D113" s="157" t="s">
        <v>962</v>
      </c>
      <c r="E113" s="163" t="s">
        <v>1422</v>
      </c>
      <c r="F113" s="219" t="s">
        <v>1423</v>
      </c>
      <c r="G113" s="219" t="s">
        <v>1424</v>
      </c>
      <c r="H113" s="219" t="s">
        <v>1425</v>
      </c>
      <c r="I113" s="219" t="s">
        <v>1424</v>
      </c>
      <c r="J113" s="219" t="s">
        <v>1424</v>
      </c>
      <c r="K113" s="218" t="s">
        <v>1426</v>
      </c>
      <c r="L113" s="16" t="s">
        <v>963</v>
      </c>
    </row>
    <row r="114" spans="1:12" ht="21.75" customHeight="1">
      <c r="A114" s="198" t="s">
        <v>848</v>
      </c>
      <c r="B114" s="199"/>
      <c r="C114" s="200"/>
      <c r="D114" s="200" t="s">
        <v>860</v>
      </c>
      <c r="E114" s="200" t="s">
        <v>849</v>
      </c>
      <c r="F114" s="200"/>
      <c r="G114" s="200"/>
      <c r="H114" s="200"/>
      <c r="I114" s="200"/>
      <c r="J114" s="200"/>
      <c r="K114" s="200"/>
      <c r="L114" s="201"/>
    </row>
    <row r="115" spans="1:12" ht="21.75" customHeight="1">
      <c r="A115" s="95" t="s">
        <v>554</v>
      </c>
      <c r="B115" s="158"/>
      <c r="C115" s="159"/>
      <c r="D115" s="159" t="s">
        <v>849</v>
      </c>
      <c r="E115" s="159" t="s">
        <v>849</v>
      </c>
      <c r="F115" s="159"/>
      <c r="G115" s="159"/>
      <c r="H115" s="159"/>
      <c r="I115" s="159"/>
      <c r="J115" s="159"/>
      <c r="K115" s="159"/>
      <c r="L115" s="160"/>
    </row>
    <row r="116" spans="1:12" ht="22.5" customHeight="1">
      <c r="A116" s="95" t="s">
        <v>850</v>
      </c>
      <c r="B116" s="158"/>
      <c r="C116" s="159"/>
      <c r="D116" s="159" t="s">
        <v>849</v>
      </c>
      <c r="E116" s="159" t="s">
        <v>849</v>
      </c>
      <c r="F116" s="159"/>
      <c r="G116" s="159"/>
      <c r="H116" s="159"/>
      <c r="I116" s="159"/>
      <c r="J116" s="159"/>
      <c r="K116" s="159"/>
      <c r="L116" s="160"/>
    </row>
    <row r="117" spans="1:12" ht="21.75" customHeight="1">
      <c r="A117" s="95" t="s">
        <v>851</v>
      </c>
      <c r="B117" s="158"/>
      <c r="C117" s="159"/>
      <c r="D117" s="159" t="s">
        <v>849</v>
      </c>
      <c r="E117" s="159" t="s">
        <v>849</v>
      </c>
      <c r="F117" s="159"/>
      <c r="G117" s="159"/>
      <c r="H117" s="159"/>
      <c r="I117" s="159"/>
      <c r="J117" s="159"/>
      <c r="K117" s="159"/>
      <c r="L117" s="160"/>
    </row>
    <row r="118" spans="1:12">
      <c r="A118" s="95" t="s">
        <v>852</v>
      </c>
      <c r="B118" s="158"/>
      <c r="C118" s="159"/>
      <c r="D118" s="159" t="s">
        <v>860</v>
      </c>
      <c r="E118" s="159" t="s">
        <v>849</v>
      </c>
      <c r="F118" s="159"/>
      <c r="G118" s="159"/>
      <c r="H118" s="159"/>
      <c r="I118" s="159"/>
      <c r="J118" s="159"/>
      <c r="K118" s="159"/>
      <c r="L118" s="160"/>
    </row>
    <row r="119" spans="1:12" ht="15.75" thickBot="1">
      <c r="A119" s="95" t="s">
        <v>853</v>
      </c>
      <c r="B119" s="158"/>
      <c r="C119" s="159"/>
      <c r="D119" s="159" t="s">
        <v>849</v>
      </c>
      <c r="E119" s="159" t="s">
        <v>849</v>
      </c>
      <c r="F119" s="159"/>
      <c r="G119" s="159"/>
      <c r="H119" s="159"/>
      <c r="I119" s="159"/>
      <c r="J119" s="159"/>
      <c r="K119" s="159"/>
      <c r="L119" s="160"/>
    </row>
    <row r="120" spans="1:12" ht="214.5" thickBot="1">
      <c r="A120" s="155" t="s">
        <v>964</v>
      </c>
      <c r="B120" s="156" t="s">
        <v>965</v>
      </c>
      <c r="C120" s="161" t="s">
        <v>966</v>
      </c>
      <c r="D120" s="157" t="s">
        <v>967</v>
      </c>
      <c r="E120" s="161" t="s">
        <v>1427</v>
      </c>
      <c r="F120" s="161"/>
      <c r="G120" s="161"/>
      <c r="H120" s="161"/>
      <c r="I120" s="161"/>
      <c r="J120" s="161"/>
      <c r="K120" s="161" t="s">
        <v>1428</v>
      </c>
      <c r="L120" s="16" t="s">
        <v>968</v>
      </c>
    </row>
    <row r="121" spans="1:12" ht="20.25" customHeight="1">
      <c r="A121" s="198" t="s">
        <v>848</v>
      </c>
      <c r="B121" s="199"/>
      <c r="C121" s="200"/>
      <c r="D121" s="200">
        <v>25000</v>
      </c>
      <c r="E121" s="200">
        <v>25000</v>
      </c>
      <c r="F121" s="200"/>
      <c r="G121" s="200"/>
      <c r="H121" s="200"/>
      <c r="I121" s="200"/>
      <c r="J121" s="200"/>
      <c r="K121" s="200"/>
      <c r="L121" s="201"/>
    </row>
    <row r="122" spans="1:12" ht="22.5" customHeight="1">
      <c r="A122" s="95" t="s">
        <v>554</v>
      </c>
      <c r="B122" s="158"/>
      <c r="C122" s="159"/>
      <c r="D122" s="159" t="s">
        <v>969</v>
      </c>
      <c r="E122" s="159" t="s">
        <v>969</v>
      </c>
      <c r="F122" s="159"/>
      <c r="G122" s="159"/>
      <c r="H122" s="159"/>
      <c r="I122" s="159"/>
      <c r="J122" s="159"/>
      <c r="K122" s="159"/>
      <c r="L122" s="160"/>
    </row>
    <row r="123" spans="1:12" ht="24" customHeight="1">
      <c r="A123" s="95" t="s">
        <v>850</v>
      </c>
      <c r="B123" s="158"/>
      <c r="C123" s="159"/>
      <c r="D123" s="159" t="s">
        <v>849</v>
      </c>
      <c r="E123" s="159" t="s">
        <v>849</v>
      </c>
      <c r="F123" s="159"/>
      <c r="G123" s="159"/>
      <c r="H123" s="159"/>
      <c r="I123" s="159"/>
      <c r="J123" s="159"/>
      <c r="K123" s="159"/>
      <c r="L123" s="160"/>
    </row>
    <row r="124" spans="1:12" ht="21" customHeight="1">
      <c r="A124" s="95" t="s">
        <v>851</v>
      </c>
      <c r="B124" s="158"/>
      <c r="C124" s="159"/>
      <c r="D124" s="159" t="s">
        <v>849</v>
      </c>
      <c r="E124" s="159" t="s">
        <v>861</v>
      </c>
      <c r="F124" s="159"/>
      <c r="G124" s="159"/>
      <c r="H124" s="159"/>
      <c r="I124" s="159"/>
      <c r="J124" s="159"/>
      <c r="K124" s="159"/>
      <c r="L124" s="160"/>
    </row>
    <row r="125" spans="1:12">
      <c r="A125" s="95" t="s">
        <v>852</v>
      </c>
      <c r="B125" s="158"/>
      <c r="C125" s="159"/>
      <c r="D125" s="159" t="s">
        <v>849</v>
      </c>
      <c r="E125" s="159" t="s">
        <v>849</v>
      </c>
      <c r="F125" s="159"/>
      <c r="G125" s="159"/>
      <c r="H125" s="159"/>
      <c r="I125" s="159"/>
      <c r="J125" s="159"/>
      <c r="K125" s="159"/>
      <c r="L125" s="160"/>
    </row>
    <row r="126" spans="1:12" ht="15.75" thickBot="1">
      <c r="A126" s="95" t="s">
        <v>853</v>
      </c>
      <c r="B126" s="158"/>
      <c r="C126" s="159"/>
      <c r="D126" s="159" t="s">
        <v>849</v>
      </c>
      <c r="E126" s="159" t="s">
        <v>849</v>
      </c>
      <c r="F126" s="159"/>
      <c r="G126" s="159"/>
      <c r="H126" s="159"/>
      <c r="I126" s="159"/>
      <c r="J126" s="159"/>
      <c r="K126" s="159"/>
      <c r="L126" s="160"/>
    </row>
    <row r="127" spans="1:12" ht="169.5" thickBot="1">
      <c r="A127" s="112" t="s">
        <v>970</v>
      </c>
      <c r="B127" s="113" t="s">
        <v>971</v>
      </c>
      <c r="C127" s="140"/>
      <c r="D127" s="164" t="s">
        <v>972</v>
      </c>
      <c r="E127" s="164" t="s">
        <v>1429</v>
      </c>
      <c r="F127" s="202" t="s">
        <v>972</v>
      </c>
      <c r="G127" s="202" t="s">
        <v>972</v>
      </c>
      <c r="H127" s="202" t="s">
        <v>972</v>
      </c>
      <c r="I127" s="202" t="s">
        <v>972</v>
      </c>
      <c r="J127" s="202"/>
      <c r="K127" s="165"/>
      <c r="L127" s="166"/>
    </row>
    <row r="128" spans="1:12" s="1" customFormat="1" ht="409.6" thickBot="1">
      <c r="A128" s="298" t="s">
        <v>973</v>
      </c>
      <c r="B128" s="156" t="s">
        <v>974</v>
      </c>
      <c r="C128" s="161" t="s">
        <v>975</v>
      </c>
      <c r="D128" s="157" t="s">
        <v>976</v>
      </c>
      <c r="E128" s="157" t="s">
        <v>1430</v>
      </c>
      <c r="F128" s="219" t="s">
        <v>977</v>
      </c>
      <c r="G128" s="219" t="s">
        <v>977</v>
      </c>
      <c r="H128" s="219" t="s">
        <v>977</v>
      </c>
      <c r="I128" s="219" t="s">
        <v>977</v>
      </c>
      <c r="J128" s="219" t="s">
        <v>977</v>
      </c>
      <c r="K128" s="218"/>
      <c r="L128" s="16"/>
    </row>
    <row r="129" spans="1:12" ht="17.25" customHeight="1">
      <c r="A129" s="198" t="s">
        <v>848</v>
      </c>
      <c r="B129" s="199"/>
      <c r="C129" s="200"/>
      <c r="D129" s="200" t="s">
        <v>978</v>
      </c>
      <c r="E129" s="200" t="s">
        <v>979</v>
      </c>
      <c r="F129" s="200"/>
      <c r="G129" s="200"/>
      <c r="H129" s="200"/>
      <c r="I129" s="200"/>
      <c r="J129" s="200"/>
      <c r="K129" s="200"/>
      <c r="L129" s="201"/>
    </row>
    <row r="130" spans="1:12" ht="21.75" customHeight="1">
      <c r="A130" s="95" t="s">
        <v>554</v>
      </c>
      <c r="B130" s="158"/>
      <c r="C130" s="159"/>
      <c r="D130" s="159" t="s">
        <v>980</v>
      </c>
      <c r="E130" s="159" t="s">
        <v>981</v>
      </c>
      <c r="F130" s="159"/>
      <c r="G130" s="159"/>
      <c r="H130" s="159"/>
      <c r="I130" s="159"/>
      <c r="J130" s="159"/>
      <c r="K130" s="159"/>
      <c r="L130" s="160"/>
    </row>
    <row r="131" spans="1:12" ht="23.25" customHeight="1">
      <c r="A131" s="95" t="s">
        <v>850</v>
      </c>
      <c r="B131" s="158"/>
      <c r="C131" s="159"/>
      <c r="D131" s="159" t="s">
        <v>849</v>
      </c>
      <c r="E131" s="159" t="s">
        <v>849</v>
      </c>
      <c r="F131" s="159"/>
      <c r="G131" s="159"/>
      <c r="H131" s="159"/>
      <c r="I131" s="159"/>
      <c r="J131" s="159"/>
      <c r="K131" s="159"/>
      <c r="L131" s="160"/>
    </row>
    <row r="132" spans="1:12" ht="21" customHeight="1">
      <c r="A132" s="95" t="s">
        <v>851</v>
      </c>
      <c r="B132" s="158"/>
      <c r="C132" s="159"/>
      <c r="D132" s="159" t="s">
        <v>849</v>
      </c>
      <c r="E132" s="159" t="s">
        <v>849</v>
      </c>
      <c r="F132" s="159"/>
      <c r="G132" s="159"/>
      <c r="H132" s="159"/>
      <c r="I132" s="159"/>
      <c r="J132" s="159"/>
      <c r="K132" s="159"/>
      <c r="L132" s="160"/>
    </row>
    <row r="133" spans="1:12">
      <c r="A133" s="95" t="s">
        <v>852</v>
      </c>
      <c r="B133" s="158"/>
      <c r="C133" s="159"/>
      <c r="D133" s="159" t="s">
        <v>849</v>
      </c>
      <c r="E133" s="159" t="s">
        <v>849</v>
      </c>
      <c r="F133" s="159"/>
      <c r="G133" s="159"/>
      <c r="H133" s="159"/>
      <c r="I133" s="159"/>
      <c r="J133" s="159"/>
      <c r="K133" s="159"/>
      <c r="L133" s="160"/>
    </row>
    <row r="134" spans="1:12" ht="15.75" thickBot="1">
      <c r="A134" s="95" t="s">
        <v>853</v>
      </c>
      <c r="B134" s="158"/>
      <c r="C134" s="159"/>
      <c r="D134" s="159">
        <v>1500</v>
      </c>
      <c r="E134" s="159">
        <v>1500</v>
      </c>
      <c r="F134" s="159"/>
      <c r="G134" s="159"/>
      <c r="H134" s="159"/>
      <c r="I134" s="159"/>
      <c r="J134" s="159"/>
      <c r="K134" s="159"/>
      <c r="L134" s="160"/>
    </row>
    <row r="135" spans="1:12" ht="90.75" thickBot="1">
      <c r="A135" s="298" t="s">
        <v>982</v>
      </c>
      <c r="B135" s="156" t="s">
        <v>983</v>
      </c>
      <c r="C135" s="161" t="s">
        <v>984</v>
      </c>
      <c r="D135" s="157" t="s">
        <v>985</v>
      </c>
      <c r="E135" s="157" t="s">
        <v>1431</v>
      </c>
      <c r="F135" s="219" t="s">
        <v>73</v>
      </c>
      <c r="G135" s="219" t="s">
        <v>73</v>
      </c>
      <c r="H135" s="219" t="s">
        <v>73</v>
      </c>
      <c r="I135" s="219" t="s">
        <v>73</v>
      </c>
      <c r="J135" s="219"/>
      <c r="K135" s="218"/>
      <c r="L135" s="16"/>
    </row>
    <row r="136" spans="1:12" ht="18.75" customHeight="1">
      <c r="A136" s="198" t="s">
        <v>848</v>
      </c>
      <c r="B136" s="199"/>
      <c r="C136" s="200"/>
      <c r="D136" s="200" t="s">
        <v>849</v>
      </c>
      <c r="E136" s="200" t="s">
        <v>849</v>
      </c>
      <c r="F136" s="200"/>
      <c r="G136" s="200"/>
      <c r="H136" s="200"/>
      <c r="I136" s="200"/>
      <c r="J136" s="200"/>
      <c r="K136" s="200"/>
      <c r="L136" s="201"/>
    </row>
    <row r="137" spans="1:12" ht="23.25" customHeight="1">
      <c r="A137" s="95" t="s">
        <v>554</v>
      </c>
      <c r="B137" s="158"/>
      <c r="C137" s="159"/>
      <c r="D137" s="159" t="s">
        <v>849</v>
      </c>
      <c r="E137" s="159" t="s">
        <v>849</v>
      </c>
      <c r="F137" s="159"/>
      <c r="G137" s="159"/>
      <c r="H137" s="159"/>
      <c r="I137" s="159"/>
      <c r="J137" s="159"/>
      <c r="K137" s="159"/>
      <c r="L137" s="160"/>
    </row>
    <row r="138" spans="1:12" ht="21.75" customHeight="1">
      <c r="A138" s="95" t="s">
        <v>850</v>
      </c>
      <c r="B138" s="158"/>
      <c r="C138" s="159"/>
      <c r="D138" s="159" t="s">
        <v>849</v>
      </c>
      <c r="E138" s="159" t="s">
        <v>849</v>
      </c>
      <c r="F138" s="159"/>
      <c r="G138" s="159"/>
      <c r="H138" s="159"/>
      <c r="I138" s="159"/>
      <c r="J138" s="159"/>
      <c r="K138" s="159"/>
      <c r="L138" s="160"/>
    </row>
    <row r="139" spans="1:12" ht="19.5" customHeight="1">
      <c r="A139" s="95" t="s">
        <v>851</v>
      </c>
      <c r="B139" s="158"/>
      <c r="C139" s="159"/>
      <c r="D139" s="159" t="s">
        <v>849</v>
      </c>
      <c r="E139" s="159" t="s">
        <v>849</v>
      </c>
      <c r="F139" s="159"/>
      <c r="G139" s="159"/>
      <c r="H139" s="159"/>
      <c r="I139" s="159"/>
      <c r="J139" s="159"/>
      <c r="K139" s="159"/>
      <c r="L139" s="160"/>
    </row>
    <row r="140" spans="1:12">
      <c r="A140" s="95" t="s">
        <v>852</v>
      </c>
      <c r="B140" s="158"/>
      <c r="C140" s="159"/>
      <c r="D140" s="159" t="s">
        <v>849</v>
      </c>
      <c r="E140" s="159" t="s">
        <v>849</v>
      </c>
      <c r="F140" s="159"/>
      <c r="G140" s="159"/>
      <c r="H140" s="159"/>
      <c r="I140" s="159"/>
      <c r="J140" s="159"/>
      <c r="K140" s="159"/>
      <c r="L140" s="160"/>
    </row>
    <row r="141" spans="1:12">
      <c r="A141" s="95" t="s">
        <v>853</v>
      </c>
      <c r="B141" s="158"/>
      <c r="C141" s="159"/>
      <c r="D141" s="159" t="s">
        <v>849</v>
      </c>
      <c r="E141" s="159" t="s">
        <v>849</v>
      </c>
      <c r="F141" s="159"/>
      <c r="G141" s="159"/>
      <c r="H141" s="159"/>
      <c r="I141" s="159"/>
      <c r="J141" s="159"/>
      <c r="K141" s="159"/>
      <c r="L141" s="160"/>
    </row>
    <row r="143" spans="1:12">
      <c r="A143" s="209"/>
      <c r="B143" s="209"/>
      <c r="C143" s="209"/>
      <c r="D143" s="209"/>
      <c r="E143" s="209"/>
      <c r="F143" s="209"/>
      <c r="G143" s="209"/>
      <c r="H143" s="209"/>
      <c r="I143" s="209"/>
      <c r="J143" s="209"/>
      <c r="K143" s="209"/>
      <c r="L143" s="209"/>
    </row>
  </sheetData>
  <mergeCells count="5">
    <mergeCell ref="A1:L1"/>
    <mergeCell ref="B3:L3"/>
    <mergeCell ref="A4:L4"/>
    <mergeCell ref="A71:L71"/>
    <mergeCell ref="A103:L103"/>
  </mergeCells>
  <pageMargins left="0.7" right="0.7" top="0.75" bottom="0.75" header="0.3" footer="0.3"/>
  <pageSetup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topLeftCell="A82" zoomScale="90" zoomScaleNormal="90" workbookViewId="0">
      <selection activeCell="F77" sqref="F77"/>
    </sheetView>
  </sheetViews>
  <sheetFormatPr defaultRowHeight="15.75"/>
  <cols>
    <col min="1" max="1" width="28.42578125" style="209" customWidth="1"/>
    <col min="2" max="2" width="16.42578125" style="209" customWidth="1"/>
    <col min="3" max="3" width="20" style="209" customWidth="1"/>
    <col min="4" max="7" width="18.85546875" style="209" customWidth="1"/>
    <col min="8" max="16384" width="9.140625" style="767"/>
  </cols>
  <sheetData>
    <row r="1" spans="1:7" ht="51.75" customHeight="1" thickBot="1">
      <c r="A1" s="951" t="s">
        <v>1903</v>
      </c>
      <c r="B1" s="952"/>
      <c r="C1" s="952"/>
      <c r="D1" s="952"/>
      <c r="E1" s="952"/>
      <c r="F1" s="952"/>
      <c r="G1" s="232"/>
    </row>
    <row r="2" spans="1:7" ht="62.25" customHeight="1">
      <c r="A2" s="953" t="s">
        <v>48</v>
      </c>
      <c r="B2" s="955" t="s">
        <v>49</v>
      </c>
      <c r="C2" s="768" t="s">
        <v>50</v>
      </c>
      <c r="D2" s="769"/>
      <c r="E2" s="769"/>
      <c r="F2" s="769"/>
      <c r="G2" s="769"/>
    </row>
    <row r="3" spans="1:7" ht="52.5" customHeight="1" thickBot="1">
      <c r="A3" s="954"/>
      <c r="B3" s="956"/>
      <c r="C3" s="850" t="s">
        <v>52</v>
      </c>
      <c r="D3" s="850" t="s">
        <v>53</v>
      </c>
      <c r="E3" s="850" t="s">
        <v>54</v>
      </c>
      <c r="F3" s="850" t="s">
        <v>1021</v>
      </c>
      <c r="G3" s="829" t="s">
        <v>1224</v>
      </c>
    </row>
    <row r="4" spans="1:7" ht="83.25" customHeight="1" thickBot="1">
      <c r="A4" s="770" t="s">
        <v>1797</v>
      </c>
      <c r="B4" s="957"/>
      <c r="C4" s="957"/>
      <c r="D4" s="957"/>
      <c r="E4" s="957"/>
      <c r="F4" s="957"/>
      <c r="G4" s="958"/>
    </row>
    <row r="5" spans="1:7" ht="191.25">
      <c r="A5" s="899" t="s">
        <v>1786</v>
      </c>
      <c r="B5" s="900" t="s">
        <v>1798</v>
      </c>
      <c r="C5" s="901" t="s">
        <v>1904</v>
      </c>
      <c r="D5" s="901" t="s">
        <v>1905</v>
      </c>
      <c r="E5" s="901"/>
      <c r="F5" s="901"/>
      <c r="G5" s="902"/>
    </row>
    <row r="6" spans="1:7" ht="153.75" thickBot="1">
      <c r="A6" s="780"/>
      <c r="B6" s="781"/>
      <c r="C6" s="903" t="s">
        <v>1799</v>
      </c>
      <c r="D6" s="903" t="s">
        <v>1799</v>
      </c>
      <c r="E6" s="903"/>
      <c r="F6" s="903"/>
      <c r="G6" s="904"/>
    </row>
    <row r="7" spans="1:7" ht="191.25" customHeight="1" thickBot="1">
      <c r="A7" s="780"/>
      <c r="B7" s="781"/>
      <c r="C7" s="905" t="s">
        <v>1906</v>
      </c>
      <c r="D7" s="905" t="s">
        <v>1906</v>
      </c>
      <c r="E7" s="905" t="s">
        <v>1906</v>
      </c>
      <c r="F7" s="905" t="s">
        <v>1906</v>
      </c>
      <c r="G7" s="906" t="s">
        <v>1906</v>
      </c>
    </row>
    <row r="8" spans="1:7" ht="159.75" customHeight="1" thickBot="1">
      <c r="A8" s="780"/>
      <c r="B8" s="781"/>
      <c r="C8" s="905" t="s">
        <v>1907</v>
      </c>
      <c r="D8" s="905" t="s">
        <v>1907</v>
      </c>
      <c r="E8" s="907"/>
      <c r="F8" s="907"/>
      <c r="G8" s="908"/>
    </row>
    <row r="9" spans="1:7" ht="105.75" customHeight="1" thickBot="1">
      <c r="A9" s="780"/>
      <c r="B9" s="781"/>
      <c r="C9" s="907" t="s">
        <v>1801</v>
      </c>
      <c r="D9" s="907" t="s">
        <v>1801</v>
      </c>
      <c r="E9" s="907" t="s">
        <v>1801</v>
      </c>
      <c r="F9" s="907" t="s">
        <v>1800</v>
      </c>
      <c r="G9" s="908" t="s">
        <v>1800</v>
      </c>
    </row>
    <row r="10" spans="1:7" ht="15.75" customHeight="1" thickBot="1">
      <c r="A10" s="909"/>
      <c r="B10" s="910"/>
      <c r="C10" s="911" t="s">
        <v>1225</v>
      </c>
      <c r="D10" s="912" t="s">
        <v>1802</v>
      </c>
      <c r="E10" s="912" t="s">
        <v>1802</v>
      </c>
      <c r="F10" s="911"/>
      <c r="G10" s="913"/>
    </row>
    <row r="11" spans="1:7" ht="128.25" thickBot="1">
      <c r="A11" s="780"/>
      <c r="B11" s="781"/>
      <c r="C11" s="903" t="s">
        <v>1226</v>
      </c>
      <c r="D11" s="903"/>
      <c r="E11" s="903"/>
      <c r="F11" s="903"/>
      <c r="G11" s="904"/>
    </row>
    <row r="12" spans="1:7" ht="18.75" customHeight="1" thickBot="1">
      <c r="A12" s="780"/>
      <c r="B12" s="781"/>
      <c r="C12" s="903" t="s">
        <v>1908</v>
      </c>
      <c r="D12" s="903"/>
      <c r="E12" s="903"/>
      <c r="F12" s="903"/>
      <c r="G12" s="904"/>
    </row>
    <row r="13" spans="1:7" ht="16.5" thickBot="1">
      <c r="A13" s="792" t="s">
        <v>60</v>
      </c>
      <c r="B13" s="793"/>
      <c r="C13" s="959" t="s">
        <v>1227</v>
      </c>
      <c r="D13" s="949"/>
      <c r="E13" s="949"/>
      <c r="F13" s="949"/>
      <c r="G13" s="950"/>
    </row>
    <row r="14" spans="1:7" ht="15.75" customHeight="1">
      <c r="A14" s="784" t="s">
        <v>1909</v>
      </c>
      <c r="B14" s="775" t="s">
        <v>1228</v>
      </c>
      <c r="C14" s="776" t="s">
        <v>1910</v>
      </c>
      <c r="D14" s="776" t="s">
        <v>1229</v>
      </c>
      <c r="E14" s="776" t="s">
        <v>1230</v>
      </c>
      <c r="F14" s="776" t="s">
        <v>1231</v>
      </c>
      <c r="G14" s="777" t="s">
        <v>1231</v>
      </c>
    </row>
    <row r="15" spans="1:7" ht="75">
      <c r="A15" s="778"/>
      <c r="B15" s="779"/>
      <c r="C15" s="776" t="s">
        <v>1232</v>
      </c>
      <c r="D15" s="776" t="s">
        <v>1233</v>
      </c>
      <c r="E15" s="776" t="s">
        <v>1234</v>
      </c>
      <c r="F15" s="776" t="s">
        <v>1235</v>
      </c>
      <c r="G15" s="777" t="s">
        <v>1234</v>
      </c>
    </row>
    <row r="16" spans="1:7" ht="105.75" thickBot="1">
      <c r="A16" s="780"/>
      <c r="B16" s="781"/>
      <c r="C16" s="782" t="s">
        <v>1236</v>
      </c>
      <c r="D16" s="914" t="s">
        <v>1803</v>
      </c>
      <c r="E16" s="914" t="s">
        <v>1803</v>
      </c>
      <c r="F16" s="914" t="s">
        <v>1803</v>
      </c>
      <c r="G16" s="915" t="s">
        <v>1803</v>
      </c>
    </row>
    <row r="17" spans="1:7" ht="16.5" thickBot="1">
      <c r="A17" s="244" t="s">
        <v>60</v>
      </c>
      <c r="B17" s="220"/>
      <c r="C17" s="948" t="s">
        <v>1237</v>
      </c>
      <c r="D17" s="949"/>
      <c r="E17" s="949"/>
      <c r="F17" s="949"/>
      <c r="G17" s="950"/>
    </row>
    <row r="18" spans="1:7">
      <c r="A18" s="771"/>
      <c r="B18" s="772"/>
      <c r="C18" s="772"/>
      <c r="D18" s="772"/>
      <c r="E18" s="772"/>
      <c r="F18" s="772"/>
      <c r="G18" s="773"/>
    </row>
    <row r="19" spans="1:7" ht="15.75" customHeight="1">
      <c r="A19" s="774" t="s">
        <v>1804</v>
      </c>
      <c r="B19" s="775" t="s">
        <v>1238</v>
      </c>
      <c r="C19" s="776" t="s">
        <v>1239</v>
      </c>
      <c r="D19" s="776" t="s">
        <v>1240</v>
      </c>
      <c r="E19" s="776" t="s">
        <v>1240</v>
      </c>
      <c r="F19" s="776" t="s">
        <v>1240</v>
      </c>
      <c r="G19" s="777" t="s">
        <v>1805</v>
      </c>
    </row>
    <row r="20" spans="1:7" ht="135">
      <c r="A20" s="778"/>
      <c r="B20" s="779"/>
      <c r="C20" s="776" t="s">
        <v>1241</v>
      </c>
      <c r="D20" s="776"/>
      <c r="E20" s="776"/>
      <c r="F20" s="776"/>
      <c r="G20" s="777"/>
    </row>
    <row r="21" spans="1:7" ht="105.75" thickBot="1">
      <c r="A21" s="780"/>
      <c r="B21" s="781"/>
      <c r="C21" s="782" t="s">
        <v>1242</v>
      </c>
      <c r="D21" s="782" t="s">
        <v>1806</v>
      </c>
      <c r="E21" s="782" t="s">
        <v>1807</v>
      </c>
      <c r="F21" s="782" t="s">
        <v>1808</v>
      </c>
      <c r="G21" s="783" t="s">
        <v>1809</v>
      </c>
    </row>
    <row r="22" spans="1:7" ht="16.5" thickBot="1">
      <c r="A22" s="244" t="s">
        <v>60</v>
      </c>
      <c r="B22" s="220"/>
      <c r="C22" s="948" t="s">
        <v>1243</v>
      </c>
      <c r="D22" s="949"/>
      <c r="E22" s="949"/>
      <c r="F22" s="949"/>
      <c r="G22" s="950"/>
    </row>
    <row r="23" spans="1:7" ht="15.75" customHeight="1">
      <c r="A23" s="771"/>
      <c r="B23" s="772"/>
      <c r="C23" s="772"/>
      <c r="D23" s="772"/>
      <c r="E23" s="772"/>
      <c r="F23" s="772"/>
      <c r="G23" s="773"/>
    </row>
    <row r="24" spans="1:7" ht="315">
      <c r="A24" s="784" t="s">
        <v>1787</v>
      </c>
      <c r="B24" s="775" t="s">
        <v>1810</v>
      </c>
      <c r="C24" s="776" t="s">
        <v>1153</v>
      </c>
      <c r="D24" s="776" t="s">
        <v>1154</v>
      </c>
      <c r="E24" s="776" t="s">
        <v>1154</v>
      </c>
      <c r="F24" s="776" t="s">
        <v>1154</v>
      </c>
      <c r="G24" s="777" t="s">
        <v>1155</v>
      </c>
    </row>
    <row r="25" spans="1:7" ht="195.75" thickBot="1">
      <c r="A25" s="780"/>
      <c r="B25" s="781"/>
      <c r="C25" s="782" t="s">
        <v>1156</v>
      </c>
      <c r="D25" s="782" t="s">
        <v>1157</v>
      </c>
      <c r="E25" s="782" t="s">
        <v>1158</v>
      </c>
      <c r="F25" s="782" t="s">
        <v>1158</v>
      </c>
      <c r="G25" s="783"/>
    </row>
    <row r="26" spans="1:7" ht="16.5" thickBot="1">
      <c r="A26" s="244" t="s">
        <v>60</v>
      </c>
      <c r="B26" s="220"/>
      <c r="C26" s="948" t="s">
        <v>1159</v>
      </c>
      <c r="D26" s="949"/>
      <c r="E26" s="949"/>
      <c r="F26" s="949"/>
      <c r="G26" s="950"/>
    </row>
    <row r="27" spans="1:7" ht="105">
      <c r="A27" s="785" t="s">
        <v>1160</v>
      </c>
      <c r="B27" s="786" t="s">
        <v>1161</v>
      </c>
      <c r="C27" s="787" t="s">
        <v>1162</v>
      </c>
      <c r="D27" s="787" t="s">
        <v>1162</v>
      </c>
      <c r="E27" s="787" t="s">
        <v>1162</v>
      </c>
      <c r="F27" s="787" t="s">
        <v>1162</v>
      </c>
      <c r="G27" s="788" t="s">
        <v>1162</v>
      </c>
    </row>
    <row r="28" spans="1:7" ht="375">
      <c r="A28" s="778"/>
      <c r="B28" s="779"/>
      <c r="C28" s="789" t="s">
        <v>1811</v>
      </c>
      <c r="D28" s="789" t="s">
        <v>1163</v>
      </c>
      <c r="E28" s="789" t="s">
        <v>1163</v>
      </c>
      <c r="F28" s="789" t="s">
        <v>1163</v>
      </c>
      <c r="G28" s="790" t="s">
        <v>1163</v>
      </c>
    </row>
    <row r="29" spans="1:7" ht="90">
      <c r="A29" s="778"/>
      <c r="B29" s="779"/>
      <c r="C29" s="789" t="s">
        <v>1812</v>
      </c>
      <c r="D29" s="789" t="s">
        <v>1812</v>
      </c>
      <c r="E29" s="789" t="s">
        <v>1812</v>
      </c>
      <c r="F29" s="789" t="s">
        <v>1812</v>
      </c>
      <c r="G29" s="790" t="s">
        <v>1812</v>
      </c>
    </row>
    <row r="30" spans="1:7" ht="120">
      <c r="A30" s="778"/>
      <c r="B30" s="779"/>
      <c r="C30" s="791" t="s">
        <v>1164</v>
      </c>
      <c r="D30" s="776" t="s">
        <v>1164</v>
      </c>
      <c r="E30" s="776" t="s">
        <v>1164</v>
      </c>
      <c r="F30" s="776" t="s">
        <v>1164</v>
      </c>
      <c r="G30" s="777" t="s">
        <v>1164</v>
      </c>
    </row>
    <row r="31" spans="1:7" ht="105">
      <c r="A31" s="778"/>
      <c r="B31" s="779"/>
      <c r="C31" s="776" t="s">
        <v>1165</v>
      </c>
      <c r="D31" s="776" t="s">
        <v>1165</v>
      </c>
      <c r="E31" s="776" t="s">
        <v>1165</v>
      </c>
      <c r="F31" s="776" t="s">
        <v>1165</v>
      </c>
      <c r="G31" s="777" t="s">
        <v>1165</v>
      </c>
    </row>
    <row r="32" spans="1:7" ht="15.75" customHeight="1">
      <c r="A32" s="778"/>
      <c r="B32" s="779"/>
      <c r="C32" s="776" t="s">
        <v>1166</v>
      </c>
      <c r="D32" s="776" t="s">
        <v>1166</v>
      </c>
      <c r="E32" s="776" t="s">
        <v>1166</v>
      </c>
      <c r="F32" s="776" t="s">
        <v>1166</v>
      </c>
      <c r="G32" s="777" t="s">
        <v>1166</v>
      </c>
    </row>
    <row r="33" spans="1:7" ht="60.75" customHeight="1">
      <c r="A33" s="778"/>
      <c r="B33" s="779"/>
      <c r="C33" s="776" t="s">
        <v>1167</v>
      </c>
      <c r="D33" s="776" t="s">
        <v>1167</v>
      </c>
      <c r="E33" s="776" t="s">
        <v>1167</v>
      </c>
      <c r="F33" s="776" t="s">
        <v>1167</v>
      </c>
      <c r="G33" s="777" t="s">
        <v>1167</v>
      </c>
    </row>
    <row r="34" spans="1:7" ht="16.5" customHeight="1" thickBot="1">
      <c r="A34" s="778"/>
      <c r="B34" s="779"/>
      <c r="C34" s="776" t="s">
        <v>1168</v>
      </c>
      <c r="D34" s="776" t="s">
        <v>1168</v>
      </c>
      <c r="E34" s="776" t="s">
        <v>1168</v>
      </c>
      <c r="F34" s="776" t="s">
        <v>1168</v>
      </c>
      <c r="G34" s="777" t="s">
        <v>1168</v>
      </c>
    </row>
    <row r="35" spans="1:7" ht="16.5" thickBot="1">
      <c r="A35" s="792" t="s">
        <v>60</v>
      </c>
      <c r="B35" s="793"/>
      <c r="C35" s="959" t="s">
        <v>1169</v>
      </c>
      <c r="D35" s="949"/>
      <c r="E35" s="949"/>
      <c r="F35" s="949"/>
      <c r="G35" s="950"/>
    </row>
    <row r="36" spans="1:7" ht="15.75" customHeight="1" thickBot="1">
      <c r="A36" s="794" t="s">
        <v>1813</v>
      </c>
      <c r="B36" s="966"/>
      <c r="C36" s="967"/>
      <c r="D36" s="967"/>
      <c r="E36" s="967"/>
      <c r="F36" s="967"/>
      <c r="G36" s="968"/>
    </row>
    <row r="37" spans="1:7" ht="409.5">
      <c r="A37" s="795" t="s">
        <v>1788</v>
      </c>
      <c r="B37" s="779"/>
      <c r="C37" s="776" t="s">
        <v>1814</v>
      </c>
      <c r="D37" s="776" t="s">
        <v>1815</v>
      </c>
      <c r="E37" s="776" t="s">
        <v>1170</v>
      </c>
      <c r="F37" s="776" t="s">
        <v>1170</v>
      </c>
      <c r="G37" s="777" t="s">
        <v>1171</v>
      </c>
    </row>
    <row r="38" spans="1:7" ht="210.75" thickBot="1">
      <c r="A38" s="780"/>
      <c r="B38" s="781"/>
      <c r="C38" s="916" t="s">
        <v>1911</v>
      </c>
      <c r="D38" s="916" t="s">
        <v>1912</v>
      </c>
      <c r="E38" s="782"/>
      <c r="F38" s="782"/>
      <c r="G38" s="783"/>
    </row>
    <row r="39" spans="1:7" ht="16.5" thickBot="1">
      <c r="A39" s="244" t="s">
        <v>60</v>
      </c>
      <c r="B39" s="220"/>
      <c r="C39" s="962" t="s">
        <v>1172</v>
      </c>
      <c r="D39" s="963"/>
      <c r="E39" s="963"/>
      <c r="F39" s="963"/>
      <c r="G39" s="964"/>
    </row>
    <row r="40" spans="1:7" ht="345">
      <c r="A40" s="774" t="s">
        <v>1789</v>
      </c>
      <c r="B40" s="775" t="s">
        <v>1173</v>
      </c>
      <c r="C40" s="917" t="s">
        <v>1913</v>
      </c>
      <c r="D40" s="776" t="s">
        <v>1816</v>
      </c>
      <c r="E40" s="776" t="s">
        <v>1816</v>
      </c>
      <c r="F40" s="776" t="s">
        <v>1816</v>
      </c>
      <c r="G40" s="796"/>
    </row>
    <row r="41" spans="1:7" ht="15.75" customHeight="1">
      <c r="A41" s="778"/>
      <c r="B41" s="779"/>
      <c r="C41" s="776" t="s">
        <v>1174</v>
      </c>
      <c r="D41" s="776" t="s">
        <v>1174</v>
      </c>
      <c r="E41" s="779"/>
      <c r="F41" s="779"/>
      <c r="G41" s="796"/>
    </row>
    <row r="42" spans="1:7" ht="90.75" customHeight="1">
      <c r="A42" s="778"/>
      <c r="B42" s="779"/>
      <c r="C42" s="776" t="s">
        <v>1175</v>
      </c>
      <c r="D42" s="776" t="s">
        <v>1175</v>
      </c>
      <c r="E42" s="779"/>
      <c r="F42" s="779"/>
      <c r="G42" s="796"/>
    </row>
    <row r="43" spans="1:7" ht="16.5" customHeight="1" thickBot="1">
      <c r="A43" s="780"/>
      <c r="B43" s="781"/>
      <c r="C43" s="782" t="s">
        <v>1176</v>
      </c>
      <c r="D43" s="782" t="s">
        <v>1176</v>
      </c>
      <c r="E43" s="782" t="s">
        <v>1176</v>
      </c>
      <c r="F43" s="782" t="s">
        <v>1176</v>
      </c>
      <c r="G43" s="783" t="s">
        <v>1176</v>
      </c>
    </row>
    <row r="44" spans="1:7" ht="16.5" thickBot="1">
      <c r="A44" s="244" t="s">
        <v>60</v>
      </c>
      <c r="B44" s="220"/>
      <c r="C44" s="962" t="s">
        <v>1177</v>
      </c>
      <c r="D44" s="963"/>
      <c r="E44" s="963"/>
      <c r="F44" s="963"/>
      <c r="G44" s="964"/>
    </row>
    <row r="45" spans="1:7" ht="102.75" thickBot="1">
      <c r="A45" s="210" t="s">
        <v>1817</v>
      </c>
      <c r="B45" s="960"/>
      <c r="C45" s="960"/>
      <c r="D45" s="960"/>
      <c r="E45" s="960"/>
      <c r="F45" s="960"/>
      <c r="G45" s="961"/>
    </row>
    <row r="46" spans="1:7" ht="105">
      <c r="A46" s="784" t="s">
        <v>1790</v>
      </c>
      <c r="B46" s="797" t="s">
        <v>1178</v>
      </c>
      <c r="C46" s="789" t="s">
        <v>1179</v>
      </c>
      <c r="D46" s="789" t="s">
        <v>1179</v>
      </c>
      <c r="E46" s="789" t="s">
        <v>1179</v>
      </c>
      <c r="F46" s="789" t="s">
        <v>1179</v>
      </c>
      <c r="G46" s="790" t="s">
        <v>1179</v>
      </c>
    </row>
    <row r="47" spans="1:7" ht="120">
      <c r="A47" s="778"/>
      <c r="B47" s="779"/>
      <c r="C47" s="789" t="s">
        <v>1180</v>
      </c>
      <c r="D47" s="789" t="s">
        <v>1180</v>
      </c>
      <c r="E47" s="779"/>
      <c r="F47" s="779"/>
      <c r="G47" s="796"/>
    </row>
    <row r="48" spans="1:7" ht="165">
      <c r="A48" s="778"/>
      <c r="B48" s="779"/>
      <c r="C48" s="789" t="s">
        <v>1818</v>
      </c>
      <c r="D48" s="789" t="s">
        <v>1818</v>
      </c>
      <c r="E48" s="779"/>
      <c r="F48" s="779"/>
      <c r="G48" s="796"/>
    </row>
    <row r="49" spans="1:7" ht="15.75" customHeight="1">
      <c r="A49" s="778"/>
      <c r="B49" s="779"/>
      <c r="C49" s="789" t="s">
        <v>1181</v>
      </c>
      <c r="D49" s="789" t="s">
        <v>1181</v>
      </c>
      <c r="E49" s="779"/>
      <c r="F49" s="779"/>
      <c r="G49" s="796"/>
    </row>
    <row r="50" spans="1:7" ht="45.75" customHeight="1">
      <c r="A50" s="778"/>
      <c r="B50" s="779"/>
      <c r="C50" s="776" t="s">
        <v>1182</v>
      </c>
      <c r="D50" s="776" t="s">
        <v>1182</v>
      </c>
      <c r="E50" s="776" t="s">
        <v>1182</v>
      </c>
      <c r="F50" s="776" t="s">
        <v>1182</v>
      </c>
      <c r="G50" s="777" t="s">
        <v>1182</v>
      </c>
    </row>
    <row r="51" spans="1:7" ht="255.75" thickBot="1">
      <c r="A51" s="780"/>
      <c r="B51" s="781"/>
      <c r="C51" s="798" t="s">
        <v>1183</v>
      </c>
      <c r="D51" s="798" t="s">
        <v>1183</v>
      </c>
      <c r="E51" s="798" t="s">
        <v>1183</v>
      </c>
      <c r="F51" s="781"/>
      <c r="G51" s="799"/>
    </row>
    <row r="52" spans="1:7" ht="15.75" customHeight="1" thickBot="1">
      <c r="A52" s="244" t="s">
        <v>60</v>
      </c>
      <c r="B52" s="220"/>
      <c r="C52" s="962" t="s">
        <v>1184</v>
      </c>
      <c r="D52" s="963"/>
      <c r="E52" s="963"/>
      <c r="F52" s="963"/>
      <c r="G52" s="964"/>
    </row>
    <row r="53" spans="1:7" ht="39" thickBot="1">
      <c r="A53" s="210" t="s">
        <v>1819</v>
      </c>
      <c r="B53" s="960"/>
      <c r="C53" s="960"/>
      <c r="D53" s="960"/>
      <c r="E53" s="960"/>
      <c r="F53" s="960"/>
      <c r="G53" s="961"/>
    </row>
    <row r="54" spans="1:7" ht="16.5" customHeight="1" thickBot="1">
      <c r="A54" s="800" t="s">
        <v>1791</v>
      </c>
      <c r="B54" s="801" t="s">
        <v>1185</v>
      </c>
      <c r="C54" s="801" t="s">
        <v>1186</v>
      </c>
      <c r="D54" s="801" t="s">
        <v>1186</v>
      </c>
      <c r="E54" s="801" t="s">
        <v>1187</v>
      </c>
      <c r="F54" s="801" t="s">
        <v>1187</v>
      </c>
      <c r="G54" s="801" t="s">
        <v>1187</v>
      </c>
    </row>
    <row r="55" spans="1:7" ht="16.5" thickBot="1">
      <c r="A55" s="244" t="s">
        <v>60</v>
      </c>
      <c r="B55" s="220"/>
      <c r="C55" s="962" t="s">
        <v>1177</v>
      </c>
      <c r="D55" s="963"/>
      <c r="E55" s="963"/>
      <c r="F55" s="963"/>
      <c r="G55" s="964"/>
    </row>
    <row r="56" spans="1:7" ht="89.25">
      <c r="A56" s="802" t="s">
        <v>1792</v>
      </c>
      <c r="B56" s="803"/>
      <c r="C56" s="804" t="s">
        <v>1820</v>
      </c>
      <c r="D56" s="804" t="s">
        <v>1188</v>
      </c>
      <c r="E56" s="804" t="s">
        <v>1189</v>
      </c>
      <c r="F56" s="804" t="s">
        <v>1189</v>
      </c>
      <c r="G56" s="805" t="s">
        <v>1189</v>
      </c>
    </row>
    <row r="57" spans="1:7" ht="114.75">
      <c r="A57" s="806"/>
      <c r="B57" s="803"/>
      <c r="C57" s="804" t="s">
        <v>1190</v>
      </c>
      <c r="D57" s="803"/>
      <c r="E57" s="803"/>
      <c r="F57" s="803"/>
      <c r="G57" s="807"/>
    </row>
    <row r="58" spans="1:7" ht="191.25">
      <c r="A58" s="806"/>
      <c r="B58" s="803"/>
      <c r="C58" s="804" t="s">
        <v>1191</v>
      </c>
      <c r="D58" s="804" t="s">
        <v>1191</v>
      </c>
      <c r="E58" s="804" t="s">
        <v>1191</v>
      </c>
      <c r="F58" s="804" t="s">
        <v>1191</v>
      </c>
      <c r="G58" s="805" t="s">
        <v>1191</v>
      </c>
    </row>
    <row r="59" spans="1:7" ht="15.75" customHeight="1">
      <c r="A59" s="806"/>
      <c r="B59" s="803"/>
      <c r="C59" s="808" t="s">
        <v>1192</v>
      </c>
      <c r="D59" s="808" t="s">
        <v>1193</v>
      </c>
      <c r="E59" s="808" t="s">
        <v>1193</v>
      </c>
      <c r="F59" s="808" t="s">
        <v>1193</v>
      </c>
      <c r="G59" s="809" t="s">
        <v>1193</v>
      </c>
    </row>
    <row r="60" spans="1:7" ht="90">
      <c r="A60" s="806"/>
      <c r="B60" s="803"/>
      <c r="C60" s="808" t="s">
        <v>1194</v>
      </c>
      <c r="D60" s="808" t="s">
        <v>1194</v>
      </c>
      <c r="E60" s="808" t="s">
        <v>1195</v>
      </c>
      <c r="F60" s="808" t="s">
        <v>1195</v>
      </c>
      <c r="G60" s="809" t="s">
        <v>1195</v>
      </c>
    </row>
    <row r="61" spans="1:7" ht="16.5" customHeight="1" thickBot="1">
      <c r="A61" s="806"/>
      <c r="B61" s="803"/>
      <c r="C61" s="810" t="s">
        <v>1196</v>
      </c>
      <c r="D61" s="810" t="s">
        <v>1196</v>
      </c>
      <c r="E61" s="803"/>
      <c r="F61" s="803"/>
      <c r="G61" s="807"/>
    </row>
    <row r="62" spans="1:7" ht="16.5" thickBot="1">
      <c r="A62" s="792" t="s">
        <v>60</v>
      </c>
      <c r="B62" s="793"/>
      <c r="C62" s="965" t="s">
        <v>1177</v>
      </c>
      <c r="D62" s="963"/>
      <c r="E62" s="963"/>
      <c r="F62" s="963"/>
      <c r="G62" s="964"/>
    </row>
    <row r="63" spans="1:7" ht="75">
      <c r="A63" s="802" t="s">
        <v>1793</v>
      </c>
      <c r="B63" s="804" t="s">
        <v>1197</v>
      </c>
      <c r="C63" s="808" t="s">
        <v>1198</v>
      </c>
      <c r="D63" s="808" t="s">
        <v>1198</v>
      </c>
      <c r="E63" s="803"/>
      <c r="F63" s="803"/>
      <c r="G63" s="807"/>
    </row>
    <row r="64" spans="1:7" ht="15.75" customHeight="1">
      <c r="A64" s="806"/>
      <c r="B64" s="803"/>
      <c r="C64" s="808" t="s">
        <v>1199</v>
      </c>
      <c r="D64" s="808" t="s">
        <v>1199</v>
      </c>
      <c r="E64" s="808" t="s">
        <v>1200</v>
      </c>
      <c r="F64" s="808" t="s">
        <v>1200</v>
      </c>
      <c r="G64" s="809" t="s">
        <v>1200</v>
      </c>
    </row>
    <row r="65" spans="1:7" ht="270">
      <c r="A65" s="806"/>
      <c r="B65" s="803"/>
      <c r="C65" s="811" t="s">
        <v>1201</v>
      </c>
      <c r="D65" s="811" t="s">
        <v>1202</v>
      </c>
      <c r="E65" s="811" t="s">
        <v>1202</v>
      </c>
      <c r="F65" s="811" t="s">
        <v>1202</v>
      </c>
      <c r="G65" s="812" t="s">
        <v>1202</v>
      </c>
    </row>
    <row r="66" spans="1:7" ht="15.75" customHeight="1" thickBot="1">
      <c r="A66" s="806"/>
      <c r="B66" s="803"/>
      <c r="C66" s="808" t="s">
        <v>1203</v>
      </c>
      <c r="D66" s="808" t="s">
        <v>1203</v>
      </c>
      <c r="E66" s="803"/>
      <c r="F66" s="803"/>
      <c r="G66" s="807"/>
    </row>
    <row r="67" spans="1:7" ht="30" customHeight="1" thickBot="1">
      <c r="A67" s="792" t="s">
        <v>60</v>
      </c>
      <c r="B67" s="793"/>
      <c r="C67" s="965" t="s">
        <v>1177</v>
      </c>
      <c r="D67" s="963"/>
      <c r="E67" s="963"/>
      <c r="F67" s="963"/>
      <c r="G67" s="964"/>
    </row>
    <row r="68" spans="1:7" ht="16.5" customHeight="1" thickBot="1">
      <c r="A68" s="813" t="s">
        <v>1204</v>
      </c>
      <c r="B68" s="814"/>
      <c r="C68" s="815" t="s">
        <v>1205</v>
      </c>
      <c r="D68" s="815" t="s">
        <v>1205</v>
      </c>
      <c r="E68" s="815" t="s">
        <v>1205</v>
      </c>
      <c r="F68" s="815" t="s">
        <v>1205</v>
      </c>
      <c r="G68" s="816" t="s">
        <v>1205</v>
      </c>
    </row>
    <row r="69" spans="1:7" ht="16.5" thickBot="1">
      <c r="A69" s="244" t="s">
        <v>60</v>
      </c>
      <c r="B69" s="220"/>
      <c r="C69" s="962" t="s">
        <v>1177</v>
      </c>
      <c r="D69" s="963"/>
      <c r="E69" s="963"/>
      <c r="F69" s="963"/>
      <c r="G69" s="964"/>
    </row>
    <row r="70" spans="1:7" ht="39">
      <c r="A70" s="817" t="s">
        <v>1206</v>
      </c>
      <c r="B70" s="803"/>
      <c r="C70" s="969" t="s">
        <v>1207</v>
      </c>
      <c r="D70" s="970"/>
      <c r="E70" s="970"/>
      <c r="F70" s="970"/>
      <c r="G70" s="970"/>
    </row>
    <row r="71" spans="1:7" ht="64.5">
      <c r="A71" s="806"/>
      <c r="B71" s="803"/>
      <c r="C71" s="797" t="s">
        <v>1208</v>
      </c>
      <c r="D71" s="797" t="s">
        <v>1208</v>
      </c>
      <c r="E71" s="797" t="s">
        <v>1208</v>
      </c>
      <c r="F71" s="797" t="s">
        <v>1209</v>
      </c>
      <c r="G71" s="818" t="s">
        <v>1209</v>
      </c>
    </row>
    <row r="72" spans="1:7" ht="15.75" customHeight="1">
      <c r="A72" s="806"/>
      <c r="B72" s="803"/>
      <c r="C72" s="819" t="s">
        <v>1210</v>
      </c>
      <c r="D72" s="819" t="s">
        <v>1210</v>
      </c>
      <c r="E72" s="819"/>
      <c r="F72" s="803"/>
      <c r="G72" s="807"/>
    </row>
    <row r="73" spans="1:7" ht="60">
      <c r="A73" s="806"/>
      <c r="B73" s="803"/>
      <c r="C73" s="819" t="s">
        <v>1211</v>
      </c>
      <c r="D73" s="819" t="s">
        <v>1211</v>
      </c>
      <c r="E73" s="819" t="s">
        <v>1211</v>
      </c>
      <c r="F73" s="820"/>
      <c r="G73" s="821"/>
    </row>
    <row r="74" spans="1:7" ht="16.5" customHeight="1" thickBot="1">
      <c r="A74" s="822"/>
      <c r="B74" s="814"/>
      <c r="C74" s="823" t="s">
        <v>1212</v>
      </c>
      <c r="D74" s="823" t="s">
        <v>1212</v>
      </c>
      <c r="E74" s="823" t="s">
        <v>1212</v>
      </c>
      <c r="F74" s="823" t="s">
        <v>1212</v>
      </c>
      <c r="G74" s="824" t="s">
        <v>1212</v>
      </c>
    </row>
    <row r="75" spans="1:7" ht="16.5" thickBot="1">
      <c r="A75" s="244" t="s">
        <v>60</v>
      </c>
      <c r="B75" s="220"/>
      <c r="C75" s="962" t="s">
        <v>1177</v>
      </c>
      <c r="D75" s="963"/>
      <c r="E75" s="963"/>
      <c r="F75" s="963"/>
      <c r="G75" s="964"/>
    </row>
    <row r="76" spans="1:7" ht="76.5">
      <c r="A76" s="825" t="s">
        <v>1794</v>
      </c>
      <c r="B76" s="803"/>
      <c r="C76" s="810" t="s">
        <v>1213</v>
      </c>
      <c r="D76" s="810" t="s">
        <v>1213</v>
      </c>
      <c r="E76" s="810" t="s">
        <v>1213</v>
      </c>
      <c r="F76" s="810" t="s">
        <v>1213</v>
      </c>
      <c r="G76" s="826" t="s">
        <v>1213</v>
      </c>
    </row>
    <row r="77" spans="1:7" ht="15.75" customHeight="1">
      <c r="A77" s="806"/>
      <c r="B77" s="803"/>
      <c r="C77" s="810" t="s">
        <v>1214</v>
      </c>
      <c r="D77" s="810" t="s">
        <v>1214</v>
      </c>
      <c r="E77" s="810" t="s">
        <v>1215</v>
      </c>
      <c r="F77" s="810" t="s">
        <v>1215</v>
      </c>
      <c r="G77" s="826" t="s">
        <v>1215</v>
      </c>
    </row>
    <row r="78" spans="1:7" ht="210">
      <c r="A78" s="806"/>
      <c r="B78" s="803"/>
      <c r="C78" s="810" t="s">
        <v>1216</v>
      </c>
      <c r="D78" s="810" t="s">
        <v>1216</v>
      </c>
      <c r="E78" s="803"/>
      <c r="F78" s="803"/>
      <c r="G78" s="807"/>
    </row>
    <row r="79" spans="1:7" ht="16.5" customHeight="1" thickBot="1">
      <c r="A79" s="822"/>
      <c r="B79" s="814"/>
      <c r="C79" s="823" t="s">
        <v>1217</v>
      </c>
      <c r="D79" s="823" t="s">
        <v>1217</v>
      </c>
      <c r="E79" s="823" t="s">
        <v>1217</v>
      </c>
      <c r="F79" s="823"/>
      <c r="G79" s="827"/>
    </row>
    <row r="80" spans="1:7" ht="16.5" thickBot="1">
      <c r="A80" s="244" t="s">
        <v>60</v>
      </c>
      <c r="B80" s="220"/>
      <c r="C80" s="962" t="s">
        <v>1177</v>
      </c>
      <c r="D80" s="963"/>
      <c r="E80" s="963"/>
      <c r="F80" s="963"/>
      <c r="G80" s="964"/>
    </row>
    <row r="81" spans="1:7" ht="15.75" customHeight="1">
      <c r="A81" s="825" t="s">
        <v>1795</v>
      </c>
      <c r="B81" s="803"/>
      <c r="C81" s="810" t="s">
        <v>1218</v>
      </c>
      <c r="D81" s="810" t="s">
        <v>1218</v>
      </c>
      <c r="E81" s="810" t="s">
        <v>1218</v>
      </c>
      <c r="F81" s="810" t="s">
        <v>1218</v>
      </c>
      <c r="G81" s="826" t="s">
        <v>1218</v>
      </c>
    </row>
    <row r="82" spans="1:7" ht="180">
      <c r="A82" s="806"/>
      <c r="B82" s="803"/>
      <c r="C82" s="810" t="s">
        <v>1219</v>
      </c>
      <c r="D82" s="810" t="s">
        <v>1219</v>
      </c>
      <c r="E82" s="810" t="s">
        <v>1220</v>
      </c>
      <c r="F82" s="810" t="s">
        <v>1220</v>
      </c>
      <c r="G82" s="826" t="s">
        <v>1220</v>
      </c>
    </row>
    <row r="83" spans="1:7" ht="16.5" customHeight="1" thickBot="1">
      <c r="A83" s="822"/>
      <c r="B83" s="814"/>
      <c r="C83" s="918" t="s">
        <v>1914</v>
      </c>
      <c r="D83" s="918" t="s">
        <v>1915</v>
      </c>
      <c r="E83" s="814"/>
      <c r="F83" s="814"/>
      <c r="G83" s="827"/>
    </row>
    <row r="84" spans="1:7" ht="15.75" customHeight="1" thickBot="1">
      <c r="A84" s="244" t="s">
        <v>60</v>
      </c>
      <c r="B84" s="220"/>
      <c r="C84" s="962" t="s">
        <v>1177</v>
      </c>
      <c r="D84" s="963"/>
      <c r="E84" s="963"/>
      <c r="F84" s="963"/>
      <c r="G84" s="964"/>
    </row>
    <row r="85" spans="1:7" ht="75">
      <c r="A85" s="825" t="s">
        <v>1796</v>
      </c>
      <c r="B85" s="803"/>
      <c r="C85" s="810" t="s">
        <v>1221</v>
      </c>
      <c r="D85" s="810" t="s">
        <v>1221</v>
      </c>
      <c r="E85" s="810" t="s">
        <v>1222</v>
      </c>
      <c r="F85" s="810" t="s">
        <v>1222</v>
      </c>
      <c r="G85" s="826" t="s">
        <v>1222</v>
      </c>
    </row>
    <row r="86" spans="1:7" ht="16.5" customHeight="1" thickBot="1">
      <c r="A86" s="822"/>
      <c r="B86" s="814"/>
      <c r="C86" s="828" t="s">
        <v>1223</v>
      </c>
      <c r="D86" s="828" t="s">
        <v>1223</v>
      </c>
      <c r="E86" s="828" t="s">
        <v>1223</v>
      </c>
      <c r="F86" s="828"/>
      <c r="G86" s="827"/>
    </row>
    <row r="87" spans="1:7" ht="16.5" thickBot="1">
      <c r="A87" s="244" t="s">
        <v>60</v>
      </c>
      <c r="B87" s="220"/>
      <c r="C87" s="962" t="s">
        <v>1177</v>
      </c>
      <c r="D87" s="963"/>
      <c r="E87" s="963"/>
      <c r="F87" s="963"/>
      <c r="G87" s="964"/>
    </row>
  </sheetData>
  <mergeCells count="24">
    <mergeCell ref="C87:G87"/>
    <mergeCell ref="C67:G67"/>
    <mergeCell ref="C70:G70"/>
    <mergeCell ref="C75:G75"/>
    <mergeCell ref="C80:G80"/>
    <mergeCell ref="C84:G84"/>
    <mergeCell ref="C69:G69"/>
    <mergeCell ref="C26:G26"/>
    <mergeCell ref="C35:G35"/>
    <mergeCell ref="B36:G36"/>
    <mergeCell ref="C39:G39"/>
    <mergeCell ref="C44:G44"/>
    <mergeCell ref="B45:G45"/>
    <mergeCell ref="C52:G52"/>
    <mergeCell ref="B53:G53"/>
    <mergeCell ref="C55:G55"/>
    <mergeCell ref="C62:G62"/>
    <mergeCell ref="C17:G17"/>
    <mergeCell ref="C22:G22"/>
    <mergeCell ref="A1:F1"/>
    <mergeCell ref="A2:A3"/>
    <mergeCell ref="B2:B3"/>
    <mergeCell ref="B4:G4"/>
    <mergeCell ref="C13:G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256"/>
  <sheetViews>
    <sheetView topLeftCell="A226" zoomScale="120" zoomScaleNormal="120" workbookViewId="0">
      <selection activeCell="G172" sqref="G172"/>
    </sheetView>
  </sheetViews>
  <sheetFormatPr defaultRowHeight="15"/>
  <cols>
    <col min="1" max="1" width="37.7109375" style="209" customWidth="1"/>
    <col min="2" max="2" width="27.85546875" style="209" customWidth="1"/>
    <col min="3" max="3" width="20.42578125" style="643" customWidth="1"/>
    <col min="4" max="4" width="21.5703125" style="209" customWidth="1"/>
    <col min="5" max="5" width="19.85546875" style="209" customWidth="1"/>
    <col min="6" max="6" width="22.140625" style="209" customWidth="1"/>
    <col min="7" max="7" width="20.42578125" style="209" customWidth="1"/>
    <col min="8" max="8" width="19.5703125" style="209" customWidth="1"/>
    <col min="9" max="16384" width="9.140625" style="209"/>
  </cols>
  <sheetData>
    <row r="1" spans="1:11" ht="15.75" customHeight="1" thickBot="1">
      <c r="A1" s="988" t="s">
        <v>1740</v>
      </c>
      <c r="B1" s="989"/>
      <c r="C1" s="989"/>
      <c r="D1" s="989"/>
      <c r="E1" s="989"/>
      <c r="F1" s="989"/>
      <c r="G1" s="989"/>
      <c r="H1" s="990"/>
      <c r="I1" s="647"/>
      <c r="J1" s="647"/>
      <c r="K1" s="647"/>
    </row>
    <row r="2" spans="1:11" ht="52.5" customHeight="1">
      <c r="A2" s="536" t="s">
        <v>11</v>
      </c>
      <c r="B2" s="537" t="s">
        <v>1739</v>
      </c>
      <c r="C2" s="537" t="s">
        <v>1738</v>
      </c>
      <c r="D2" s="537" t="s">
        <v>1737</v>
      </c>
      <c r="E2" s="537" t="s">
        <v>1736</v>
      </c>
      <c r="F2" s="537" t="s">
        <v>1735</v>
      </c>
      <c r="G2" s="537" t="s">
        <v>1734</v>
      </c>
      <c r="H2" s="538" t="s">
        <v>1733</v>
      </c>
      <c r="I2" s="647"/>
      <c r="J2" s="647"/>
      <c r="K2" s="647"/>
    </row>
    <row r="3" spans="1:11" ht="15" customHeight="1">
      <c r="A3" s="991" t="s">
        <v>1732</v>
      </c>
      <c r="B3" s="740" t="s">
        <v>12</v>
      </c>
      <c r="C3" s="561"/>
      <c r="D3" s="740" t="s">
        <v>13</v>
      </c>
      <c r="E3" s="740" t="s">
        <v>13</v>
      </c>
      <c r="F3" s="739" t="s">
        <v>13</v>
      </c>
      <c r="G3" s="739" t="s">
        <v>13</v>
      </c>
      <c r="H3" s="738" t="s">
        <v>13</v>
      </c>
      <c r="I3" s="647"/>
      <c r="J3" s="647"/>
      <c r="K3" s="647"/>
    </row>
    <row r="4" spans="1:11" ht="112.5">
      <c r="A4" s="992"/>
      <c r="B4" s="143" t="s">
        <v>1731</v>
      </c>
      <c r="C4" s="555"/>
      <c r="D4" s="618" t="s">
        <v>1730</v>
      </c>
      <c r="E4" s="618" t="s">
        <v>1728</v>
      </c>
      <c r="F4" s="618" t="s">
        <v>1729</v>
      </c>
      <c r="G4" s="618" t="s">
        <v>1728</v>
      </c>
      <c r="H4" s="736" t="s">
        <v>1728</v>
      </c>
      <c r="I4" s="647"/>
      <c r="J4" s="647"/>
      <c r="K4" s="647"/>
    </row>
    <row r="5" spans="1:11">
      <c r="A5" s="737" t="s">
        <v>14</v>
      </c>
      <c r="B5" s="723"/>
      <c r="C5" s="544"/>
      <c r="D5" s="545">
        <f>D12+D84+D103+D128+D174</f>
        <v>13200463.4</v>
      </c>
      <c r="E5" s="545">
        <f>E12+E84+E103+E174</f>
        <v>8915196.5</v>
      </c>
      <c r="F5" s="546">
        <f t="shared" ref="F5:H7" si="0">F12+F84+F103+F128+F174</f>
        <v>9398232.9399999995</v>
      </c>
      <c r="G5" s="546">
        <f t="shared" si="0"/>
        <v>3552100.94</v>
      </c>
      <c r="H5" s="547">
        <f t="shared" si="0"/>
        <v>3552100.94</v>
      </c>
      <c r="I5" s="647"/>
      <c r="J5" s="647"/>
      <c r="K5" s="647"/>
    </row>
    <row r="6" spans="1:11">
      <c r="A6" s="733" t="s">
        <v>15</v>
      </c>
      <c r="B6" s="717"/>
      <c r="C6" s="550"/>
      <c r="D6" s="551">
        <f>D13+D85+D104+D129+D175</f>
        <v>7545663.2000000002</v>
      </c>
      <c r="E6" s="551">
        <f>E13+E85+E104+E129+E175</f>
        <v>7653126.5</v>
      </c>
      <c r="F6" s="551">
        <f t="shared" si="0"/>
        <v>2701337.1399999997</v>
      </c>
      <c r="G6" s="551">
        <f t="shared" si="0"/>
        <v>2701337.1399999997</v>
      </c>
      <c r="H6" s="552">
        <f t="shared" si="0"/>
        <v>2701337.1399999997</v>
      </c>
      <c r="I6" s="647"/>
      <c r="J6" s="647"/>
      <c r="K6" s="647"/>
    </row>
    <row r="7" spans="1:11">
      <c r="A7" s="733" t="s">
        <v>16</v>
      </c>
      <c r="B7" s="717"/>
      <c r="C7" s="550"/>
      <c r="D7" s="551">
        <f>D14+D86+D105+D130+D176</f>
        <v>1843930</v>
      </c>
      <c r="E7" s="551">
        <f>E14+E86+E105+E130+E176</f>
        <v>1076821</v>
      </c>
      <c r="F7" s="553">
        <f t="shared" si="0"/>
        <v>0</v>
      </c>
      <c r="G7" s="553">
        <f t="shared" si="0"/>
        <v>0</v>
      </c>
      <c r="H7" s="554">
        <f t="shared" si="0"/>
        <v>0</v>
      </c>
      <c r="I7" s="647"/>
      <c r="J7" s="647"/>
      <c r="K7" s="647"/>
    </row>
    <row r="8" spans="1:11">
      <c r="A8" s="733" t="s">
        <v>17</v>
      </c>
      <c r="B8" s="717"/>
      <c r="C8" s="550"/>
      <c r="D8" s="551">
        <f>D15+D87+D106+D131</f>
        <v>3810870.2</v>
      </c>
      <c r="E8" s="551">
        <f>E15+E87+E106+E131</f>
        <v>589117</v>
      </c>
      <c r="F8" s="553">
        <f>F15+F87+F106+F131</f>
        <v>820763.8</v>
      </c>
      <c r="G8" s="553">
        <f>G15+G87+G106+G131</f>
        <v>820763.8</v>
      </c>
      <c r="H8" s="554">
        <f>H15+H87+H106+H131</f>
        <v>820763.8</v>
      </c>
      <c r="I8" s="647"/>
      <c r="J8" s="647"/>
      <c r="K8" s="647"/>
    </row>
    <row r="9" spans="1:11">
      <c r="A9" s="733" t="s">
        <v>18</v>
      </c>
      <c r="B9" s="717"/>
      <c r="C9" s="550"/>
      <c r="D9" s="553">
        <f>D16+D88+D107+D132+D177</f>
        <v>0</v>
      </c>
      <c r="E9" s="551">
        <f>E16+E88+E107+E132+E177</f>
        <v>5876132</v>
      </c>
      <c r="F9" s="551">
        <f>F16+F88+F107+F132+F177</f>
        <v>5876132</v>
      </c>
      <c r="G9" s="551">
        <f>G16+G88+G107+G132+G177</f>
        <v>30000</v>
      </c>
      <c r="H9" s="552">
        <f>H16+H88+H107+H132+H177</f>
        <v>30000</v>
      </c>
      <c r="I9" s="647"/>
      <c r="J9" s="647"/>
      <c r="K9" s="647"/>
    </row>
    <row r="10" spans="1:11">
      <c r="A10" s="991" t="s">
        <v>1727</v>
      </c>
      <c r="B10" s="568" t="s">
        <v>23</v>
      </c>
      <c r="C10" s="568"/>
      <c r="D10" s="568" t="s">
        <v>13</v>
      </c>
      <c r="E10" s="568" t="s">
        <v>13</v>
      </c>
      <c r="F10" s="568" t="s">
        <v>13</v>
      </c>
      <c r="G10" s="568" t="s">
        <v>13</v>
      </c>
      <c r="H10" s="617" t="s">
        <v>13</v>
      </c>
      <c r="I10" s="647"/>
      <c r="J10" s="647"/>
      <c r="K10" s="647"/>
    </row>
    <row r="11" spans="1:11" ht="258.75">
      <c r="A11" s="992"/>
      <c r="B11" s="691" t="s">
        <v>1726</v>
      </c>
      <c r="C11" s="568"/>
      <c r="D11" s="618" t="s">
        <v>1725</v>
      </c>
      <c r="E11" s="618" t="s">
        <v>1725</v>
      </c>
      <c r="F11" s="618" t="s">
        <v>1724</v>
      </c>
      <c r="G11" s="618" t="s">
        <v>1723</v>
      </c>
      <c r="H11" s="736" t="s">
        <v>1722</v>
      </c>
      <c r="I11" s="647"/>
      <c r="J11" s="647"/>
      <c r="K11" s="647"/>
    </row>
    <row r="12" spans="1:11">
      <c r="A12" s="542" t="s">
        <v>14</v>
      </c>
      <c r="B12" s="728"/>
      <c r="C12" s="542"/>
      <c r="D12" s="735">
        <f>D25+D39+D46+D59+D66+D72</f>
        <v>2164010.4</v>
      </c>
      <c r="E12" s="728">
        <f>E25+E39+E46+E59+E66+E72</f>
        <v>2503120.5</v>
      </c>
      <c r="F12" s="728">
        <f>F25+F46+F59+F66</f>
        <v>2722100.94</v>
      </c>
      <c r="G12" s="728">
        <f>G25+G46+G59+G66</f>
        <v>2722100.94</v>
      </c>
      <c r="H12" s="734">
        <f>H25+H46+H59+H66</f>
        <v>2722100.94</v>
      </c>
      <c r="I12" s="647"/>
      <c r="J12" s="647"/>
      <c r="K12" s="647"/>
    </row>
    <row r="13" spans="1:11">
      <c r="A13" s="732" t="s">
        <v>15</v>
      </c>
      <c r="B13" s="732"/>
      <c r="C13" s="548"/>
      <c r="D13" s="732">
        <f>D40+D47+D60+D67+D73</f>
        <v>1745663.2</v>
      </c>
      <c r="E13" s="732">
        <f>E40+E47+E60+E67</f>
        <v>1853126.5</v>
      </c>
      <c r="F13" s="732">
        <f>F47+F60+F67</f>
        <v>1901337.14</v>
      </c>
      <c r="G13" s="732">
        <f>G47+G60+G67</f>
        <v>1901337.14</v>
      </c>
      <c r="H13" s="731">
        <f>H47+H60+H67</f>
        <v>1901337.14</v>
      </c>
      <c r="I13" s="647"/>
      <c r="J13" s="647"/>
      <c r="K13" s="647"/>
    </row>
    <row r="14" spans="1:11">
      <c r="A14" s="732" t="s">
        <v>16</v>
      </c>
      <c r="B14" s="732"/>
      <c r="C14" s="548"/>
      <c r="D14" s="732">
        <f>D74</f>
        <v>60877</v>
      </c>
      <c r="E14" s="732">
        <f>E74</f>
        <v>60877</v>
      </c>
      <c r="F14" s="732">
        <v>0</v>
      </c>
      <c r="G14" s="732">
        <v>0</v>
      </c>
      <c r="H14" s="731">
        <v>0</v>
      </c>
      <c r="I14" s="647"/>
      <c r="J14" s="647"/>
      <c r="K14" s="647"/>
    </row>
    <row r="15" spans="1:11">
      <c r="A15" s="733" t="s">
        <v>17</v>
      </c>
      <c r="B15" s="732"/>
      <c r="C15" s="548"/>
      <c r="D15" s="732">
        <f>D28+D62</f>
        <v>357470.2</v>
      </c>
      <c r="E15" s="732">
        <f>E28+E62</f>
        <v>589117</v>
      </c>
      <c r="F15" s="732">
        <f>F28+F62</f>
        <v>820763.8</v>
      </c>
      <c r="G15" s="732">
        <f>G28+G62</f>
        <v>820763.8</v>
      </c>
      <c r="H15" s="731">
        <f>H28+H62</f>
        <v>820763.8</v>
      </c>
      <c r="I15" s="647"/>
      <c r="J15" s="647"/>
      <c r="K15" s="647"/>
    </row>
    <row r="16" spans="1:11">
      <c r="A16" s="732" t="s">
        <v>18</v>
      </c>
      <c r="B16" s="732"/>
      <c r="C16" s="548"/>
      <c r="D16" s="732">
        <v>0</v>
      </c>
      <c r="E16" s="732">
        <v>0</v>
      </c>
      <c r="F16" s="732">
        <v>0</v>
      </c>
      <c r="G16" s="732">
        <v>0</v>
      </c>
      <c r="H16" s="731">
        <v>0</v>
      </c>
      <c r="I16" s="647"/>
      <c r="J16" s="647"/>
      <c r="K16" s="647"/>
    </row>
    <row r="17" spans="1:11">
      <c r="A17" s="991" t="s">
        <v>1721</v>
      </c>
      <c r="B17" s="568" t="s">
        <v>23</v>
      </c>
      <c r="C17" s="568"/>
      <c r="D17" s="568" t="s">
        <v>13</v>
      </c>
      <c r="E17" s="568" t="s">
        <v>13</v>
      </c>
      <c r="F17" s="568" t="s">
        <v>13</v>
      </c>
      <c r="G17" s="568" t="s">
        <v>13</v>
      </c>
      <c r="H17" s="617" t="s">
        <v>13</v>
      </c>
      <c r="I17" s="647"/>
      <c r="J17" s="647"/>
      <c r="K17" s="647"/>
    </row>
    <row r="18" spans="1:11" s="1" customFormat="1" ht="139.5" customHeight="1">
      <c r="A18" s="992"/>
      <c r="B18" s="618" t="s">
        <v>1720</v>
      </c>
      <c r="C18" s="568"/>
      <c r="D18" s="561" t="s">
        <v>1719</v>
      </c>
      <c r="E18" s="618" t="s">
        <v>1718</v>
      </c>
      <c r="F18" s="730" t="s">
        <v>24</v>
      </c>
      <c r="G18" s="730" t="s">
        <v>24</v>
      </c>
      <c r="H18" s="729" t="s">
        <v>24</v>
      </c>
      <c r="I18" s="655"/>
      <c r="J18" s="655"/>
      <c r="K18" s="655"/>
    </row>
    <row r="19" spans="1:11" ht="32.25" customHeight="1">
      <c r="A19" s="542" t="s">
        <v>14</v>
      </c>
      <c r="B19" s="728"/>
      <c r="C19" s="542"/>
      <c r="D19" s="608" t="s">
        <v>1550</v>
      </c>
      <c r="E19" s="608" t="s">
        <v>1550</v>
      </c>
      <c r="F19" s="727">
        <v>0</v>
      </c>
      <c r="G19" s="727">
        <v>0</v>
      </c>
      <c r="H19" s="726">
        <v>0</v>
      </c>
      <c r="I19" s="647"/>
      <c r="J19" s="647"/>
      <c r="K19" s="647"/>
    </row>
    <row r="20" spans="1:11" ht="23.25">
      <c r="A20" s="548" t="s">
        <v>15</v>
      </c>
      <c r="B20" s="548"/>
      <c r="C20" s="548"/>
      <c r="D20" s="590" t="s">
        <v>1549</v>
      </c>
      <c r="E20" s="590" t="s">
        <v>1549</v>
      </c>
      <c r="F20" s="685">
        <v>0</v>
      </c>
      <c r="G20" s="685">
        <v>0</v>
      </c>
      <c r="H20" s="704">
        <v>0</v>
      </c>
      <c r="I20" s="647"/>
      <c r="J20" s="647"/>
      <c r="K20" s="647"/>
    </row>
    <row r="21" spans="1:11">
      <c r="A21" s="548" t="s">
        <v>16</v>
      </c>
      <c r="B21" s="548"/>
      <c r="C21" s="548"/>
      <c r="D21" s="685">
        <v>0</v>
      </c>
      <c r="E21" s="685">
        <v>0</v>
      </c>
      <c r="F21" s="685">
        <v>0</v>
      </c>
      <c r="G21" s="685">
        <v>0</v>
      </c>
      <c r="H21" s="704">
        <v>0</v>
      </c>
      <c r="I21" s="647"/>
      <c r="J21" s="647"/>
      <c r="K21" s="647"/>
    </row>
    <row r="22" spans="1:11">
      <c r="A22" s="548" t="s">
        <v>18</v>
      </c>
      <c r="B22" s="548"/>
      <c r="C22" s="548"/>
      <c r="D22" s="685">
        <v>0</v>
      </c>
      <c r="E22" s="685">
        <v>0</v>
      </c>
      <c r="F22" s="685">
        <v>0</v>
      </c>
      <c r="G22" s="685">
        <v>0</v>
      </c>
      <c r="H22" s="704">
        <v>0</v>
      </c>
      <c r="I22" s="647"/>
      <c r="J22" s="647"/>
      <c r="K22" s="647"/>
    </row>
    <row r="23" spans="1:11" ht="15" customHeight="1">
      <c r="A23" s="999" t="s">
        <v>1717</v>
      </c>
      <c r="B23" s="539" t="s">
        <v>12</v>
      </c>
      <c r="C23" s="540"/>
      <c r="D23" s="539" t="s">
        <v>13</v>
      </c>
      <c r="E23" s="539" t="s">
        <v>13</v>
      </c>
      <c r="F23" s="539" t="s">
        <v>13</v>
      </c>
      <c r="G23" s="539" t="s">
        <v>13</v>
      </c>
      <c r="H23" s="541" t="s">
        <v>13</v>
      </c>
      <c r="I23" s="647"/>
      <c r="J23" s="647"/>
      <c r="K23" s="647"/>
    </row>
    <row r="24" spans="1:11" ht="195" customHeight="1">
      <c r="A24" s="1000"/>
      <c r="B24" s="725" t="s">
        <v>1716</v>
      </c>
      <c r="C24" s="539"/>
      <c r="D24" s="691" t="s">
        <v>1715</v>
      </c>
      <c r="E24" s="691" t="s">
        <v>1714</v>
      </c>
      <c r="F24" s="691" t="s">
        <v>1713</v>
      </c>
      <c r="G24" s="691" t="s">
        <v>1712</v>
      </c>
      <c r="H24" s="724" t="s">
        <v>1711</v>
      </c>
      <c r="I24" s="647"/>
      <c r="J24" s="647"/>
      <c r="K24" s="647"/>
    </row>
    <row r="25" spans="1:11">
      <c r="A25" s="542" t="s">
        <v>14</v>
      </c>
      <c r="B25" s="723"/>
      <c r="C25" s="544"/>
      <c r="D25" s="722">
        <v>10000</v>
      </c>
      <c r="E25" s="722">
        <v>10000</v>
      </c>
      <c r="F25" s="722">
        <v>10000</v>
      </c>
      <c r="G25" s="722">
        <v>10000</v>
      </c>
      <c r="H25" s="721">
        <v>10000</v>
      </c>
      <c r="I25" s="647"/>
      <c r="J25" s="647"/>
      <c r="K25" s="647"/>
    </row>
    <row r="26" spans="1:11">
      <c r="A26" s="548" t="s">
        <v>15</v>
      </c>
      <c r="B26" s="717"/>
      <c r="C26" s="550"/>
      <c r="D26" s="715">
        <v>0</v>
      </c>
      <c r="E26" s="715">
        <v>0</v>
      </c>
      <c r="F26" s="716">
        <v>0</v>
      </c>
      <c r="G26" s="716">
        <v>0</v>
      </c>
      <c r="H26" s="720">
        <v>0</v>
      </c>
      <c r="I26" s="647"/>
      <c r="J26" s="647"/>
      <c r="K26" s="647"/>
    </row>
    <row r="27" spans="1:11">
      <c r="A27" s="548" t="s">
        <v>16</v>
      </c>
      <c r="B27" s="717"/>
      <c r="C27" s="550"/>
      <c r="D27" s="715">
        <v>0</v>
      </c>
      <c r="E27" s="715">
        <v>0</v>
      </c>
      <c r="F27" s="716">
        <v>0</v>
      </c>
      <c r="G27" s="716">
        <v>0</v>
      </c>
      <c r="H27" s="720">
        <v>0</v>
      </c>
      <c r="I27" s="647"/>
      <c r="J27" s="647"/>
      <c r="K27" s="647"/>
    </row>
    <row r="28" spans="1:11">
      <c r="A28" s="548" t="s">
        <v>17</v>
      </c>
      <c r="B28" s="717"/>
      <c r="C28" s="550"/>
      <c r="D28" s="719">
        <v>10000</v>
      </c>
      <c r="E28" s="719">
        <v>10000</v>
      </c>
      <c r="F28" s="719">
        <v>10000</v>
      </c>
      <c r="G28" s="719">
        <v>10000</v>
      </c>
      <c r="H28" s="718">
        <v>10000</v>
      </c>
      <c r="I28" s="647"/>
      <c r="J28" s="647"/>
      <c r="K28" s="647"/>
    </row>
    <row r="29" spans="1:11">
      <c r="A29" s="548" t="s">
        <v>18</v>
      </c>
      <c r="B29" s="717"/>
      <c r="C29" s="550"/>
      <c r="D29" s="716">
        <v>0</v>
      </c>
      <c r="E29" s="715">
        <v>0</v>
      </c>
      <c r="F29" s="715">
        <v>0</v>
      </c>
      <c r="G29" s="715">
        <v>0</v>
      </c>
      <c r="H29" s="714">
        <v>0</v>
      </c>
      <c r="I29" s="647"/>
      <c r="J29" s="647"/>
      <c r="K29" s="647"/>
    </row>
    <row r="30" spans="1:11" ht="15" customHeight="1">
      <c r="A30" s="1001" t="s">
        <v>1710</v>
      </c>
      <c r="B30" s="555" t="s">
        <v>12</v>
      </c>
      <c r="C30" s="556"/>
      <c r="D30" s="555" t="s">
        <v>13</v>
      </c>
      <c r="E30" s="555" t="s">
        <v>13</v>
      </c>
      <c r="F30" s="555" t="s">
        <v>13</v>
      </c>
      <c r="G30" s="555" t="s">
        <v>13</v>
      </c>
      <c r="H30" s="557" t="s">
        <v>13</v>
      </c>
      <c r="I30" s="647"/>
      <c r="J30" s="647"/>
      <c r="K30" s="647"/>
    </row>
    <row r="31" spans="1:11" ht="56.25">
      <c r="A31" s="1002"/>
      <c r="B31" s="558" t="s">
        <v>1709</v>
      </c>
      <c r="C31" s="558"/>
      <c r="D31" s="713" t="s">
        <v>1708</v>
      </c>
      <c r="E31" s="558" t="s">
        <v>1707</v>
      </c>
      <c r="F31" s="712" t="s">
        <v>1706</v>
      </c>
      <c r="G31" s="711" t="s">
        <v>22</v>
      </c>
      <c r="H31" s="710" t="s">
        <v>22</v>
      </c>
      <c r="I31" s="647"/>
      <c r="J31" s="647"/>
      <c r="K31" s="647"/>
    </row>
    <row r="32" spans="1:11" ht="23.25">
      <c r="A32" s="542" t="s">
        <v>14</v>
      </c>
      <c r="B32" s="707"/>
      <c r="C32" s="544"/>
      <c r="D32" s="600" t="s">
        <v>1549</v>
      </c>
      <c r="E32" s="600" t="s">
        <v>1549</v>
      </c>
      <c r="F32" s="600" t="s">
        <v>1549</v>
      </c>
      <c r="G32" s="600" t="s">
        <v>1549</v>
      </c>
      <c r="H32" s="601" t="s">
        <v>1549</v>
      </c>
      <c r="I32" s="647"/>
      <c r="J32" s="647"/>
      <c r="K32" s="647"/>
    </row>
    <row r="33" spans="1:11" ht="23.25">
      <c r="A33" s="548" t="s">
        <v>15</v>
      </c>
      <c r="B33" s="549"/>
      <c r="C33" s="550"/>
      <c r="D33" s="590" t="s">
        <v>1549</v>
      </c>
      <c r="E33" s="590" t="s">
        <v>1549</v>
      </c>
      <c r="F33" s="590" t="s">
        <v>1549</v>
      </c>
      <c r="G33" s="590" t="s">
        <v>1549</v>
      </c>
      <c r="H33" s="591" t="s">
        <v>1549</v>
      </c>
      <c r="I33" s="647"/>
      <c r="J33" s="647"/>
      <c r="K33" s="647"/>
    </row>
    <row r="34" spans="1:11">
      <c r="A34" s="548" t="s">
        <v>16</v>
      </c>
      <c r="B34" s="549"/>
      <c r="C34" s="550"/>
      <c r="D34" s="553">
        <v>0</v>
      </c>
      <c r="E34" s="553">
        <v>0</v>
      </c>
      <c r="F34" s="553">
        <v>0</v>
      </c>
      <c r="G34" s="553">
        <v>0</v>
      </c>
      <c r="H34" s="554">
        <v>0</v>
      </c>
      <c r="I34" s="647"/>
      <c r="J34" s="647"/>
      <c r="K34" s="647"/>
    </row>
    <row r="35" spans="1:11">
      <c r="A35" s="548" t="s">
        <v>17</v>
      </c>
      <c r="B35" s="549"/>
      <c r="C35" s="550"/>
      <c r="D35" s="553">
        <v>0</v>
      </c>
      <c r="E35" s="553">
        <v>0</v>
      </c>
      <c r="F35" s="553">
        <v>0</v>
      </c>
      <c r="G35" s="553">
        <v>0</v>
      </c>
      <c r="H35" s="554">
        <v>0</v>
      </c>
      <c r="I35" s="647"/>
      <c r="J35" s="647"/>
      <c r="K35" s="647"/>
    </row>
    <row r="36" spans="1:11">
      <c r="A36" s="548" t="s">
        <v>18</v>
      </c>
      <c r="B36" s="549"/>
      <c r="C36" s="550"/>
      <c r="D36" s="553">
        <v>0</v>
      </c>
      <c r="E36" s="553">
        <v>0</v>
      </c>
      <c r="F36" s="553">
        <v>0</v>
      </c>
      <c r="G36" s="553">
        <v>0</v>
      </c>
      <c r="H36" s="554">
        <v>0</v>
      </c>
      <c r="I36" s="647"/>
      <c r="J36" s="647"/>
      <c r="K36" s="647"/>
    </row>
    <row r="37" spans="1:11" ht="15" customHeight="1">
      <c r="A37" s="1001" t="s">
        <v>1705</v>
      </c>
      <c r="B37" s="555" t="s">
        <v>12</v>
      </c>
      <c r="C37" s="556"/>
      <c r="D37" s="555" t="s">
        <v>13</v>
      </c>
      <c r="E37" s="555" t="s">
        <v>13</v>
      </c>
      <c r="F37" s="555" t="s">
        <v>13</v>
      </c>
      <c r="G37" s="555" t="s">
        <v>13</v>
      </c>
      <c r="H37" s="557" t="s">
        <v>13</v>
      </c>
      <c r="I37" s="647"/>
      <c r="J37" s="647"/>
      <c r="K37" s="647"/>
    </row>
    <row r="38" spans="1:11" ht="112.5">
      <c r="A38" s="1002"/>
      <c r="B38" s="561" t="s">
        <v>1704</v>
      </c>
      <c r="C38" s="562"/>
      <c r="D38" s="563" t="s">
        <v>1703</v>
      </c>
      <c r="E38" s="709" t="s">
        <v>1702</v>
      </c>
      <c r="F38" s="563" t="s">
        <v>1701</v>
      </c>
      <c r="G38" s="709" t="s">
        <v>1700</v>
      </c>
      <c r="H38" s="708" t="s">
        <v>1699</v>
      </c>
      <c r="I38" s="647"/>
      <c r="J38" s="647"/>
      <c r="K38" s="647"/>
    </row>
    <row r="39" spans="1:11" ht="23.25">
      <c r="A39" s="542" t="s">
        <v>14</v>
      </c>
      <c r="B39" s="707"/>
      <c r="C39" s="544"/>
      <c r="D39" s="706">
        <v>40320</v>
      </c>
      <c r="E39" s="706">
        <v>40320</v>
      </c>
      <c r="F39" s="600" t="s">
        <v>1549</v>
      </c>
      <c r="G39" s="600" t="s">
        <v>1549</v>
      </c>
      <c r="H39" s="601" t="s">
        <v>1549</v>
      </c>
      <c r="I39" s="647"/>
      <c r="J39" s="647"/>
      <c r="K39" s="647"/>
    </row>
    <row r="40" spans="1:11" ht="23.25">
      <c r="A40" s="548" t="s">
        <v>15</v>
      </c>
      <c r="B40" s="549"/>
      <c r="C40" s="550"/>
      <c r="D40" s="553">
        <f>3*70*2*96</f>
        <v>40320</v>
      </c>
      <c r="E40" s="553">
        <f>3*70*2*96</f>
        <v>40320</v>
      </c>
      <c r="F40" s="590" t="s">
        <v>1549</v>
      </c>
      <c r="G40" s="590" t="s">
        <v>1549</v>
      </c>
      <c r="H40" s="591" t="s">
        <v>1549</v>
      </c>
      <c r="I40" s="647"/>
      <c r="J40" s="647"/>
      <c r="K40" s="647"/>
    </row>
    <row r="41" spans="1:11">
      <c r="A41" s="548" t="s">
        <v>16</v>
      </c>
      <c r="B41" s="549"/>
      <c r="C41" s="550"/>
      <c r="D41" s="553">
        <v>0</v>
      </c>
      <c r="E41" s="553">
        <v>0</v>
      </c>
      <c r="F41" s="553">
        <v>0</v>
      </c>
      <c r="G41" s="553">
        <v>0</v>
      </c>
      <c r="H41" s="554">
        <v>0</v>
      </c>
      <c r="I41" s="647"/>
      <c r="J41" s="647"/>
      <c r="K41" s="647"/>
    </row>
    <row r="42" spans="1:11">
      <c r="A42" s="548" t="s">
        <v>17</v>
      </c>
      <c r="B42" s="549"/>
      <c r="C42" s="550"/>
      <c r="D42" s="553">
        <v>0</v>
      </c>
      <c r="E42" s="553">
        <v>0</v>
      </c>
      <c r="F42" s="553">
        <v>0</v>
      </c>
      <c r="G42" s="553">
        <v>0</v>
      </c>
      <c r="H42" s="554">
        <v>0</v>
      </c>
      <c r="I42" s="647"/>
      <c r="J42" s="647"/>
      <c r="K42" s="647"/>
    </row>
    <row r="43" spans="1:11">
      <c r="A43" s="564" t="s">
        <v>18</v>
      </c>
      <c r="B43" s="549"/>
      <c r="C43" s="550"/>
      <c r="D43" s="553">
        <v>0</v>
      </c>
      <c r="E43" s="553">
        <v>0</v>
      </c>
      <c r="F43" s="553">
        <v>0</v>
      </c>
      <c r="G43" s="553">
        <v>0</v>
      </c>
      <c r="H43" s="554">
        <v>0</v>
      </c>
      <c r="I43" s="647"/>
      <c r="J43" s="647"/>
      <c r="K43" s="647"/>
    </row>
    <row r="44" spans="1:11" ht="15" customHeight="1">
      <c r="A44" s="1001" t="s">
        <v>1698</v>
      </c>
      <c r="B44" s="565" t="s">
        <v>23</v>
      </c>
      <c r="C44" s="565"/>
      <c r="D44" s="565" t="s">
        <v>13</v>
      </c>
      <c r="E44" s="565" t="s">
        <v>13</v>
      </c>
      <c r="F44" s="565" t="s">
        <v>13</v>
      </c>
      <c r="G44" s="565" t="s">
        <v>13</v>
      </c>
      <c r="H44" s="566" t="s">
        <v>13</v>
      </c>
      <c r="I44" s="647"/>
      <c r="J44" s="647"/>
      <c r="K44" s="647"/>
    </row>
    <row r="45" spans="1:11" ht="123.75">
      <c r="A45" s="1002"/>
      <c r="B45" s="561" t="s">
        <v>1697</v>
      </c>
      <c r="C45" s="568"/>
      <c r="D45" s="668" t="s">
        <v>1696</v>
      </c>
      <c r="E45" s="668" t="s">
        <v>1695</v>
      </c>
      <c r="F45" s="561" t="s">
        <v>1694</v>
      </c>
      <c r="G45" s="561" t="s">
        <v>1694</v>
      </c>
      <c r="H45" s="705" t="s">
        <v>1694</v>
      </c>
      <c r="I45" s="647"/>
      <c r="J45" s="647"/>
      <c r="K45" s="647"/>
    </row>
    <row r="46" spans="1:11">
      <c r="A46" s="542" t="s">
        <v>14</v>
      </c>
      <c r="B46" s="560"/>
      <c r="C46" s="543"/>
      <c r="D46" s="546">
        <v>90661.5</v>
      </c>
      <c r="E46" s="546">
        <v>90661.5</v>
      </c>
      <c r="F46" s="546">
        <v>90661.5</v>
      </c>
      <c r="G46" s="546">
        <v>90661.5</v>
      </c>
      <c r="H46" s="547">
        <v>90661.5</v>
      </c>
      <c r="I46" s="647"/>
      <c r="J46" s="647"/>
      <c r="K46" s="647"/>
    </row>
    <row r="47" spans="1:11">
      <c r="A47" s="548" t="s">
        <v>15</v>
      </c>
      <c r="B47" s="572"/>
      <c r="C47" s="549"/>
      <c r="D47" s="573">
        <f>150*604.41</f>
        <v>90661.5</v>
      </c>
      <c r="E47" s="573">
        <f>D47</f>
        <v>90661.5</v>
      </c>
      <c r="F47" s="573">
        <f>E47</f>
        <v>90661.5</v>
      </c>
      <c r="G47" s="573">
        <f>F47</f>
        <v>90661.5</v>
      </c>
      <c r="H47" s="574">
        <f>G47</f>
        <v>90661.5</v>
      </c>
      <c r="I47" s="647"/>
      <c r="J47" s="647"/>
      <c r="K47" s="647"/>
    </row>
    <row r="48" spans="1:11">
      <c r="A48" s="548" t="s">
        <v>16</v>
      </c>
      <c r="B48" s="572"/>
      <c r="C48" s="549"/>
      <c r="D48" s="573">
        <v>0</v>
      </c>
      <c r="E48" s="573">
        <v>0</v>
      </c>
      <c r="F48" s="573">
        <v>0</v>
      </c>
      <c r="G48" s="573">
        <v>0</v>
      </c>
      <c r="H48" s="574">
        <v>0</v>
      </c>
      <c r="I48" s="647"/>
      <c r="J48" s="647"/>
      <c r="K48" s="647"/>
    </row>
    <row r="49" spans="1:11">
      <c r="A49" s="548" t="s">
        <v>17</v>
      </c>
      <c r="B49" s="572"/>
      <c r="C49" s="549"/>
      <c r="D49" s="553">
        <v>0</v>
      </c>
      <c r="E49" s="553">
        <v>0</v>
      </c>
      <c r="F49" s="551">
        <v>0</v>
      </c>
      <c r="G49" s="551">
        <v>0</v>
      </c>
      <c r="H49" s="552">
        <v>0</v>
      </c>
      <c r="I49" s="647"/>
      <c r="J49" s="647"/>
      <c r="K49" s="647"/>
    </row>
    <row r="50" spans="1:11">
      <c r="A50" s="548" t="s">
        <v>18</v>
      </c>
      <c r="B50" s="572"/>
      <c r="C50" s="549"/>
      <c r="D50" s="551">
        <v>0</v>
      </c>
      <c r="E50" s="551">
        <v>0</v>
      </c>
      <c r="F50" s="551">
        <v>0</v>
      </c>
      <c r="G50" s="551">
        <v>0</v>
      </c>
      <c r="H50" s="552">
        <v>0</v>
      </c>
      <c r="I50" s="647"/>
      <c r="J50" s="647"/>
      <c r="K50" s="647"/>
    </row>
    <row r="51" spans="1:11" ht="15" customHeight="1">
      <c r="A51" s="997" t="s">
        <v>1693</v>
      </c>
      <c r="B51" s="576" t="s">
        <v>23</v>
      </c>
      <c r="C51" s="565"/>
      <c r="D51" s="577" t="s">
        <v>13</v>
      </c>
      <c r="E51" s="577" t="s">
        <v>13</v>
      </c>
      <c r="F51" s="577" t="s">
        <v>13</v>
      </c>
      <c r="G51" s="577" t="s">
        <v>13</v>
      </c>
      <c r="H51" s="578" t="s">
        <v>13</v>
      </c>
      <c r="I51" s="647"/>
      <c r="J51" s="647"/>
      <c r="K51" s="647"/>
    </row>
    <row r="52" spans="1:11" ht="168.75">
      <c r="A52" s="998"/>
      <c r="B52" s="556" t="s">
        <v>1692</v>
      </c>
      <c r="C52" s="579"/>
      <c r="D52" s="580" t="s">
        <v>1691</v>
      </c>
      <c r="E52" s="580" t="s">
        <v>1690</v>
      </c>
      <c r="F52" s="580" t="s">
        <v>1689</v>
      </c>
      <c r="G52" s="580" t="s">
        <v>1689</v>
      </c>
      <c r="H52" s="582" t="s">
        <v>1689</v>
      </c>
      <c r="I52" s="647"/>
      <c r="J52" s="647"/>
      <c r="K52" s="647"/>
    </row>
    <row r="53" spans="1:11" ht="23.25">
      <c r="A53" s="542" t="s">
        <v>14</v>
      </c>
      <c r="B53" s="543"/>
      <c r="C53" s="544"/>
      <c r="D53" s="600" t="s">
        <v>1549</v>
      </c>
      <c r="E53" s="600" t="s">
        <v>1549</v>
      </c>
      <c r="F53" s="600" t="s">
        <v>1549</v>
      </c>
      <c r="G53" s="600" t="s">
        <v>1549</v>
      </c>
      <c r="H53" s="601" t="s">
        <v>1549</v>
      </c>
      <c r="I53" s="647"/>
      <c r="J53" s="647"/>
      <c r="K53" s="647"/>
    </row>
    <row r="54" spans="1:11" ht="23.25">
      <c r="A54" s="548" t="s">
        <v>15</v>
      </c>
      <c r="B54" s="549"/>
      <c r="C54" s="550"/>
      <c r="D54" s="590" t="s">
        <v>1549</v>
      </c>
      <c r="E54" s="590" t="s">
        <v>1549</v>
      </c>
      <c r="F54" s="590" t="s">
        <v>1549</v>
      </c>
      <c r="G54" s="590" t="s">
        <v>1549</v>
      </c>
      <c r="H54" s="591" t="s">
        <v>1549</v>
      </c>
      <c r="I54" s="647"/>
      <c r="J54" s="647"/>
      <c r="K54" s="647"/>
    </row>
    <row r="55" spans="1:11">
      <c r="A55" s="548" t="s">
        <v>16</v>
      </c>
      <c r="B55" s="549"/>
      <c r="C55" s="550"/>
      <c r="D55" s="553">
        <v>0</v>
      </c>
      <c r="E55" s="553">
        <v>0</v>
      </c>
      <c r="F55" s="553">
        <v>0</v>
      </c>
      <c r="G55" s="553">
        <v>0</v>
      </c>
      <c r="H55" s="554">
        <v>0</v>
      </c>
      <c r="I55" s="647"/>
      <c r="J55" s="647"/>
      <c r="K55" s="647"/>
    </row>
    <row r="56" spans="1:11">
      <c r="A56" s="548" t="s">
        <v>18</v>
      </c>
      <c r="B56" s="549"/>
      <c r="C56" s="550"/>
      <c r="D56" s="553">
        <v>0</v>
      </c>
      <c r="E56" s="553">
        <v>0</v>
      </c>
      <c r="F56" s="553">
        <v>0</v>
      </c>
      <c r="G56" s="553">
        <v>0</v>
      </c>
      <c r="H56" s="554">
        <v>0</v>
      </c>
      <c r="I56" s="647"/>
      <c r="J56" s="647"/>
      <c r="K56" s="647"/>
    </row>
    <row r="57" spans="1:11" ht="15" customHeight="1">
      <c r="A57" s="997" t="s">
        <v>1688</v>
      </c>
      <c r="B57" s="568" t="s">
        <v>23</v>
      </c>
      <c r="C57" s="568"/>
      <c r="D57" s="568" t="s">
        <v>13</v>
      </c>
      <c r="E57" s="568" t="s">
        <v>13</v>
      </c>
      <c r="F57" s="568" t="s">
        <v>13</v>
      </c>
      <c r="G57" s="568" t="s">
        <v>13</v>
      </c>
      <c r="H57" s="617" t="s">
        <v>13</v>
      </c>
      <c r="I57" s="647"/>
      <c r="J57" s="647"/>
      <c r="K57" s="647"/>
    </row>
    <row r="58" spans="1:11" ht="130.5" customHeight="1">
      <c r="A58" s="998"/>
      <c r="B58" s="580" t="s">
        <v>40</v>
      </c>
      <c r="C58" s="594"/>
      <c r="D58" s="580" t="s">
        <v>1687</v>
      </c>
      <c r="E58" s="580" t="s">
        <v>41</v>
      </c>
      <c r="F58" s="580" t="s">
        <v>41</v>
      </c>
      <c r="G58" s="580" t="s">
        <v>41</v>
      </c>
      <c r="H58" s="582" t="s">
        <v>41</v>
      </c>
      <c r="I58" s="647"/>
      <c r="J58" s="647"/>
      <c r="K58" s="647"/>
    </row>
    <row r="59" spans="1:11" ht="22.5">
      <c r="A59" s="542" t="s">
        <v>14</v>
      </c>
      <c r="B59" s="560" t="s">
        <v>21</v>
      </c>
      <c r="C59" s="543"/>
      <c r="D59" s="546">
        <v>550688.26</v>
      </c>
      <c r="E59" s="546">
        <v>892998.36</v>
      </c>
      <c r="F59" s="546">
        <v>1213175.8</v>
      </c>
      <c r="G59" s="546">
        <v>1213175.8</v>
      </c>
      <c r="H59" s="547">
        <v>1213175.8</v>
      </c>
      <c r="I59" s="647"/>
      <c r="J59" s="647"/>
      <c r="K59" s="647"/>
    </row>
    <row r="60" spans="1:11">
      <c r="A60" s="548" t="s">
        <v>15</v>
      </c>
      <c r="B60" s="588"/>
      <c r="C60" s="589"/>
      <c r="D60" s="703">
        <v>203218.06</v>
      </c>
      <c r="E60" s="703">
        <v>313881.36</v>
      </c>
      <c r="F60" s="703">
        <v>402412</v>
      </c>
      <c r="G60" s="703">
        <v>402412</v>
      </c>
      <c r="H60" s="704">
        <v>402412</v>
      </c>
      <c r="I60" s="647"/>
      <c r="J60" s="647"/>
      <c r="K60" s="647"/>
    </row>
    <row r="61" spans="1:11">
      <c r="A61" s="548" t="s">
        <v>16</v>
      </c>
      <c r="B61" s="588"/>
      <c r="C61" s="589"/>
      <c r="D61" s="703">
        <v>0</v>
      </c>
      <c r="E61" s="703">
        <v>0</v>
      </c>
      <c r="F61" s="703">
        <v>0</v>
      </c>
      <c r="G61" s="703">
        <v>0</v>
      </c>
      <c r="H61" s="704">
        <v>0</v>
      </c>
      <c r="I61" s="647"/>
      <c r="J61" s="647"/>
      <c r="K61" s="647"/>
    </row>
    <row r="62" spans="1:11">
      <c r="A62" s="548" t="s">
        <v>17</v>
      </c>
      <c r="B62" s="588"/>
      <c r="C62" s="589"/>
      <c r="D62" s="703">
        <v>347470.2</v>
      </c>
      <c r="E62" s="703">
        <v>579117</v>
      </c>
      <c r="F62" s="703">
        <v>810763.8</v>
      </c>
      <c r="G62" s="703">
        <v>810763.8</v>
      </c>
      <c r="H62" s="704">
        <v>810763.8</v>
      </c>
      <c r="I62" s="647"/>
      <c r="J62" s="647"/>
      <c r="K62" s="647"/>
    </row>
    <row r="63" spans="1:11">
      <c r="A63" s="548" t="s">
        <v>18</v>
      </c>
      <c r="B63" s="583"/>
      <c r="C63" s="553"/>
      <c r="D63" s="703">
        <v>0</v>
      </c>
      <c r="E63" s="703">
        <v>0</v>
      </c>
      <c r="F63" s="703">
        <v>0</v>
      </c>
      <c r="G63" s="703">
        <v>0</v>
      </c>
      <c r="H63" s="554">
        <v>0</v>
      </c>
      <c r="I63" s="647"/>
      <c r="J63" s="647"/>
      <c r="K63" s="647"/>
    </row>
    <row r="64" spans="1:11" ht="15" customHeight="1">
      <c r="A64" s="993" t="s">
        <v>1686</v>
      </c>
      <c r="B64" s="565" t="s">
        <v>23</v>
      </c>
      <c r="C64" s="584"/>
      <c r="D64" s="577" t="s">
        <v>13</v>
      </c>
      <c r="E64" s="577" t="s">
        <v>13</v>
      </c>
      <c r="F64" s="577" t="s">
        <v>13</v>
      </c>
      <c r="G64" s="577" t="s">
        <v>13</v>
      </c>
      <c r="H64" s="578" t="s">
        <v>13</v>
      </c>
      <c r="I64" s="647"/>
      <c r="J64" s="647"/>
      <c r="K64" s="647"/>
    </row>
    <row r="65" spans="1:11" ht="78.75">
      <c r="A65" s="994"/>
      <c r="B65" s="584" t="s">
        <v>1685</v>
      </c>
      <c r="C65" s="586"/>
      <c r="D65" s="618" t="s">
        <v>1684</v>
      </c>
      <c r="E65" s="584" t="s">
        <v>42</v>
      </c>
      <c r="F65" s="584" t="s">
        <v>42</v>
      </c>
      <c r="G65" s="584" t="s">
        <v>42</v>
      </c>
      <c r="H65" s="623" t="s">
        <v>42</v>
      </c>
      <c r="I65" s="647"/>
      <c r="J65" s="647"/>
      <c r="K65" s="647"/>
    </row>
    <row r="66" spans="1:11">
      <c r="A66" s="542" t="s">
        <v>14</v>
      </c>
      <c r="B66" s="598"/>
      <c r="C66" s="598"/>
      <c r="D66" s="701">
        <f>8*75248.67+4*75255.51+4*67124.86+8*29594.1</f>
        <v>1408263.64</v>
      </c>
      <c r="E66" s="701">
        <f>8*75248.67+4*75255.51+4*67124.86+8*29594.1</f>
        <v>1408263.64</v>
      </c>
      <c r="F66" s="701">
        <f>8*75248.67+4*75255.51+4*67124.86+8*29594.1</f>
        <v>1408263.64</v>
      </c>
      <c r="G66" s="701">
        <f>8*75248.67+4*75255.51+4*67124.86+8*29594.1</f>
        <v>1408263.64</v>
      </c>
      <c r="H66" s="702">
        <f>8*75248.67+4*75255.51+4*67124.86+8*29594.1</f>
        <v>1408263.64</v>
      </c>
      <c r="I66" s="647"/>
      <c r="J66" s="647"/>
      <c r="K66" s="647"/>
    </row>
    <row r="67" spans="1:11">
      <c r="A67" s="548" t="s">
        <v>15</v>
      </c>
      <c r="B67" s="588"/>
      <c r="C67" s="589"/>
      <c r="D67" s="590">
        <f>8*75248.67+4*75255.51+4*67124.86+8*29594.1</f>
        <v>1408263.64</v>
      </c>
      <c r="E67" s="590">
        <f>D67</f>
        <v>1408263.64</v>
      </c>
      <c r="F67" s="590">
        <f>E67</f>
        <v>1408263.64</v>
      </c>
      <c r="G67" s="590">
        <f>F67</f>
        <v>1408263.64</v>
      </c>
      <c r="H67" s="591">
        <f>G67</f>
        <v>1408263.64</v>
      </c>
      <c r="I67" s="647"/>
      <c r="J67" s="647"/>
      <c r="K67" s="647"/>
    </row>
    <row r="68" spans="1:11">
      <c r="A68" s="548" t="s">
        <v>16</v>
      </c>
      <c r="B68" s="588"/>
      <c r="C68" s="589"/>
      <c r="D68" s="592">
        <v>0</v>
      </c>
      <c r="E68" s="592">
        <v>0</v>
      </c>
      <c r="F68" s="592">
        <v>0</v>
      </c>
      <c r="G68" s="592">
        <v>0</v>
      </c>
      <c r="H68" s="616">
        <v>0</v>
      </c>
      <c r="I68" s="647"/>
      <c r="J68" s="647"/>
      <c r="K68" s="647"/>
    </row>
    <row r="69" spans="1:11">
      <c r="A69" s="548" t="s">
        <v>18</v>
      </c>
      <c r="B69" s="588"/>
      <c r="C69" s="589"/>
      <c r="D69" s="592">
        <v>0</v>
      </c>
      <c r="E69" s="592">
        <v>0</v>
      </c>
      <c r="F69" s="592">
        <v>0</v>
      </c>
      <c r="G69" s="592">
        <v>0</v>
      </c>
      <c r="H69" s="616">
        <v>0</v>
      </c>
      <c r="I69" s="647"/>
      <c r="J69" s="647"/>
      <c r="K69" s="647"/>
    </row>
    <row r="70" spans="1:11" ht="15" customHeight="1">
      <c r="A70" s="995" t="s">
        <v>1683</v>
      </c>
      <c r="B70" s="593" t="s">
        <v>28</v>
      </c>
      <c r="C70" s="594"/>
      <c r="D70" s="595" t="s">
        <v>13</v>
      </c>
      <c r="E70" s="595" t="s">
        <v>13</v>
      </c>
      <c r="F70" s="595" t="s">
        <v>13</v>
      </c>
      <c r="G70" s="595" t="s">
        <v>13</v>
      </c>
      <c r="H70" s="596" t="s">
        <v>13</v>
      </c>
      <c r="I70" s="647"/>
      <c r="J70" s="647"/>
      <c r="K70" s="647"/>
    </row>
    <row r="71" spans="1:11" ht="111" customHeight="1">
      <c r="A71" s="996"/>
      <c r="B71" s="585" t="s">
        <v>1682</v>
      </c>
      <c r="C71" s="594"/>
      <c r="D71" s="561" t="s">
        <v>1680</v>
      </c>
      <c r="E71" s="584" t="s">
        <v>1681</v>
      </c>
      <c r="F71" s="584" t="s">
        <v>1681</v>
      </c>
      <c r="G71" s="584" t="s">
        <v>1680</v>
      </c>
      <c r="H71" s="623" t="s">
        <v>1680</v>
      </c>
      <c r="I71" s="647"/>
      <c r="J71" s="647"/>
      <c r="K71" s="647"/>
    </row>
    <row r="72" spans="1:11" ht="23.25">
      <c r="A72" s="597" t="s">
        <v>14</v>
      </c>
      <c r="B72" s="598"/>
      <c r="C72" s="599"/>
      <c r="D72" s="701">
        <v>64077</v>
      </c>
      <c r="E72" s="701">
        <v>60877</v>
      </c>
      <c r="F72" s="600" t="s">
        <v>1549</v>
      </c>
      <c r="G72" s="600" t="s">
        <v>1549</v>
      </c>
      <c r="H72" s="601" t="s">
        <v>1549</v>
      </c>
      <c r="I72" s="647"/>
      <c r="J72" s="647"/>
      <c r="K72" s="647"/>
    </row>
    <row r="73" spans="1:11" ht="23.25">
      <c r="A73" s="602" t="s">
        <v>15</v>
      </c>
      <c r="B73" s="588"/>
      <c r="C73" s="589"/>
      <c r="D73" s="592">
        <f>8*20*20</f>
        <v>3200</v>
      </c>
      <c r="E73" s="592">
        <v>0</v>
      </c>
      <c r="F73" s="590" t="s">
        <v>1549</v>
      </c>
      <c r="G73" s="590" t="s">
        <v>1549</v>
      </c>
      <c r="H73" s="591" t="s">
        <v>1549</v>
      </c>
      <c r="I73" s="647"/>
      <c r="J73" s="647"/>
      <c r="K73" s="647"/>
    </row>
    <row r="74" spans="1:11">
      <c r="A74" s="602" t="s">
        <v>1612</v>
      </c>
      <c r="B74" s="588"/>
      <c r="C74" s="589"/>
      <c r="D74" s="592">
        <v>60877</v>
      </c>
      <c r="E74" s="592">
        <v>60877</v>
      </c>
      <c r="F74" s="592">
        <v>0</v>
      </c>
      <c r="G74" s="592">
        <v>0</v>
      </c>
      <c r="H74" s="616">
        <v>0</v>
      </c>
      <c r="I74" s="647"/>
      <c r="J74" s="647"/>
      <c r="K74" s="647"/>
    </row>
    <row r="75" spans="1:11">
      <c r="A75" s="603" t="s">
        <v>18</v>
      </c>
      <c r="B75" s="588"/>
      <c r="C75" s="589"/>
      <c r="D75" s="592">
        <v>0</v>
      </c>
      <c r="E75" s="592">
        <v>0</v>
      </c>
      <c r="F75" s="592">
        <v>0</v>
      </c>
      <c r="G75" s="592">
        <v>0</v>
      </c>
      <c r="H75" s="616">
        <v>0</v>
      </c>
      <c r="I75" s="647"/>
      <c r="J75" s="647"/>
      <c r="K75" s="647"/>
    </row>
    <row r="76" spans="1:11" ht="15" customHeight="1">
      <c r="A76" s="980" t="s">
        <v>1679</v>
      </c>
      <c r="B76" s="593" t="s">
        <v>28</v>
      </c>
      <c r="C76" s="594"/>
      <c r="D76" s="595" t="s">
        <v>13</v>
      </c>
      <c r="E76" s="595" t="s">
        <v>13</v>
      </c>
      <c r="F76" s="595" t="s">
        <v>13</v>
      </c>
      <c r="G76" s="595" t="s">
        <v>13</v>
      </c>
      <c r="H76" s="605" t="s">
        <v>13</v>
      </c>
      <c r="I76" s="647"/>
      <c r="J76" s="647"/>
      <c r="K76" s="647"/>
    </row>
    <row r="77" spans="1:11" ht="123.75">
      <c r="A77" s="981"/>
      <c r="B77" s="700" t="s">
        <v>1678</v>
      </c>
      <c r="C77" s="580"/>
      <c r="D77" s="699" t="s">
        <v>1677</v>
      </c>
      <c r="E77" s="628" t="s">
        <v>43</v>
      </c>
      <c r="F77" s="628" t="s">
        <v>1676</v>
      </c>
      <c r="G77" s="628" t="s">
        <v>43</v>
      </c>
      <c r="H77" s="629" t="s">
        <v>43</v>
      </c>
      <c r="I77" s="647"/>
      <c r="J77" s="647"/>
      <c r="K77" s="647"/>
    </row>
    <row r="78" spans="1:11" ht="23.25">
      <c r="A78" s="597" t="s">
        <v>14</v>
      </c>
      <c r="B78" s="607"/>
      <c r="C78" s="599"/>
      <c r="D78" s="600" t="s">
        <v>1549</v>
      </c>
      <c r="E78" s="600" t="s">
        <v>1549</v>
      </c>
      <c r="F78" s="600" t="s">
        <v>1549</v>
      </c>
      <c r="G78" s="600" t="s">
        <v>1549</v>
      </c>
      <c r="H78" s="601" t="s">
        <v>1549</v>
      </c>
      <c r="I78" s="647"/>
      <c r="J78" s="647"/>
      <c r="K78" s="647"/>
    </row>
    <row r="79" spans="1:11" ht="23.25">
      <c r="A79" s="602" t="s">
        <v>15</v>
      </c>
      <c r="B79" s="588"/>
      <c r="C79" s="589"/>
      <c r="D79" s="590" t="s">
        <v>1549</v>
      </c>
      <c r="E79" s="590" t="s">
        <v>1549</v>
      </c>
      <c r="F79" s="590" t="s">
        <v>1549</v>
      </c>
      <c r="G79" s="590" t="s">
        <v>1549</v>
      </c>
      <c r="H79" s="591" t="s">
        <v>1549</v>
      </c>
      <c r="I79" s="647"/>
      <c r="J79" s="647"/>
      <c r="K79" s="647"/>
    </row>
    <row r="80" spans="1:11">
      <c r="A80" s="602" t="s">
        <v>16</v>
      </c>
      <c r="B80" s="588"/>
      <c r="C80" s="589"/>
      <c r="D80" s="592">
        <v>0</v>
      </c>
      <c r="E80" s="592">
        <v>0</v>
      </c>
      <c r="F80" s="592">
        <v>0</v>
      </c>
      <c r="G80" s="592">
        <v>0</v>
      </c>
      <c r="H80" s="616">
        <v>0</v>
      </c>
      <c r="I80" s="647"/>
      <c r="J80" s="647"/>
      <c r="K80" s="647"/>
    </row>
    <row r="81" spans="1:11">
      <c r="A81" s="603" t="s">
        <v>18</v>
      </c>
      <c r="B81" s="588"/>
      <c r="C81" s="589"/>
      <c r="D81" s="592">
        <v>0</v>
      </c>
      <c r="E81" s="592">
        <v>0</v>
      </c>
      <c r="F81" s="592">
        <v>0</v>
      </c>
      <c r="G81" s="592">
        <v>0</v>
      </c>
      <c r="H81" s="616">
        <v>0</v>
      </c>
      <c r="I81" s="647"/>
      <c r="J81" s="647"/>
      <c r="K81" s="647"/>
    </row>
    <row r="82" spans="1:11">
      <c r="A82" s="984" t="s">
        <v>1675</v>
      </c>
      <c r="B82" s="568" t="s">
        <v>23</v>
      </c>
      <c r="C82" s="568"/>
      <c r="D82" s="568" t="s">
        <v>13</v>
      </c>
      <c r="E82" s="568" t="s">
        <v>13</v>
      </c>
      <c r="F82" s="568" t="s">
        <v>13</v>
      </c>
      <c r="G82" s="568" t="s">
        <v>13</v>
      </c>
      <c r="H82" s="617" t="s">
        <v>13</v>
      </c>
      <c r="I82" s="647"/>
      <c r="J82" s="647"/>
      <c r="K82" s="647"/>
    </row>
    <row r="83" spans="1:11" ht="103.5" customHeight="1">
      <c r="A83" s="985"/>
      <c r="B83" s="618" t="s">
        <v>1674</v>
      </c>
      <c r="C83" s="568"/>
      <c r="D83" s="619" t="s">
        <v>1673</v>
      </c>
      <c r="E83" s="619" t="s">
        <v>1672</v>
      </c>
      <c r="F83" s="696" t="s">
        <v>24</v>
      </c>
      <c r="G83" s="696" t="s">
        <v>24</v>
      </c>
      <c r="H83" s="695" t="s">
        <v>24</v>
      </c>
      <c r="I83" s="647"/>
      <c r="J83" s="647"/>
      <c r="K83" s="647"/>
    </row>
    <row r="84" spans="1:11" ht="16.5" customHeight="1">
      <c r="A84" s="597" t="s">
        <v>14</v>
      </c>
      <c r="B84" s="607"/>
      <c r="C84" s="599"/>
      <c r="D84" s="665">
        <f>D97+D103</f>
        <v>33561</v>
      </c>
      <c r="E84" s="546">
        <f>E103</f>
        <v>2923066</v>
      </c>
      <c r="F84" s="546">
        <f>F103</f>
        <v>2923066</v>
      </c>
      <c r="G84" s="609">
        <v>0</v>
      </c>
      <c r="H84" s="609">
        <v>0</v>
      </c>
      <c r="I84" s="647"/>
      <c r="J84" s="647"/>
      <c r="K84" s="647"/>
    </row>
    <row r="85" spans="1:11">
      <c r="A85" s="548" t="s">
        <v>15</v>
      </c>
      <c r="B85" s="549"/>
      <c r="C85" s="550"/>
      <c r="D85" s="583">
        <v>0</v>
      </c>
      <c r="E85" s="583">
        <v>0</v>
      </c>
      <c r="F85" s="583">
        <v>0</v>
      </c>
      <c r="G85" s="698">
        <v>0</v>
      </c>
      <c r="H85" s="697">
        <v>0</v>
      </c>
      <c r="I85" s="647"/>
      <c r="J85" s="647"/>
      <c r="K85" s="647"/>
    </row>
    <row r="86" spans="1:11">
      <c r="A86" s="548" t="s">
        <v>16</v>
      </c>
      <c r="B86" s="549"/>
      <c r="C86" s="550"/>
      <c r="D86" s="583">
        <f>D99+D105</f>
        <v>33561</v>
      </c>
      <c r="E86" s="583">
        <v>0</v>
      </c>
      <c r="F86" s="583">
        <v>0</v>
      </c>
      <c r="G86" s="698">
        <v>0</v>
      </c>
      <c r="H86" s="697">
        <v>0</v>
      </c>
      <c r="I86" s="647"/>
      <c r="J86" s="647"/>
      <c r="K86" s="647"/>
    </row>
    <row r="87" spans="1:11">
      <c r="A87" s="548" t="s">
        <v>17</v>
      </c>
      <c r="B87" s="549"/>
      <c r="C87" s="550"/>
      <c r="D87" s="583">
        <v>0</v>
      </c>
      <c r="E87" s="583">
        <v>0</v>
      </c>
      <c r="F87" s="583">
        <v>0</v>
      </c>
      <c r="G87" s="698">
        <v>0</v>
      </c>
      <c r="H87" s="697">
        <v>0</v>
      </c>
      <c r="I87" s="647"/>
      <c r="J87" s="647"/>
      <c r="K87" s="647"/>
    </row>
    <row r="88" spans="1:11">
      <c r="A88" s="564" t="s">
        <v>18</v>
      </c>
      <c r="B88" s="549"/>
      <c r="C88" s="550"/>
      <c r="D88" s="583">
        <v>0</v>
      </c>
      <c r="E88" s="583">
        <f>E107</f>
        <v>2923066</v>
      </c>
      <c r="F88" s="583">
        <f>F107</f>
        <v>2923066</v>
      </c>
      <c r="G88" s="698">
        <v>0</v>
      </c>
      <c r="H88" s="697">
        <v>0</v>
      </c>
      <c r="I88" s="647"/>
      <c r="J88" s="647"/>
      <c r="K88" s="647"/>
    </row>
    <row r="89" spans="1:11">
      <c r="A89" s="984" t="s">
        <v>1671</v>
      </c>
      <c r="B89" s="568" t="s">
        <v>23</v>
      </c>
      <c r="C89" s="568"/>
      <c r="D89" s="568" t="s">
        <v>13</v>
      </c>
      <c r="E89" s="568" t="s">
        <v>13</v>
      </c>
      <c r="F89" s="568" t="s">
        <v>13</v>
      </c>
      <c r="G89" s="568" t="s">
        <v>13</v>
      </c>
      <c r="H89" s="617" t="s">
        <v>13</v>
      </c>
      <c r="I89" s="647"/>
      <c r="J89" s="647"/>
      <c r="K89" s="647"/>
    </row>
    <row r="90" spans="1:11" ht="138" customHeight="1">
      <c r="A90" s="985"/>
      <c r="B90" s="561" t="s">
        <v>1670</v>
      </c>
      <c r="C90" s="555"/>
      <c r="D90" s="619" t="s">
        <v>1669</v>
      </c>
      <c r="E90" s="619" t="s">
        <v>1668</v>
      </c>
      <c r="F90" s="696" t="s">
        <v>24</v>
      </c>
      <c r="G90" s="696" t="s">
        <v>24</v>
      </c>
      <c r="H90" s="695" t="s">
        <v>24</v>
      </c>
      <c r="I90" s="647"/>
      <c r="J90" s="647"/>
      <c r="K90" s="647"/>
    </row>
    <row r="91" spans="1:11" ht="32.25" customHeight="1">
      <c r="A91" s="597" t="s">
        <v>14</v>
      </c>
      <c r="B91" s="607"/>
      <c r="C91" s="599"/>
      <c r="D91" s="600" t="s">
        <v>1549</v>
      </c>
      <c r="E91" s="600" t="s">
        <v>1549</v>
      </c>
      <c r="F91" s="600">
        <v>0</v>
      </c>
      <c r="G91" s="600">
        <v>0</v>
      </c>
      <c r="H91" s="601">
        <v>0</v>
      </c>
      <c r="I91" s="647"/>
      <c r="J91" s="647"/>
      <c r="K91" s="647"/>
    </row>
    <row r="92" spans="1:11" ht="23.25">
      <c r="A92" s="548" t="s">
        <v>15</v>
      </c>
      <c r="B92" s="549"/>
      <c r="C92" s="550"/>
      <c r="D92" s="590" t="s">
        <v>1549</v>
      </c>
      <c r="E92" s="590" t="s">
        <v>1549</v>
      </c>
      <c r="F92" s="553">
        <v>0</v>
      </c>
      <c r="G92" s="553">
        <v>0</v>
      </c>
      <c r="H92" s="554">
        <v>0</v>
      </c>
      <c r="I92" s="647"/>
      <c r="J92" s="647"/>
      <c r="K92" s="647"/>
    </row>
    <row r="93" spans="1:11">
      <c r="A93" s="548" t="s">
        <v>16</v>
      </c>
      <c r="B93" s="549"/>
      <c r="C93" s="550"/>
      <c r="D93" s="553">
        <v>0</v>
      </c>
      <c r="E93" s="553">
        <v>0</v>
      </c>
      <c r="F93" s="553">
        <v>0</v>
      </c>
      <c r="G93" s="553">
        <v>0</v>
      </c>
      <c r="H93" s="554">
        <v>0</v>
      </c>
      <c r="I93" s="647"/>
      <c r="J93" s="647"/>
      <c r="K93" s="647"/>
    </row>
    <row r="94" spans="1:11">
      <c r="A94" s="548" t="s">
        <v>17</v>
      </c>
      <c r="B94" s="549"/>
      <c r="C94" s="550"/>
      <c r="D94" s="553">
        <v>0</v>
      </c>
      <c r="E94" s="553">
        <v>0</v>
      </c>
      <c r="F94" s="553">
        <v>0</v>
      </c>
      <c r="G94" s="553">
        <v>0</v>
      </c>
      <c r="H94" s="554">
        <v>0</v>
      </c>
      <c r="I94" s="647"/>
      <c r="J94" s="647"/>
      <c r="K94" s="647"/>
    </row>
    <row r="95" spans="1:11">
      <c r="A95" s="986" t="s">
        <v>1667</v>
      </c>
      <c r="B95" s="568" t="s">
        <v>23</v>
      </c>
      <c r="C95" s="568"/>
      <c r="D95" s="630" t="s">
        <v>13</v>
      </c>
      <c r="E95" s="630" t="s">
        <v>13</v>
      </c>
      <c r="F95" s="630" t="s">
        <v>13</v>
      </c>
      <c r="G95" s="630" t="s">
        <v>13</v>
      </c>
      <c r="H95" s="605" t="s">
        <v>13</v>
      </c>
      <c r="I95" s="647"/>
      <c r="J95" s="647"/>
      <c r="K95" s="647"/>
    </row>
    <row r="96" spans="1:11" ht="201.75" customHeight="1">
      <c r="A96" s="987"/>
      <c r="B96" s="561" t="s">
        <v>1666</v>
      </c>
      <c r="C96" s="568"/>
      <c r="D96" s="691" t="s">
        <v>1665</v>
      </c>
      <c r="E96" s="690" t="s">
        <v>1664</v>
      </c>
      <c r="F96" s="694" t="s">
        <v>24</v>
      </c>
      <c r="G96" s="694" t="s">
        <v>24</v>
      </c>
      <c r="H96" s="693" t="s">
        <v>24</v>
      </c>
      <c r="I96" s="647"/>
      <c r="J96" s="647"/>
      <c r="K96" s="647"/>
    </row>
    <row r="97" spans="1:11" ht="26.25" customHeight="1">
      <c r="A97" s="542" t="s">
        <v>14</v>
      </c>
      <c r="B97" s="560"/>
      <c r="C97" s="543"/>
      <c r="D97" s="545">
        <v>10110</v>
      </c>
      <c r="E97" s="600" t="s">
        <v>1549</v>
      </c>
      <c r="F97" s="545">
        <v>0</v>
      </c>
      <c r="G97" s="545">
        <v>0</v>
      </c>
      <c r="H97" s="571">
        <v>0</v>
      </c>
      <c r="I97" s="647"/>
      <c r="J97" s="647"/>
      <c r="K97" s="647"/>
    </row>
    <row r="98" spans="1:11" ht="22.5" customHeight="1">
      <c r="A98" s="548" t="s">
        <v>15</v>
      </c>
      <c r="B98" s="572"/>
      <c r="C98" s="549"/>
      <c r="D98" s="590" t="s">
        <v>1549</v>
      </c>
      <c r="E98" s="590" t="s">
        <v>1549</v>
      </c>
      <c r="F98" s="551">
        <v>0</v>
      </c>
      <c r="G98" s="551">
        <v>0</v>
      </c>
      <c r="H98" s="552">
        <v>0</v>
      </c>
      <c r="I98" s="647"/>
      <c r="J98" s="647"/>
      <c r="K98" s="647"/>
    </row>
    <row r="99" spans="1:11" ht="13.5" customHeight="1">
      <c r="A99" s="548" t="s">
        <v>1623</v>
      </c>
      <c r="B99" s="572"/>
      <c r="C99" s="549"/>
      <c r="D99" s="551">
        <v>10110</v>
      </c>
      <c r="E99" s="551">
        <v>0</v>
      </c>
      <c r="F99" s="551">
        <v>0</v>
      </c>
      <c r="G99" s="551">
        <v>0</v>
      </c>
      <c r="H99" s="552">
        <v>0</v>
      </c>
      <c r="I99" s="647"/>
      <c r="J99" s="647"/>
      <c r="K99" s="647"/>
    </row>
    <row r="100" spans="1:11" ht="13.5" customHeight="1">
      <c r="A100" s="548" t="s">
        <v>17</v>
      </c>
      <c r="B100" s="572"/>
      <c r="C100" s="549"/>
      <c r="D100" s="553">
        <v>0</v>
      </c>
      <c r="E100" s="551">
        <v>0</v>
      </c>
      <c r="F100" s="551">
        <v>0</v>
      </c>
      <c r="G100" s="551">
        <v>0</v>
      </c>
      <c r="H100" s="552">
        <v>0</v>
      </c>
      <c r="I100" s="647"/>
      <c r="J100" s="647"/>
      <c r="K100" s="647"/>
    </row>
    <row r="101" spans="1:11" s="1" customFormat="1" ht="13.5" customHeight="1">
      <c r="A101" s="606"/>
      <c r="B101" s="568" t="s">
        <v>23</v>
      </c>
      <c r="C101" s="568"/>
      <c r="D101" s="630" t="s">
        <v>13</v>
      </c>
      <c r="E101" s="630" t="s">
        <v>13</v>
      </c>
      <c r="F101" s="630" t="s">
        <v>13</v>
      </c>
      <c r="G101" s="630" t="s">
        <v>13</v>
      </c>
      <c r="H101" s="605" t="s">
        <v>13</v>
      </c>
      <c r="I101" s="655"/>
      <c r="J101" s="655"/>
      <c r="K101" s="655"/>
    </row>
    <row r="102" spans="1:11" ht="142.5" customHeight="1">
      <c r="A102" s="692" t="s">
        <v>1663</v>
      </c>
      <c r="B102" s="561" t="s">
        <v>1662</v>
      </c>
      <c r="C102" s="568"/>
      <c r="D102" s="691" t="s">
        <v>1661</v>
      </c>
      <c r="E102" s="690" t="s">
        <v>1660</v>
      </c>
      <c r="F102" s="690" t="s">
        <v>1660</v>
      </c>
      <c r="G102" s="689" t="s">
        <v>24</v>
      </c>
      <c r="H102" s="688" t="s">
        <v>24</v>
      </c>
      <c r="I102" s="647"/>
      <c r="J102" s="647"/>
      <c r="K102" s="647"/>
    </row>
    <row r="103" spans="1:11" ht="22.5">
      <c r="A103" s="542" t="s">
        <v>14</v>
      </c>
      <c r="B103" s="560" t="s">
        <v>21</v>
      </c>
      <c r="C103" s="543"/>
      <c r="D103" s="546">
        <v>23451</v>
      </c>
      <c r="E103" s="546">
        <v>2923066</v>
      </c>
      <c r="F103" s="546">
        <v>2923066</v>
      </c>
      <c r="G103" s="687">
        <v>0</v>
      </c>
      <c r="H103" s="571">
        <v>0</v>
      </c>
      <c r="I103" s="647"/>
      <c r="J103" s="647"/>
      <c r="K103" s="647"/>
    </row>
    <row r="104" spans="1:11">
      <c r="A104" s="548" t="s">
        <v>15</v>
      </c>
      <c r="B104" s="572"/>
      <c r="C104" s="549"/>
      <c r="D104" s="551">
        <v>0</v>
      </c>
      <c r="E104" s="684">
        <v>0</v>
      </c>
      <c r="F104" s="684">
        <v>0</v>
      </c>
      <c r="G104" s="684">
        <v>0</v>
      </c>
      <c r="H104" s="552">
        <v>0</v>
      </c>
      <c r="I104" s="647"/>
      <c r="J104" s="647"/>
      <c r="K104" s="647"/>
    </row>
    <row r="105" spans="1:11">
      <c r="A105" s="548" t="s">
        <v>16</v>
      </c>
      <c r="B105" s="572"/>
      <c r="C105" s="549"/>
      <c r="D105" s="551">
        <v>23451</v>
      </c>
      <c r="E105" s="684">
        <v>0</v>
      </c>
      <c r="F105" s="684">
        <v>0</v>
      </c>
      <c r="G105" s="684">
        <v>0</v>
      </c>
      <c r="H105" s="552">
        <v>0</v>
      </c>
      <c r="I105" s="647"/>
      <c r="J105" s="647"/>
      <c r="K105" s="647"/>
    </row>
    <row r="106" spans="1:11">
      <c r="A106" s="548" t="s">
        <v>17</v>
      </c>
      <c r="B106" s="572"/>
      <c r="C106" s="549"/>
      <c r="D106" s="553">
        <v>0</v>
      </c>
      <c r="E106" s="684">
        <v>0</v>
      </c>
      <c r="F106" s="684">
        <v>0</v>
      </c>
      <c r="G106" s="684">
        <v>0</v>
      </c>
      <c r="H106" s="552">
        <v>0</v>
      </c>
      <c r="I106" s="647"/>
      <c r="J106" s="647"/>
      <c r="K106" s="647"/>
    </row>
    <row r="107" spans="1:11">
      <c r="A107" s="548" t="s">
        <v>18</v>
      </c>
      <c r="B107" s="624"/>
      <c r="C107" s="686"/>
      <c r="D107" s="551">
        <v>0</v>
      </c>
      <c r="E107" s="684">
        <v>2923066</v>
      </c>
      <c r="F107" s="685">
        <v>2923066</v>
      </c>
      <c r="G107" s="684">
        <v>0</v>
      </c>
      <c r="H107" s="552">
        <v>0</v>
      </c>
      <c r="I107" s="647"/>
      <c r="J107" s="647"/>
      <c r="K107" s="647"/>
    </row>
    <row r="108" spans="1:11" s="1" customFormat="1">
      <c r="A108" s="982" t="s">
        <v>1659</v>
      </c>
      <c r="B108" s="565" t="s">
        <v>23</v>
      </c>
      <c r="C108" s="565"/>
      <c r="D108" s="565" t="s">
        <v>13</v>
      </c>
      <c r="E108" s="565" t="s">
        <v>13</v>
      </c>
      <c r="F108" s="565" t="s">
        <v>13</v>
      </c>
      <c r="G108" s="565" t="s">
        <v>13</v>
      </c>
      <c r="H108" s="566" t="s">
        <v>13</v>
      </c>
      <c r="I108" s="655"/>
      <c r="J108" s="655"/>
      <c r="K108" s="655"/>
    </row>
    <row r="109" spans="1:11" s="1" customFormat="1" ht="123.75">
      <c r="A109" s="983"/>
      <c r="B109" s="584" t="s">
        <v>1658</v>
      </c>
      <c r="C109" s="622"/>
      <c r="D109" s="631" t="s">
        <v>1657</v>
      </c>
      <c r="E109" s="631" t="s">
        <v>1657</v>
      </c>
      <c r="F109" s="631" t="s">
        <v>1657</v>
      </c>
      <c r="G109" s="631" t="s">
        <v>1657</v>
      </c>
      <c r="H109" s="632" t="s">
        <v>1657</v>
      </c>
      <c r="I109" s="655"/>
      <c r="J109" s="655"/>
      <c r="K109" s="655"/>
    </row>
    <row r="110" spans="1:11" s="1" customFormat="1" ht="23.25">
      <c r="A110" s="542" t="s">
        <v>14</v>
      </c>
      <c r="B110" s="633"/>
      <c r="C110" s="598"/>
      <c r="D110" s="600" t="s">
        <v>1549</v>
      </c>
      <c r="E110" s="600" t="s">
        <v>1549</v>
      </c>
      <c r="F110" s="600" t="s">
        <v>1549</v>
      </c>
      <c r="G110" s="600" t="s">
        <v>1549</v>
      </c>
      <c r="H110" s="601" t="s">
        <v>1549</v>
      </c>
      <c r="I110" s="655"/>
      <c r="J110" s="655"/>
      <c r="K110" s="655"/>
    </row>
    <row r="111" spans="1:11" s="1" customFormat="1" ht="23.25">
      <c r="A111" s="548" t="s">
        <v>15</v>
      </c>
      <c r="B111" s="634"/>
      <c r="C111" s="588"/>
      <c r="D111" s="590" t="s">
        <v>1549</v>
      </c>
      <c r="E111" s="590" t="s">
        <v>1549</v>
      </c>
      <c r="F111" s="590" t="s">
        <v>1549</v>
      </c>
      <c r="G111" s="590" t="s">
        <v>1549</v>
      </c>
      <c r="H111" s="591" t="s">
        <v>1549</v>
      </c>
      <c r="I111" s="655"/>
      <c r="J111" s="655"/>
      <c r="K111" s="655"/>
    </row>
    <row r="112" spans="1:11" s="1" customFormat="1">
      <c r="A112" s="548" t="s">
        <v>16</v>
      </c>
      <c r="B112" s="634"/>
      <c r="C112" s="588"/>
      <c r="D112" s="551">
        <v>0</v>
      </c>
      <c r="E112" s="551">
        <v>0</v>
      </c>
      <c r="F112" s="551">
        <v>0</v>
      </c>
      <c r="G112" s="551">
        <v>0</v>
      </c>
      <c r="H112" s="552">
        <v>0</v>
      </c>
      <c r="I112" s="655"/>
      <c r="J112" s="655"/>
      <c r="K112" s="655"/>
    </row>
    <row r="113" spans="1:11" s="1" customFormat="1">
      <c r="A113" s="548" t="s">
        <v>18</v>
      </c>
      <c r="B113" s="634"/>
      <c r="C113" s="588"/>
      <c r="D113" s="551">
        <v>0</v>
      </c>
      <c r="E113" s="551">
        <v>0</v>
      </c>
      <c r="F113" s="551">
        <v>0</v>
      </c>
      <c r="G113" s="551">
        <v>0</v>
      </c>
      <c r="H113" s="552">
        <v>0</v>
      </c>
      <c r="I113" s="655"/>
      <c r="J113" s="655"/>
      <c r="K113" s="655"/>
    </row>
    <row r="114" spans="1:11" s="1" customFormat="1">
      <c r="A114" s="1004" t="s">
        <v>1656</v>
      </c>
      <c r="B114" s="565" t="s">
        <v>23</v>
      </c>
      <c r="C114" s="565"/>
      <c r="D114" s="565" t="s">
        <v>13</v>
      </c>
      <c r="E114" s="565" t="s">
        <v>13</v>
      </c>
      <c r="F114" s="565" t="s">
        <v>13</v>
      </c>
      <c r="G114" s="565" t="s">
        <v>13</v>
      </c>
      <c r="H114" s="566" t="s">
        <v>13</v>
      </c>
      <c r="I114" s="655"/>
      <c r="J114" s="655"/>
      <c r="K114" s="655"/>
    </row>
    <row r="115" spans="1:11" ht="271.5" customHeight="1">
      <c r="A115" s="1004"/>
      <c r="B115" s="683" t="s">
        <v>1655</v>
      </c>
      <c r="C115" s="627"/>
      <c r="D115" s="635" t="s">
        <v>1654</v>
      </c>
      <c r="E115" s="682" t="s">
        <v>24</v>
      </c>
      <c r="F115" s="682" t="s">
        <v>24</v>
      </c>
      <c r="G115" s="682" t="s">
        <v>24</v>
      </c>
      <c r="H115" s="681" t="s">
        <v>24</v>
      </c>
      <c r="I115" s="647"/>
      <c r="J115" s="647"/>
      <c r="K115" s="647"/>
    </row>
    <row r="116" spans="1:11" ht="26.25" customHeight="1">
      <c r="A116" s="542" t="s">
        <v>14</v>
      </c>
      <c r="B116" s="543"/>
      <c r="C116" s="544"/>
      <c r="D116" s="600" t="s">
        <v>1549</v>
      </c>
      <c r="E116" s="546">
        <v>0</v>
      </c>
      <c r="F116" s="546">
        <v>0</v>
      </c>
      <c r="G116" s="546">
        <v>0</v>
      </c>
      <c r="H116" s="547">
        <v>0</v>
      </c>
      <c r="I116" s="647"/>
      <c r="J116" s="647"/>
      <c r="K116" s="647"/>
    </row>
    <row r="117" spans="1:11" ht="23.25">
      <c r="A117" s="548" t="s">
        <v>15</v>
      </c>
      <c r="B117" s="549"/>
      <c r="C117" s="550"/>
      <c r="D117" s="590" t="s">
        <v>1549</v>
      </c>
      <c r="E117" s="553">
        <v>0</v>
      </c>
      <c r="F117" s="553">
        <v>0</v>
      </c>
      <c r="G117" s="553">
        <v>0</v>
      </c>
      <c r="H117" s="554">
        <v>0</v>
      </c>
      <c r="I117" s="647"/>
      <c r="J117" s="647"/>
      <c r="K117" s="647"/>
    </row>
    <row r="118" spans="1:11">
      <c r="A118" s="548" t="s">
        <v>16</v>
      </c>
      <c r="B118" s="549"/>
      <c r="C118" s="550"/>
      <c r="D118" s="553">
        <v>0</v>
      </c>
      <c r="E118" s="553">
        <v>0</v>
      </c>
      <c r="F118" s="553">
        <v>0</v>
      </c>
      <c r="G118" s="553">
        <v>0</v>
      </c>
      <c r="H118" s="554">
        <v>0</v>
      </c>
      <c r="I118" s="647"/>
      <c r="J118" s="647"/>
      <c r="K118" s="647"/>
    </row>
    <row r="119" spans="1:11">
      <c r="A119" s="548" t="s">
        <v>18</v>
      </c>
      <c r="B119" s="549"/>
      <c r="C119" s="550"/>
      <c r="D119" s="553">
        <v>0</v>
      </c>
      <c r="E119" s="553">
        <v>0</v>
      </c>
      <c r="F119" s="553">
        <v>0</v>
      </c>
      <c r="G119" s="553">
        <v>0</v>
      </c>
      <c r="H119" s="554">
        <v>0</v>
      </c>
      <c r="I119" s="647"/>
      <c r="J119" s="647"/>
      <c r="K119" s="647"/>
    </row>
    <row r="120" spans="1:11">
      <c r="A120" s="1005" t="s">
        <v>1653</v>
      </c>
      <c r="B120" s="555" t="s">
        <v>23</v>
      </c>
      <c r="C120" s="555"/>
      <c r="D120" s="568" t="s">
        <v>13</v>
      </c>
      <c r="E120" s="568" t="s">
        <v>13</v>
      </c>
      <c r="F120" s="568" t="s">
        <v>13</v>
      </c>
      <c r="G120" s="568" t="s">
        <v>13</v>
      </c>
      <c r="H120" s="617" t="s">
        <v>13</v>
      </c>
      <c r="I120" s="647"/>
      <c r="J120" s="647"/>
      <c r="K120" s="647"/>
    </row>
    <row r="121" spans="1:11" ht="281.25">
      <c r="A121" s="1005"/>
      <c r="B121" s="561" t="s">
        <v>1652</v>
      </c>
      <c r="C121" s="621"/>
      <c r="D121" s="594" t="s">
        <v>1650</v>
      </c>
      <c r="E121" s="594" t="s">
        <v>1651</v>
      </c>
      <c r="F121" s="594" t="s">
        <v>1650</v>
      </c>
      <c r="G121" s="594" t="s">
        <v>1649</v>
      </c>
      <c r="H121" s="680" t="s">
        <v>1648</v>
      </c>
      <c r="I121" s="647"/>
      <c r="J121" s="647"/>
      <c r="K121" s="647"/>
    </row>
    <row r="122" spans="1:11" ht="23.25">
      <c r="A122" s="542" t="s">
        <v>14</v>
      </c>
      <c r="B122" s="543"/>
      <c r="C122" s="544"/>
      <c r="D122" s="600" t="s">
        <v>1549</v>
      </c>
      <c r="E122" s="600" t="s">
        <v>1549</v>
      </c>
      <c r="F122" s="600" t="s">
        <v>1549</v>
      </c>
      <c r="G122" s="600" t="s">
        <v>1549</v>
      </c>
      <c r="H122" s="601" t="s">
        <v>1549</v>
      </c>
      <c r="I122" s="647"/>
      <c r="J122" s="647"/>
      <c r="K122" s="647"/>
    </row>
    <row r="123" spans="1:11" ht="23.25">
      <c r="A123" s="548" t="s">
        <v>15</v>
      </c>
      <c r="B123" s="549"/>
      <c r="C123" s="550"/>
      <c r="D123" s="590" t="s">
        <v>1549</v>
      </c>
      <c r="E123" s="590" t="s">
        <v>1549</v>
      </c>
      <c r="F123" s="590" t="s">
        <v>1549</v>
      </c>
      <c r="G123" s="590" t="s">
        <v>1549</v>
      </c>
      <c r="H123" s="591" t="s">
        <v>1549</v>
      </c>
      <c r="I123" s="647"/>
      <c r="J123" s="647"/>
      <c r="K123" s="647"/>
    </row>
    <row r="124" spans="1:11">
      <c r="A124" s="548" t="s">
        <v>16</v>
      </c>
      <c r="B124" s="549"/>
      <c r="C124" s="550"/>
      <c r="D124" s="553">
        <v>0</v>
      </c>
      <c r="E124" s="553">
        <v>0</v>
      </c>
      <c r="F124" s="553">
        <v>0</v>
      </c>
      <c r="G124" s="553">
        <v>0</v>
      </c>
      <c r="H124" s="554">
        <v>0</v>
      </c>
      <c r="I124" s="647"/>
      <c r="J124" s="647"/>
      <c r="K124" s="647"/>
    </row>
    <row r="125" spans="1:11">
      <c r="A125" s="548" t="s">
        <v>18</v>
      </c>
      <c r="B125" s="549"/>
      <c r="C125" s="550"/>
      <c r="D125" s="553">
        <v>0</v>
      </c>
      <c r="E125" s="553">
        <v>0</v>
      </c>
      <c r="F125" s="553">
        <v>0</v>
      </c>
      <c r="G125" s="553">
        <v>0</v>
      </c>
      <c r="H125" s="554">
        <v>0</v>
      </c>
      <c r="I125" s="647"/>
      <c r="J125" s="647"/>
      <c r="K125" s="647"/>
    </row>
    <row r="126" spans="1:11">
      <c r="A126" s="974" t="s">
        <v>1647</v>
      </c>
      <c r="B126" s="561"/>
      <c r="C126" s="621"/>
      <c r="D126" s="565" t="s">
        <v>13</v>
      </c>
      <c r="E126" s="565" t="s">
        <v>13</v>
      </c>
      <c r="F126" s="565" t="s">
        <v>13</v>
      </c>
      <c r="G126" s="565" t="s">
        <v>13</v>
      </c>
      <c r="H126" s="566" t="s">
        <v>13</v>
      </c>
      <c r="I126" s="647"/>
      <c r="J126" s="647"/>
      <c r="K126" s="647"/>
    </row>
    <row r="127" spans="1:11" ht="165" customHeight="1">
      <c r="A127" s="975"/>
      <c r="B127" s="558" t="s">
        <v>1646</v>
      </c>
      <c r="C127" s="558"/>
      <c r="D127" s="558" t="s">
        <v>1645</v>
      </c>
      <c r="E127" s="558" t="s">
        <v>1644</v>
      </c>
      <c r="F127" s="558" t="s">
        <v>19</v>
      </c>
      <c r="G127" s="558" t="s">
        <v>20</v>
      </c>
      <c r="H127" s="559" t="s">
        <v>1643</v>
      </c>
      <c r="I127" s="647"/>
      <c r="J127" s="647"/>
      <c r="K127" s="647"/>
    </row>
    <row r="128" spans="1:11">
      <c r="A128" s="542" t="s">
        <v>14</v>
      </c>
      <c r="B128" s="543"/>
      <c r="C128" s="544"/>
      <c r="D128" s="546">
        <f>D142+D149+D162+D156+D168</f>
        <v>9842840</v>
      </c>
      <c r="E128" s="546">
        <f>E156+E162+E168</f>
        <v>6280000</v>
      </c>
      <c r="F128" s="546">
        <f>F162+F156</f>
        <v>530000</v>
      </c>
      <c r="G128" s="546">
        <f>G162+G156</f>
        <v>530000</v>
      </c>
      <c r="H128" s="547">
        <f>H162+H156</f>
        <v>530000</v>
      </c>
      <c r="I128" s="647"/>
      <c r="J128" s="647"/>
      <c r="K128" s="647"/>
    </row>
    <row r="129" spans="1:11">
      <c r="A129" s="548" t="s">
        <v>15</v>
      </c>
      <c r="B129" s="549"/>
      <c r="C129" s="550"/>
      <c r="D129" s="553">
        <f>D157+D169</f>
        <v>5500000</v>
      </c>
      <c r="E129" s="553">
        <f>E157+E169</f>
        <v>5500000</v>
      </c>
      <c r="F129" s="553">
        <f>F157</f>
        <v>500000</v>
      </c>
      <c r="G129" s="553">
        <f>G157</f>
        <v>500000</v>
      </c>
      <c r="H129" s="554">
        <f>H157</f>
        <v>500000</v>
      </c>
      <c r="I129" s="647"/>
      <c r="J129" s="647"/>
      <c r="K129" s="647"/>
    </row>
    <row r="130" spans="1:11">
      <c r="A130" s="548" t="s">
        <v>16</v>
      </c>
      <c r="B130" s="549"/>
      <c r="C130" s="550"/>
      <c r="D130" s="553">
        <f>D164</f>
        <v>889440</v>
      </c>
      <c r="E130" s="553">
        <f>E164</f>
        <v>750000</v>
      </c>
      <c r="F130" s="553">
        <v>0</v>
      </c>
      <c r="G130" s="553">
        <v>0</v>
      </c>
      <c r="H130" s="554">
        <v>0</v>
      </c>
      <c r="I130" s="647"/>
      <c r="J130" s="647"/>
      <c r="K130" s="647"/>
    </row>
    <row r="131" spans="1:11">
      <c r="A131" s="548" t="s">
        <v>17</v>
      </c>
      <c r="B131" s="549"/>
      <c r="C131" s="550"/>
      <c r="D131" s="553">
        <f>D145+D152</f>
        <v>3453400</v>
      </c>
      <c r="E131" s="553">
        <v>0</v>
      </c>
      <c r="F131" s="553">
        <v>0</v>
      </c>
      <c r="G131" s="553">
        <v>0</v>
      </c>
      <c r="H131" s="554">
        <v>0</v>
      </c>
      <c r="I131" s="647"/>
      <c r="J131" s="647"/>
      <c r="K131" s="647"/>
    </row>
    <row r="132" spans="1:11">
      <c r="A132" s="548" t="s">
        <v>18</v>
      </c>
      <c r="B132" s="549"/>
      <c r="C132" s="550"/>
      <c r="D132" s="553">
        <v>0</v>
      </c>
      <c r="E132" s="553">
        <f>E165</f>
        <v>30000</v>
      </c>
      <c r="F132" s="553">
        <f>F165</f>
        <v>30000</v>
      </c>
      <c r="G132" s="553">
        <f>G165</f>
        <v>30000</v>
      </c>
      <c r="H132" s="554">
        <f>H165</f>
        <v>30000</v>
      </c>
      <c r="I132" s="647"/>
      <c r="J132" s="647"/>
      <c r="K132" s="647"/>
    </row>
    <row r="133" spans="1:11" s="1" customFormat="1">
      <c r="A133" s="974" t="s">
        <v>1642</v>
      </c>
      <c r="B133" s="555" t="s">
        <v>23</v>
      </c>
      <c r="C133" s="621"/>
      <c r="D133" s="565" t="s">
        <v>13</v>
      </c>
      <c r="E133" s="565" t="s">
        <v>13</v>
      </c>
      <c r="F133" s="565" t="s">
        <v>13</v>
      </c>
      <c r="G133" s="565" t="s">
        <v>13</v>
      </c>
      <c r="H133" s="566" t="s">
        <v>13</v>
      </c>
      <c r="I133" s="655"/>
      <c r="J133" s="655"/>
      <c r="K133" s="655"/>
    </row>
    <row r="134" spans="1:11" ht="97.5" customHeight="1">
      <c r="A134" s="975"/>
      <c r="B134" s="556" t="s">
        <v>1641</v>
      </c>
      <c r="C134" s="579"/>
      <c r="D134" s="580" t="s">
        <v>1640</v>
      </c>
      <c r="E134" s="580" t="s">
        <v>1639</v>
      </c>
      <c r="F134" s="580" t="s">
        <v>1638</v>
      </c>
      <c r="G134" s="580" t="s">
        <v>1637</v>
      </c>
      <c r="H134" s="679" t="s">
        <v>24</v>
      </c>
      <c r="I134" s="647"/>
      <c r="J134" s="647"/>
      <c r="K134" s="647"/>
    </row>
    <row r="135" spans="1:11" ht="23.25">
      <c r="A135" s="542" t="s">
        <v>14</v>
      </c>
      <c r="B135" s="560"/>
      <c r="C135" s="544"/>
      <c r="D135" s="600" t="s">
        <v>1549</v>
      </c>
      <c r="E135" s="600" t="s">
        <v>1549</v>
      </c>
      <c r="F135" s="600" t="s">
        <v>1549</v>
      </c>
      <c r="G135" s="600" t="s">
        <v>1549</v>
      </c>
      <c r="H135" s="547">
        <v>0</v>
      </c>
      <c r="I135" s="647"/>
      <c r="J135" s="647"/>
      <c r="K135" s="647"/>
    </row>
    <row r="136" spans="1:11">
      <c r="A136" s="548" t="s">
        <v>15</v>
      </c>
      <c r="B136" s="549"/>
      <c r="C136" s="550"/>
      <c r="D136" s="553">
        <v>0</v>
      </c>
      <c r="E136" s="553">
        <v>0</v>
      </c>
      <c r="F136" s="553">
        <v>0</v>
      </c>
      <c r="G136" s="553">
        <v>0</v>
      </c>
      <c r="H136" s="554">
        <v>0</v>
      </c>
      <c r="I136" s="647"/>
      <c r="J136" s="647"/>
      <c r="K136" s="647"/>
    </row>
    <row r="137" spans="1:11">
      <c r="A137" s="548" t="s">
        <v>16</v>
      </c>
      <c r="B137" s="549"/>
      <c r="C137" s="550"/>
      <c r="D137" s="553">
        <v>0</v>
      </c>
      <c r="E137" s="553">
        <v>0</v>
      </c>
      <c r="F137" s="553">
        <v>0</v>
      </c>
      <c r="G137" s="553">
        <v>0</v>
      </c>
      <c r="H137" s="554">
        <v>0</v>
      </c>
      <c r="I137" s="647"/>
      <c r="J137" s="647"/>
      <c r="K137" s="647"/>
    </row>
    <row r="138" spans="1:11" ht="23.25">
      <c r="A138" s="548" t="s">
        <v>17</v>
      </c>
      <c r="B138" s="549"/>
      <c r="C138" s="550"/>
      <c r="D138" s="590" t="s">
        <v>1549</v>
      </c>
      <c r="E138" s="590" t="s">
        <v>1549</v>
      </c>
      <c r="F138" s="590" t="s">
        <v>1549</v>
      </c>
      <c r="G138" s="590" t="s">
        <v>1549</v>
      </c>
      <c r="H138" s="554">
        <v>0</v>
      </c>
      <c r="I138" s="647"/>
      <c r="J138" s="647"/>
      <c r="K138" s="647"/>
    </row>
    <row r="139" spans="1:11">
      <c r="A139" s="548" t="s">
        <v>18</v>
      </c>
      <c r="B139" s="549"/>
      <c r="C139" s="550"/>
      <c r="D139" s="553">
        <v>0</v>
      </c>
      <c r="E139" s="553">
        <v>0</v>
      </c>
      <c r="F139" s="553">
        <v>0</v>
      </c>
      <c r="G139" s="675">
        <v>0</v>
      </c>
      <c r="H139" s="554">
        <v>0</v>
      </c>
      <c r="I139" s="647"/>
      <c r="J139" s="647"/>
      <c r="K139" s="647"/>
    </row>
    <row r="140" spans="1:11" s="1" customFormat="1">
      <c r="A140" s="974" t="s">
        <v>1636</v>
      </c>
      <c r="B140" s="555" t="s">
        <v>23</v>
      </c>
      <c r="C140" s="621"/>
      <c r="D140" s="565" t="s">
        <v>13</v>
      </c>
      <c r="E140" s="565" t="s">
        <v>13</v>
      </c>
      <c r="F140" s="565" t="s">
        <v>13</v>
      </c>
      <c r="G140" s="565" t="s">
        <v>13</v>
      </c>
      <c r="H140" s="566" t="s">
        <v>13</v>
      </c>
      <c r="I140" s="655"/>
      <c r="J140" s="655"/>
      <c r="K140" s="655"/>
    </row>
    <row r="141" spans="1:11" ht="105" customHeight="1">
      <c r="A141" s="975"/>
      <c r="B141" s="556" t="s">
        <v>1635</v>
      </c>
      <c r="C141" s="579"/>
      <c r="D141" s="580" t="s">
        <v>1634</v>
      </c>
      <c r="E141" s="580" t="s">
        <v>1633</v>
      </c>
      <c r="F141" s="580" t="s">
        <v>1632</v>
      </c>
      <c r="G141" s="678" t="s">
        <v>24</v>
      </c>
      <c r="H141" s="677" t="s">
        <v>24</v>
      </c>
      <c r="I141" s="647"/>
      <c r="J141" s="647"/>
      <c r="K141" s="647"/>
    </row>
    <row r="142" spans="1:11" ht="23.25">
      <c r="A142" s="542" t="s">
        <v>14</v>
      </c>
      <c r="B142" s="560"/>
      <c r="C142" s="544"/>
      <c r="D142" s="546">
        <f>54400+1122000</f>
        <v>1176400</v>
      </c>
      <c r="E142" s="600" t="s">
        <v>1549</v>
      </c>
      <c r="F142" s="600" t="s">
        <v>1549</v>
      </c>
      <c r="G142" s="676">
        <v>0</v>
      </c>
      <c r="H142" s="547">
        <v>0</v>
      </c>
      <c r="I142" s="647"/>
      <c r="J142" s="647"/>
      <c r="K142" s="647"/>
    </row>
    <row r="143" spans="1:11">
      <c r="A143" s="548" t="s">
        <v>15</v>
      </c>
      <c r="B143" s="549"/>
      <c r="C143" s="550"/>
      <c r="D143" s="553">
        <v>0</v>
      </c>
      <c r="E143" s="675">
        <v>0</v>
      </c>
      <c r="F143" s="675">
        <v>0</v>
      </c>
      <c r="G143" s="675">
        <v>0</v>
      </c>
      <c r="H143" s="554">
        <v>0</v>
      </c>
      <c r="I143" s="647"/>
      <c r="J143" s="647"/>
      <c r="K143" s="647"/>
    </row>
    <row r="144" spans="1:11">
      <c r="A144" s="548" t="s">
        <v>16</v>
      </c>
      <c r="B144" s="549"/>
      <c r="C144" s="550"/>
      <c r="D144" s="553">
        <v>0</v>
      </c>
      <c r="E144" s="675">
        <v>0</v>
      </c>
      <c r="F144" s="675">
        <v>0</v>
      </c>
      <c r="G144" s="675">
        <v>0</v>
      </c>
      <c r="H144" s="554">
        <v>0</v>
      </c>
    </row>
    <row r="145" spans="1:11" ht="23.25">
      <c r="A145" s="548" t="s">
        <v>17</v>
      </c>
      <c r="B145" s="549"/>
      <c r="C145" s="550"/>
      <c r="D145" s="553">
        <f>54400+1122000</f>
        <v>1176400</v>
      </c>
      <c r="E145" s="590" t="s">
        <v>1549</v>
      </c>
      <c r="F145" s="590" t="s">
        <v>1549</v>
      </c>
      <c r="G145" s="675">
        <v>0</v>
      </c>
      <c r="H145" s="554">
        <v>0</v>
      </c>
    </row>
    <row r="146" spans="1:11">
      <c r="A146" s="548" t="s">
        <v>18</v>
      </c>
      <c r="B146" s="549"/>
      <c r="C146" s="550"/>
      <c r="D146" s="553">
        <v>0</v>
      </c>
      <c r="E146" s="675">
        <v>0</v>
      </c>
      <c r="F146" s="675">
        <v>0</v>
      </c>
      <c r="G146" s="675">
        <v>0</v>
      </c>
      <c r="H146" s="554">
        <v>0</v>
      </c>
    </row>
    <row r="147" spans="1:11">
      <c r="A147" s="1006" t="s">
        <v>1631</v>
      </c>
      <c r="B147" s="565" t="s">
        <v>23</v>
      </c>
      <c r="C147" s="565"/>
      <c r="D147" s="674" t="s">
        <v>13</v>
      </c>
      <c r="E147" s="674" t="s">
        <v>13</v>
      </c>
      <c r="F147" s="674" t="s">
        <v>13</v>
      </c>
      <c r="G147" s="673" t="s">
        <v>13</v>
      </c>
      <c r="H147" s="672" t="s">
        <v>13</v>
      </c>
    </row>
    <row r="148" spans="1:11" ht="83.25" customHeight="1">
      <c r="A148" s="1007"/>
      <c r="B148" s="585" t="s">
        <v>1630</v>
      </c>
      <c r="C148" s="625"/>
      <c r="D148" s="626" t="s">
        <v>1629</v>
      </c>
      <c r="E148" s="569" t="s">
        <v>24</v>
      </c>
      <c r="F148" s="569" t="s">
        <v>24</v>
      </c>
      <c r="G148" s="569" t="s">
        <v>24</v>
      </c>
      <c r="H148" s="570" t="s">
        <v>24</v>
      </c>
      <c r="I148" s="647"/>
      <c r="J148" s="647"/>
      <c r="K148" s="647"/>
    </row>
    <row r="149" spans="1:11">
      <c r="A149" s="542" t="s">
        <v>14</v>
      </c>
      <c r="B149" s="560"/>
      <c r="C149" s="544"/>
      <c r="D149" s="546">
        <f>(SUM(D150:D153))</f>
        <v>2277000</v>
      </c>
      <c r="E149" s="546">
        <v>0</v>
      </c>
      <c r="F149" s="546">
        <v>0</v>
      </c>
      <c r="G149" s="546">
        <v>0</v>
      </c>
      <c r="H149" s="547">
        <v>0</v>
      </c>
      <c r="I149" s="647"/>
      <c r="J149" s="647"/>
      <c r="K149" s="647"/>
    </row>
    <row r="150" spans="1:11">
      <c r="A150" s="638" t="s">
        <v>15</v>
      </c>
      <c r="B150" s="561"/>
      <c r="C150" s="621"/>
      <c r="D150" s="660">
        <v>0</v>
      </c>
      <c r="E150" s="660">
        <v>0</v>
      </c>
      <c r="F150" s="660">
        <v>0</v>
      </c>
      <c r="G150" s="660">
        <v>0</v>
      </c>
      <c r="H150" s="666">
        <v>0</v>
      </c>
      <c r="I150" s="647"/>
      <c r="J150" s="647"/>
      <c r="K150" s="647"/>
    </row>
    <row r="151" spans="1:11">
      <c r="A151" s="638" t="s">
        <v>16</v>
      </c>
      <c r="B151" s="561"/>
      <c r="C151" s="621"/>
      <c r="D151" s="660">
        <v>0</v>
      </c>
      <c r="E151" s="660">
        <v>0</v>
      </c>
      <c r="F151" s="660">
        <v>0</v>
      </c>
      <c r="G151" s="660">
        <v>0</v>
      </c>
      <c r="H151" s="666">
        <v>0</v>
      </c>
      <c r="I151" s="647"/>
      <c r="J151" s="647"/>
      <c r="K151" s="647"/>
    </row>
    <row r="152" spans="1:11">
      <c r="A152" s="638" t="s">
        <v>17</v>
      </c>
      <c r="B152" s="561"/>
      <c r="C152" s="621"/>
      <c r="D152" s="660">
        <v>2277000</v>
      </c>
      <c r="E152" s="660">
        <v>0</v>
      </c>
      <c r="F152" s="660">
        <v>0</v>
      </c>
      <c r="G152" s="660">
        <v>0</v>
      </c>
      <c r="H152" s="666">
        <v>0</v>
      </c>
      <c r="I152" s="647"/>
      <c r="J152" s="647"/>
      <c r="K152" s="647"/>
    </row>
    <row r="153" spans="1:11">
      <c r="A153" s="639" t="s">
        <v>18</v>
      </c>
      <c r="B153" s="561"/>
      <c r="C153" s="621"/>
      <c r="D153" s="660">
        <v>0</v>
      </c>
      <c r="E153" s="660">
        <v>0</v>
      </c>
      <c r="F153" s="660">
        <v>0</v>
      </c>
      <c r="G153" s="660">
        <v>0</v>
      </c>
      <c r="H153" s="666">
        <v>0</v>
      </c>
      <c r="I153" s="647"/>
      <c r="J153" s="647"/>
      <c r="K153" s="647"/>
    </row>
    <row r="154" spans="1:11">
      <c r="A154" s="575"/>
      <c r="B154" s="576" t="s">
        <v>23</v>
      </c>
      <c r="C154" s="565"/>
      <c r="D154" s="577" t="s">
        <v>13</v>
      </c>
      <c r="E154" s="577" t="s">
        <v>13</v>
      </c>
      <c r="F154" s="577" t="s">
        <v>13</v>
      </c>
      <c r="G154" s="577" t="s">
        <v>13</v>
      </c>
      <c r="H154" s="578"/>
      <c r="I154" s="647"/>
      <c r="J154" s="647"/>
      <c r="K154" s="647"/>
    </row>
    <row r="155" spans="1:11" ht="90">
      <c r="A155" s="567" t="s">
        <v>1628</v>
      </c>
      <c r="B155" s="556" t="s">
        <v>1546</v>
      </c>
      <c r="C155" s="579"/>
      <c r="D155" s="580" t="s">
        <v>25</v>
      </c>
      <c r="E155" s="580" t="s">
        <v>1547</v>
      </c>
      <c r="F155" s="581" t="s">
        <v>1548</v>
      </c>
      <c r="G155" s="581" t="s">
        <v>1548</v>
      </c>
      <c r="H155" s="582" t="s">
        <v>26</v>
      </c>
      <c r="I155" s="647"/>
      <c r="J155" s="647"/>
      <c r="K155" s="647"/>
    </row>
    <row r="156" spans="1:11">
      <c r="A156" s="542" t="s">
        <v>14</v>
      </c>
      <c r="B156" s="543"/>
      <c r="C156" s="544"/>
      <c r="D156" s="546">
        <v>500000</v>
      </c>
      <c r="E156" s="546">
        <v>500000</v>
      </c>
      <c r="F156" s="546">
        <v>500000</v>
      </c>
      <c r="G156" s="546">
        <v>500000</v>
      </c>
      <c r="H156" s="547">
        <v>500000</v>
      </c>
      <c r="I156" s="647"/>
      <c r="J156" s="647"/>
      <c r="K156" s="647"/>
    </row>
    <row r="157" spans="1:11">
      <c r="A157" s="548" t="s">
        <v>15</v>
      </c>
      <c r="B157" s="549"/>
      <c r="C157" s="550"/>
      <c r="D157" s="660">
        <v>500000</v>
      </c>
      <c r="E157" s="660">
        <v>500000</v>
      </c>
      <c r="F157" s="660">
        <v>500000</v>
      </c>
      <c r="G157" s="660">
        <v>500000</v>
      </c>
      <c r="H157" s="666">
        <v>500000</v>
      </c>
      <c r="I157" s="647"/>
      <c r="J157" s="647"/>
      <c r="K157" s="647"/>
    </row>
    <row r="158" spans="1:11">
      <c r="A158" s="548" t="s">
        <v>16</v>
      </c>
      <c r="B158" s="549"/>
      <c r="C158" s="550"/>
      <c r="D158" s="553">
        <v>0</v>
      </c>
      <c r="E158" s="553">
        <v>0</v>
      </c>
      <c r="F158" s="553">
        <v>0</v>
      </c>
      <c r="G158" s="553">
        <v>0</v>
      </c>
      <c r="H158" s="554">
        <v>0</v>
      </c>
      <c r="I158" s="647"/>
      <c r="J158" s="647"/>
      <c r="K158" s="647"/>
    </row>
    <row r="159" spans="1:11">
      <c r="A159" s="548" t="s">
        <v>18</v>
      </c>
      <c r="B159" s="549"/>
      <c r="C159" s="550"/>
      <c r="D159" s="553">
        <v>0</v>
      </c>
      <c r="E159" s="553">
        <v>0</v>
      </c>
      <c r="F159" s="553">
        <v>0</v>
      </c>
      <c r="G159" s="553">
        <v>0</v>
      </c>
      <c r="H159" s="554">
        <v>0</v>
      </c>
      <c r="I159" s="647"/>
      <c r="J159" s="647"/>
      <c r="K159" s="647"/>
    </row>
    <row r="160" spans="1:11">
      <c r="A160" s="997" t="s">
        <v>1627</v>
      </c>
      <c r="B160" s="565" t="s">
        <v>23</v>
      </c>
      <c r="C160" s="565"/>
      <c r="D160" s="565" t="s">
        <v>13</v>
      </c>
      <c r="E160" s="565" t="s">
        <v>13</v>
      </c>
      <c r="F160" s="565" t="s">
        <v>13</v>
      </c>
      <c r="G160" s="565" t="s">
        <v>13</v>
      </c>
      <c r="H160" s="566" t="s">
        <v>13</v>
      </c>
      <c r="I160" s="647"/>
      <c r="J160" s="647"/>
      <c r="K160" s="647"/>
    </row>
    <row r="161" spans="1:11" ht="168.75">
      <c r="A161" s="998"/>
      <c r="B161" s="556" t="s">
        <v>27</v>
      </c>
      <c r="C161" s="579"/>
      <c r="D161" s="580" t="s">
        <v>1626</v>
      </c>
      <c r="E161" s="580" t="s">
        <v>1625</v>
      </c>
      <c r="F161" s="580" t="s">
        <v>1624</v>
      </c>
      <c r="G161" s="580" t="s">
        <v>1624</v>
      </c>
      <c r="H161" s="582" t="s">
        <v>1624</v>
      </c>
      <c r="I161" s="647"/>
      <c r="J161" s="647"/>
      <c r="K161" s="647"/>
    </row>
    <row r="162" spans="1:11" ht="22.5">
      <c r="A162" s="542" t="s">
        <v>14</v>
      </c>
      <c r="B162" s="560" t="s">
        <v>21</v>
      </c>
      <c r="C162" s="543"/>
      <c r="D162" s="546">
        <v>889440</v>
      </c>
      <c r="E162" s="546">
        <v>780000</v>
      </c>
      <c r="F162" s="546">
        <v>30000</v>
      </c>
      <c r="G162" s="546">
        <v>30000</v>
      </c>
      <c r="H162" s="547">
        <v>30000</v>
      </c>
      <c r="I162" s="647"/>
      <c r="J162" s="647"/>
      <c r="K162" s="647"/>
    </row>
    <row r="163" spans="1:11">
      <c r="A163" s="548" t="s">
        <v>15</v>
      </c>
      <c r="B163" s="583"/>
      <c r="C163" s="553"/>
      <c r="D163" s="553">
        <v>0</v>
      </c>
      <c r="E163" s="553">
        <v>0</v>
      </c>
      <c r="F163" s="553">
        <v>0</v>
      </c>
      <c r="G163" s="553">
        <v>0</v>
      </c>
      <c r="H163" s="554">
        <v>0</v>
      </c>
      <c r="I163" s="647"/>
      <c r="J163" s="647"/>
      <c r="K163" s="647"/>
    </row>
    <row r="164" spans="1:11">
      <c r="A164" s="548" t="s">
        <v>1623</v>
      </c>
      <c r="B164" s="583"/>
      <c r="C164" s="553"/>
      <c r="D164" s="553">
        <v>889440</v>
      </c>
      <c r="E164" s="553">
        <v>750000</v>
      </c>
      <c r="F164" s="553">
        <v>0</v>
      </c>
      <c r="G164" s="553">
        <v>0</v>
      </c>
      <c r="H164" s="554">
        <v>0</v>
      </c>
      <c r="I164" s="647"/>
      <c r="J164" s="647"/>
      <c r="K164" s="647"/>
    </row>
    <row r="165" spans="1:11">
      <c r="A165" s="548" t="s">
        <v>18</v>
      </c>
      <c r="B165" s="583"/>
      <c r="C165" s="553"/>
      <c r="D165" s="553">
        <v>0</v>
      </c>
      <c r="E165" s="553">
        <v>30000</v>
      </c>
      <c r="F165" s="553">
        <v>30000</v>
      </c>
      <c r="G165" s="553">
        <v>30000</v>
      </c>
      <c r="H165" s="554">
        <v>30000</v>
      </c>
      <c r="I165" s="647"/>
      <c r="J165" s="647"/>
      <c r="K165" s="647"/>
    </row>
    <row r="166" spans="1:11">
      <c r="A166" s="997" t="s">
        <v>1622</v>
      </c>
      <c r="B166" s="565" t="s">
        <v>23</v>
      </c>
      <c r="C166" s="565"/>
      <c r="D166" s="565" t="s">
        <v>13</v>
      </c>
      <c r="E166" s="565" t="s">
        <v>13</v>
      </c>
      <c r="F166" s="565" t="s">
        <v>13</v>
      </c>
      <c r="G166" s="565" t="s">
        <v>13</v>
      </c>
      <c r="H166" s="566" t="s">
        <v>13</v>
      </c>
      <c r="I166" s="647"/>
      <c r="J166" s="647"/>
      <c r="K166" s="647"/>
    </row>
    <row r="167" spans="1:11" ht="99.75" customHeight="1">
      <c r="A167" s="998"/>
      <c r="B167" s="556" t="s">
        <v>1621</v>
      </c>
      <c r="C167" s="579"/>
      <c r="D167" s="580" t="s">
        <v>1620</v>
      </c>
      <c r="E167" s="580" t="s">
        <v>1620</v>
      </c>
      <c r="F167" s="671" t="s">
        <v>24</v>
      </c>
      <c r="G167" s="671" t="s">
        <v>24</v>
      </c>
      <c r="H167" s="670" t="s">
        <v>24</v>
      </c>
      <c r="I167" s="647"/>
      <c r="J167" s="647"/>
      <c r="K167" s="647"/>
    </row>
    <row r="168" spans="1:11" ht="21.75" customHeight="1">
      <c r="A168" s="669" t="s">
        <v>14</v>
      </c>
      <c r="B168" s="543"/>
      <c r="C168" s="544"/>
      <c r="D168" s="544">
        <v>5000000</v>
      </c>
      <c r="E168" s="546">
        <v>5000000</v>
      </c>
      <c r="F168" s="546">
        <v>0</v>
      </c>
      <c r="G168" s="546">
        <v>0</v>
      </c>
      <c r="H168" s="547">
        <v>0</v>
      </c>
      <c r="I168" s="647"/>
      <c r="J168" s="647"/>
      <c r="K168" s="647"/>
    </row>
    <row r="169" spans="1:11">
      <c r="A169" s="548" t="s">
        <v>15</v>
      </c>
      <c r="B169" s="549"/>
      <c r="C169" s="550"/>
      <c r="D169" s="550">
        <v>5000000</v>
      </c>
      <c r="E169" s="553">
        <v>5000000</v>
      </c>
      <c r="F169" s="553">
        <v>0</v>
      </c>
      <c r="G169" s="553">
        <v>0</v>
      </c>
      <c r="H169" s="554">
        <v>0</v>
      </c>
      <c r="I169" s="647"/>
      <c r="J169" s="647"/>
      <c r="K169" s="647"/>
    </row>
    <row r="170" spans="1:11">
      <c r="A170" s="548" t="s">
        <v>16</v>
      </c>
      <c r="B170" s="549"/>
      <c r="C170" s="550"/>
      <c r="D170" s="553">
        <v>0</v>
      </c>
      <c r="E170" s="553">
        <v>0</v>
      </c>
      <c r="F170" s="553">
        <v>0</v>
      </c>
      <c r="G170" s="553">
        <v>0</v>
      </c>
      <c r="H170" s="554">
        <v>0</v>
      </c>
      <c r="I170" s="647"/>
      <c r="J170" s="647"/>
      <c r="K170" s="647"/>
    </row>
    <row r="171" spans="1:11">
      <c r="A171" s="548" t="s">
        <v>18</v>
      </c>
      <c r="B171" s="549"/>
      <c r="C171" s="550"/>
      <c r="D171" s="553">
        <v>0</v>
      </c>
      <c r="E171" s="553">
        <v>0</v>
      </c>
      <c r="F171" s="553">
        <v>0</v>
      </c>
      <c r="G171" s="553">
        <v>0</v>
      </c>
      <c r="H171" s="554">
        <v>0</v>
      </c>
      <c r="I171" s="647"/>
      <c r="J171" s="647"/>
      <c r="K171" s="647"/>
    </row>
    <row r="172" spans="1:11">
      <c r="A172" s="974" t="s">
        <v>1619</v>
      </c>
      <c r="B172" s="565" t="s">
        <v>23</v>
      </c>
      <c r="C172" s="660"/>
      <c r="D172" s="565" t="s">
        <v>13</v>
      </c>
      <c r="E172" s="565" t="s">
        <v>13</v>
      </c>
      <c r="F172" s="565" t="s">
        <v>13</v>
      </c>
      <c r="G172" s="565" t="s">
        <v>13</v>
      </c>
      <c r="H172" s="566" t="s">
        <v>13</v>
      </c>
      <c r="I172" s="647"/>
      <c r="J172" s="647"/>
      <c r="K172" s="647"/>
    </row>
    <row r="173" spans="1:11" ht="147" customHeight="1">
      <c r="A173" s="975"/>
      <c r="B173" s="668" t="s">
        <v>1618</v>
      </c>
      <c r="C173" s="660"/>
      <c r="D173" s="667" t="s">
        <v>1617</v>
      </c>
      <c r="E173" s="667" t="s">
        <v>1617</v>
      </c>
      <c r="F173" s="660"/>
      <c r="G173" s="660"/>
      <c r="H173" s="666"/>
      <c r="I173" s="647"/>
      <c r="J173" s="647"/>
      <c r="K173" s="647"/>
    </row>
    <row r="174" spans="1:11">
      <c r="A174" s="542" t="s">
        <v>14</v>
      </c>
      <c r="B174" s="543"/>
      <c r="C174" s="544"/>
      <c r="D174" s="665">
        <f>D180+D200+D206</f>
        <v>1136601</v>
      </c>
      <c r="E174" s="546">
        <f>E180+E206</f>
        <v>565944</v>
      </c>
      <c r="F174" s="546">
        <f t="shared" ref="F174:H175" si="1">F206</f>
        <v>300000</v>
      </c>
      <c r="G174" s="546">
        <f t="shared" si="1"/>
        <v>300000</v>
      </c>
      <c r="H174" s="547">
        <f t="shared" si="1"/>
        <v>300000</v>
      </c>
      <c r="I174" s="647"/>
      <c r="J174" s="647"/>
      <c r="K174" s="647"/>
    </row>
    <row r="175" spans="1:11">
      <c r="A175" s="548" t="s">
        <v>15</v>
      </c>
      <c r="B175" s="549"/>
      <c r="C175" s="550"/>
      <c r="D175" s="553">
        <f>D207</f>
        <v>300000</v>
      </c>
      <c r="E175" s="553">
        <f>E207</f>
        <v>300000</v>
      </c>
      <c r="F175" s="553">
        <f t="shared" si="1"/>
        <v>300000</v>
      </c>
      <c r="G175" s="553">
        <f t="shared" si="1"/>
        <v>300000</v>
      </c>
      <c r="H175" s="554">
        <f t="shared" si="1"/>
        <v>300000</v>
      </c>
      <c r="I175" s="647"/>
      <c r="J175" s="647"/>
      <c r="K175" s="647"/>
    </row>
    <row r="176" spans="1:11">
      <c r="A176" s="548" t="s">
        <v>1612</v>
      </c>
      <c r="B176" s="549"/>
      <c r="C176" s="550"/>
      <c r="D176" s="664">
        <f>D182+D202</f>
        <v>836601</v>
      </c>
      <c r="E176" s="553">
        <f>E182</f>
        <v>265944</v>
      </c>
      <c r="F176" s="553">
        <v>0</v>
      </c>
      <c r="G176" s="553">
        <v>0</v>
      </c>
      <c r="H176" s="554">
        <v>0</v>
      </c>
      <c r="I176" s="647"/>
      <c r="J176" s="647"/>
      <c r="K176" s="647"/>
    </row>
    <row r="177" spans="1:11">
      <c r="A177" s="548" t="s">
        <v>18</v>
      </c>
      <c r="B177" s="549"/>
      <c r="C177" s="550"/>
      <c r="D177" s="553">
        <v>0</v>
      </c>
      <c r="E177" s="553">
        <v>0</v>
      </c>
      <c r="F177" s="553">
        <v>0</v>
      </c>
      <c r="G177" s="553">
        <v>0</v>
      </c>
      <c r="H177" s="554">
        <v>0</v>
      </c>
      <c r="I177" s="647"/>
      <c r="J177" s="647"/>
      <c r="K177" s="647"/>
    </row>
    <row r="178" spans="1:11">
      <c r="A178" s="1003" t="s">
        <v>1616</v>
      </c>
      <c r="B178" s="555" t="s">
        <v>12</v>
      </c>
      <c r="C178" s="556"/>
      <c r="D178" s="555" t="s">
        <v>13</v>
      </c>
      <c r="E178" s="555" t="s">
        <v>13</v>
      </c>
      <c r="F178" s="555" t="s">
        <v>13</v>
      </c>
      <c r="G178" s="555" t="s">
        <v>13</v>
      </c>
      <c r="H178" s="557" t="s">
        <v>13</v>
      </c>
      <c r="I178" s="647"/>
      <c r="J178" s="647"/>
      <c r="K178" s="647"/>
    </row>
    <row r="179" spans="1:11" ht="258" customHeight="1">
      <c r="A179" s="985"/>
      <c r="B179" s="663" t="s">
        <v>1615</v>
      </c>
      <c r="C179" s="558"/>
      <c r="D179" s="558" t="s">
        <v>1614</v>
      </c>
      <c r="E179" s="558" t="s">
        <v>1613</v>
      </c>
      <c r="F179" s="662" t="s">
        <v>24</v>
      </c>
      <c r="G179" s="662" t="s">
        <v>24</v>
      </c>
      <c r="H179" s="661" t="s">
        <v>24</v>
      </c>
      <c r="I179" s="647"/>
      <c r="J179" s="647"/>
      <c r="K179" s="647"/>
    </row>
    <row r="180" spans="1:11">
      <c r="A180" s="542" t="s">
        <v>14</v>
      </c>
      <c r="B180" s="560"/>
      <c r="C180" s="544"/>
      <c r="D180" s="546">
        <v>453141</v>
      </c>
      <c r="E180" s="546">
        <v>265944</v>
      </c>
      <c r="F180" s="546">
        <v>0</v>
      </c>
      <c r="G180" s="546">
        <v>0</v>
      </c>
      <c r="H180" s="547">
        <v>0</v>
      </c>
      <c r="I180" s="647"/>
      <c r="J180" s="647"/>
      <c r="K180" s="647"/>
    </row>
    <row r="181" spans="1:11">
      <c r="A181" s="548" t="s">
        <v>15</v>
      </c>
      <c r="B181" s="549"/>
      <c r="C181" s="550"/>
      <c r="D181" s="553">
        <v>0</v>
      </c>
      <c r="E181" s="553">
        <v>0</v>
      </c>
      <c r="F181" s="553">
        <v>0</v>
      </c>
      <c r="G181" s="553">
        <v>0</v>
      </c>
      <c r="H181" s="554">
        <v>0</v>
      </c>
      <c r="I181" s="647"/>
      <c r="J181" s="647"/>
      <c r="K181" s="647"/>
    </row>
    <row r="182" spans="1:11">
      <c r="A182" s="548" t="s">
        <v>1612</v>
      </c>
      <c r="B182" s="549"/>
      <c r="C182" s="550"/>
      <c r="D182" s="553">
        <v>453141</v>
      </c>
      <c r="E182" s="553">
        <v>265944</v>
      </c>
      <c r="F182" s="553">
        <v>0</v>
      </c>
      <c r="G182" s="553">
        <v>0</v>
      </c>
      <c r="H182" s="554">
        <v>0</v>
      </c>
      <c r="I182" s="647"/>
      <c r="J182" s="647"/>
      <c r="K182" s="647"/>
    </row>
    <row r="183" spans="1:11">
      <c r="A183" s="548" t="s">
        <v>17</v>
      </c>
      <c r="B183" s="549"/>
      <c r="C183" s="550"/>
      <c r="D183" s="553">
        <v>0</v>
      </c>
      <c r="E183" s="553">
        <v>0</v>
      </c>
      <c r="F183" s="553">
        <v>0</v>
      </c>
      <c r="G183" s="553">
        <v>0</v>
      </c>
      <c r="H183" s="554">
        <v>0</v>
      </c>
      <c r="I183" s="647"/>
      <c r="J183" s="647"/>
      <c r="K183" s="647"/>
    </row>
    <row r="184" spans="1:11">
      <c r="A184" s="548" t="s">
        <v>18</v>
      </c>
      <c r="B184" s="549"/>
      <c r="C184" s="550"/>
      <c r="D184" s="553">
        <v>0</v>
      </c>
      <c r="E184" s="553">
        <v>0</v>
      </c>
      <c r="F184" s="553">
        <v>0</v>
      </c>
      <c r="G184" s="553">
        <v>0</v>
      </c>
      <c r="H184" s="554">
        <v>0</v>
      </c>
      <c r="I184" s="647"/>
      <c r="J184" s="647"/>
      <c r="K184" s="647"/>
    </row>
    <row r="185" spans="1:11">
      <c r="A185" s="972" t="s">
        <v>1611</v>
      </c>
      <c r="B185" s="555" t="s">
        <v>12</v>
      </c>
      <c r="C185" s="556"/>
      <c r="D185" s="555" t="s">
        <v>13</v>
      </c>
      <c r="E185" s="555" t="s">
        <v>13</v>
      </c>
      <c r="F185" s="555" t="s">
        <v>13</v>
      </c>
      <c r="G185" s="555" t="s">
        <v>13</v>
      </c>
      <c r="H185" s="557" t="s">
        <v>13</v>
      </c>
      <c r="I185" s="647"/>
      <c r="J185" s="647"/>
      <c r="K185" s="647"/>
    </row>
    <row r="186" spans="1:11" ht="86.25" customHeight="1">
      <c r="A186" s="973"/>
      <c r="B186" s="561" t="s">
        <v>1610</v>
      </c>
      <c r="C186" s="562"/>
      <c r="D186" s="563" t="s">
        <v>1609</v>
      </c>
      <c r="E186" s="563" t="s">
        <v>1608</v>
      </c>
      <c r="F186" s="660" t="s">
        <v>22</v>
      </c>
      <c r="G186" s="6" t="s">
        <v>22</v>
      </c>
      <c r="H186" s="557" t="s">
        <v>22</v>
      </c>
      <c r="I186" s="647"/>
      <c r="J186" s="647"/>
      <c r="K186" s="647"/>
    </row>
    <row r="187" spans="1:11" ht="23.25">
      <c r="A187" s="542" t="s">
        <v>14</v>
      </c>
      <c r="B187" s="560"/>
      <c r="C187" s="544"/>
      <c r="D187" s="608" t="s">
        <v>1550</v>
      </c>
      <c r="E187" s="608" t="s">
        <v>1550</v>
      </c>
      <c r="F187" s="546">
        <v>0</v>
      </c>
      <c r="G187" s="546">
        <v>0</v>
      </c>
      <c r="H187" s="547">
        <v>0</v>
      </c>
      <c r="I187" s="647"/>
      <c r="J187" s="647"/>
      <c r="K187" s="647"/>
    </row>
    <row r="188" spans="1:11" ht="23.25">
      <c r="A188" s="548" t="s">
        <v>15</v>
      </c>
      <c r="B188" s="549"/>
      <c r="C188" s="550"/>
      <c r="D188" s="590" t="s">
        <v>1549</v>
      </c>
      <c r="E188" s="590" t="s">
        <v>1549</v>
      </c>
      <c r="F188" s="553">
        <v>0</v>
      </c>
      <c r="G188" s="553">
        <v>0</v>
      </c>
      <c r="H188" s="554">
        <v>0</v>
      </c>
      <c r="I188" s="647"/>
      <c r="J188" s="647"/>
      <c r="K188" s="647"/>
    </row>
    <row r="189" spans="1:11">
      <c r="A189" s="548" t="s">
        <v>16</v>
      </c>
      <c r="B189" s="549"/>
      <c r="C189" s="550"/>
      <c r="D189" s="553">
        <v>0</v>
      </c>
      <c r="E189" s="553">
        <v>0</v>
      </c>
      <c r="F189" s="553">
        <v>0</v>
      </c>
      <c r="G189" s="553">
        <v>0</v>
      </c>
      <c r="H189" s="554">
        <v>0</v>
      </c>
      <c r="I189" s="647"/>
      <c r="J189" s="647"/>
      <c r="K189" s="647"/>
    </row>
    <row r="190" spans="1:11">
      <c r="A190" s="548" t="s">
        <v>17</v>
      </c>
      <c r="B190" s="549"/>
      <c r="C190" s="550"/>
      <c r="D190" s="553">
        <v>0</v>
      </c>
      <c r="E190" s="553">
        <v>0</v>
      </c>
      <c r="F190" s="553">
        <v>0</v>
      </c>
      <c r="G190" s="553">
        <v>0</v>
      </c>
      <c r="H190" s="554">
        <v>0</v>
      </c>
      <c r="I190" s="647"/>
      <c r="J190" s="647"/>
      <c r="K190" s="647"/>
    </row>
    <row r="191" spans="1:11">
      <c r="A191" s="564" t="s">
        <v>18</v>
      </c>
      <c r="B191" s="549"/>
      <c r="C191" s="550"/>
      <c r="D191" s="553">
        <v>0</v>
      </c>
      <c r="E191" s="553">
        <v>0</v>
      </c>
      <c r="F191" s="553">
        <v>0</v>
      </c>
      <c r="G191" s="553">
        <v>0</v>
      </c>
      <c r="H191" s="554">
        <v>0</v>
      </c>
      <c r="I191" s="647"/>
      <c r="J191" s="647"/>
      <c r="K191" s="647"/>
    </row>
    <row r="192" spans="1:11">
      <c r="A192" s="659"/>
      <c r="B192" s="565" t="s">
        <v>23</v>
      </c>
      <c r="C192" s="565"/>
      <c r="D192" s="565"/>
      <c r="E192" s="565"/>
      <c r="F192" s="565"/>
      <c r="G192" s="565"/>
      <c r="H192" s="566"/>
      <c r="I192" s="647"/>
      <c r="J192" s="647"/>
      <c r="K192" s="647"/>
    </row>
    <row r="193" spans="1:11" ht="99.75" customHeight="1">
      <c r="A193" s="567" t="s">
        <v>1607</v>
      </c>
      <c r="B193" s="561" t="s">
        <v>1606</v>
      </c>
      <c r="C193" s="568"/>
      <c r="D193" s="561" t="s">
        <v>1604</v>
      </c>
      <c r="E193" s="561" t="s">
        <v>1605</v>
      </c>
      <c r="F193" s="561" t="s">
        <v>1605</v>
      </c>
      <c r="G193" s="561" t="s">
        <v>1604</v>
      </c>
      <c r="H193" s="557" t="s">
        <v>22</v>
      </c>
      <c r="I193" s="647"/>
      <c r="J193" s="647"/>
      <c r="K193" s="647"/>
    </row>
    <row r="194" spans="1:11" ht="23.25">
      <c r="A194" s="542" t="s">
        <v>14</v>
      </c>
      <c r="B194" s="560"/>
      <c r="C194" s="543"/>
      <c r="D194" s="608" t="s">
        <v>1550</v>
      </c>
      <c r="E194" s="608" t="s">
        <v>1550</v>
      </c>
      <c r="F194" s="608" t="s">
        <v>1550</v>
      </c>
      <c r="G194" s="608" t="s">
        <v>1550</v>
      </c>
      <c r="H194" s="547">
        <v>0</v>
      </c>
      <c r="I194" s="647"/>
      <c r="J194" s="647"/>
      <c r="K194" s="647"/>
    </row>
    <row r="195" spans="1:11" ht="23.25">
      <c r="A195" s="638" t="s">
        <v>15</v>
      </c>
      <c r="B195" s="658"/>
      <c r="C195" s="561"/>
      <c r="D195" s="590" t="s">
        <v>1549</v>
      </c>
      <c r="E195" s="590" t="s">
        <v>1549</v>
      </c>
      <c r="F195" s="590" t="s">
        <v>1549</v>
      </c>
      <c r="G195" s="590" t="s">
        <v>1549</v>
      </c>
      <c r="H195" s="554">
        <v>0</v>
      </c>
      <c r="I195" s="647"/>
      <c r="J195" s="647"/>
      <c r="K195" s="647"/>
    </row>
    <row r="196" spans="1:11">
      <c r="A196" s="638" t="s">
        <v>16</v>
      </c>
      <c r="B196" s="658"/>
      <c r="C196" s="561"/>
      <c r="D196" s="657">
        <v>0</v>
      </c>
      <c r="E196" s="657">
        <v>0</v>
      </c>
      <c r="F196" s="657">
        <v>0</v>
      </c>
      <c r="G196" s="657">
        <v>0</v>
      </c>
      <c r="H196" s="656">
        <v>0</v>
      </c>
      <c r="I196" s="647"/>
      <c r="J196" s="647"/>
      <c r="K196" s="647"/>
    </row>
    <row r="197" spans="1:11">
      <c r="A197" s="638" t="s">
        <v>17</v>
      </c>
      <c r="B197" s="658"/>
      <c r="C197" s="561"/>
      <c r="D197" s="657">
        <v>0</v>
      </c>
      <c r="E197" s="657">
        <v>0</v>
      </c>
      <c r="F197" s="657">
        <v>0</v>
      </c>
      <c r="G197" s="657">
        <v>0</v>
      </c>
      <c r="H197" s="656">
        <v>0</v>
      </c>
      <c r="I197" s="647"/>
      <c r="J197" s="647"/>
      <c r="K197" s="647"/>
    </row>
    <row r="198" spans="1:11">
      <c r="A198" s="976" t="s">
        <v>1603</v>
      </c>
      <c r="B198" s="555" t="s">
        <v>23</v>
      </c>
      <c r="C198" s="555"/>
      <c r="D198" s="568" t="s">
        <v>13</v>
      </c>
      <c r="E198" s="568" t="s">
        <v>13</v>
      </c>
      <c r="F198" s="568" t="s">
        <v>13</v>
      </c>
      <c r="G198" s="568" t="s">
        <v>13</v>
      </c>
      <c r="H198" s="617" t="s">
        <v>13</v>
      </c>
      <c r="I198" s="647"/>
      <c r="J198" s="647"/>
      <c r="K198" s="647"/>
    </row>
    <row r="199" spans="1:11" s="1" customFormat="1" ht="202.5">
      <c r="A199" s="976"/>
      <c r="B199" s="561" t="s">
        <v>1602</v>
      </c>
      <c r="C199" s="621"/>
      <c r="D199" s="580" t="s">
        <v>1601</v>
      </c>
      <c r="E199" s="580" t="s">
        <v>1600</v>
      </c>
      <c r="F199" s="580" t="s">
        <v>44</v>
      </c>
      <c r="G199" s="580" t="s">
        <v>1599</v>
      </c>
      <c r="H199" s="582" t="s">
        <v>1598</v>
      </c>
      <c r="I199" s="655"/>
      <c r="J199" s="655"/>
      <c r="K199" s="655"/>
    </row>
    <row r="200" spans="1:11" ht="23.25">
      <c r="A200" s="542" t="s">
        <v>14</v>
      </c>
      <c r="B200" s="543"/>
      <c r="C200" s="544"/>
      <c r="D200" s="653">
        <v>383460</v>
      </c>
      <c r="E200" s="608" t="s">
        <v>1550</v>
      </c>
      <c r="F200" s="608" t="s">
        <v>1550</v>
      </c>
      <c r="G200" s="608" t="s">
        <v>1550</v>
      </c>
      <c r="H200" s="609" t="s">
        <v>1550</v>
      </c>
      <c r="I200" s="647"/>
      <c r="J200" s="647"/>
      <c r="K200" s="647"/>
    </row>
    <row r="201" spans="1:11" ht="23.25">
      <c r="A201" s="548" t="s">
        <v>15</v>
      </c>
      <c r="B201" s="549"/>
      <c r="C201" s="550"/>
      <c r="D201" s="590" t="s">
        <v>1549</v>
      </c>
      <c r="E201" s="590" t="s">
        <v>1549</v>
      </c>
      <c r="F201" s="590" t="s">
        <v>1549</v>
      </c>
      <c r="G201" s="590" t="s">
        <v>1549</v>
      </c>
      <c r="H201" s="591" t="s">
        <v>1549</v>
      </c>
      <c r="I201" s="647"/>
      <c r="J201" s="647"/>
      <c r="K201" s="647"/>
    </row>
    <row r="202" spans="1:11">
      <c r="A202" s="548" t="s">
        <v>16</v>
      </c>
      <c r="B202" s="549"/>
      <c r="C202" s="550"/>
      <c r="D202" s="553">
        <v>383460</v>
      </c>
      <c r="E202" s="553">
        <v>0</v>
      </c>
      <c r="F202" s="553">
        <v>0</v>
      </c>
      <c r="G202" s="553">
        <v>0</v>
      </c>
      <c r="H202" s="554">
        <v>0</v>
      </c>
      <c r="I202" s="647"/>
      <c r="J202" s="647"/>
      <c r="K202" s="647"/>
    </row>
    <row r="203" spans="1:11">
      <c r="A203" s="548" t="s">
        <v>18</v>
      </c>
      <c r="B203" s="549"/>
      <c r="C203" s="550"/>
      <c r="D203" s="553">
        <v>0</v>
      </c>
      <c r="E203" s="553">
        <v>0</v>
      </c>
      <c r="F203" s="553">
        <v>0</v>
      </c>
      <c r="G203" s="553">
        <v>0</v>
      </c>
      <c r="H203" s="554">
        <v>0</v>
      </c>
      <c r="I203" s="647"/>
      <c r="J203" s="647"/>
      <c r="K203" s="647"/>
    </row>
    <row r="204" spans="1:11">
      <c r="A204" s="976" t="s">
        <v>1597</v>
      </c>
      <c r="B204" s="568" t="s">
        <v>23</v>
      </c>
      <c r="C204" s="568"/>
      <c r="D204" s="568" t="s">
        <v>13</v>
      </c>
      <c r="E204" s="568" t="s">
        <v>13</v>
      </c>
      <c r="F204" s="568" t="s">
        <v>13</v>
      </c>
      <c r="G204" s="568" t="s">
        <v>13</v>
      </c>
      <c r="H204" s="617" t="s">
        <v>13</v>
      </c>
      <c r="I204" s="647"/>
      <c r="J204" s="647"/>
      <c r="K204" s="647"/>
    </row>
    <row r="205" spans="1:11" ht="270">
      <c r="A205" s="976"/>
      <c r="B205" s="561" t="s">
        <v>45</v>
      </c>
      <c r="C205" s="620"/>
      <c r="D205" s="580" t="s">
        <v>1596</v>
      </c>
      <c r="E205" s="580" t="s">
        <v>1595</v>
      </c>
      <c r="F205" s="580" t="s">
        <v>1594</v>
      </c>
      <c r="G205" s="580" t="s">
        <v>1593</v>
      </c>
      <c r="H205" s="582" t="s">
        <v>1592</v>
      </c>
      <c r="I205" s="647"/>
      <c r="J205" s="647"/>
      <c r="K205" s="647"/>
    </row>
    <row r="206" spans="1:11">
      <c r="A206" s="542" t="s">
        <v>14</v>
      </c>
      <c r="B206" s="543"/>
      <c r="C206" s="544"/>
      <c r="D206" s="546">
        <v>300000</v>
      </c>
      <c r="E206" s="546">
        <v>300000</v>
      </c>
      <c r="F206" s="546">
        <v>300000</v>
      </c>
      <c r="G206" s="546">
        <v>300000</v>
      </c>
      <c r="H206" s="547">
        <v>300000</v>
      </c>
      <c r="I206" s="647"/>
      <c r="J206" s="647"/>
      <c r="K206" s="647"/>
    </row>
    <row r="207" spans="1:11">
      <c r="A207" s="548" t="s">
        <v>15</v>
      </c>
      <c r="B207" s="549"/>
      <c r="C207" s="550"/>
      <c r="D207" s="553">
        <v>300000</v>
      </c>
      <c r="E207" s="553">
        <v>300000</v>
      </c>
      <c r="F207" s="553">
        <v>300000</v>
      </c>
      <c r="G207" s="553">
        <v>300000</v>
      </c>
      <c r="H207" s="554">
        <v>300000</v>
      </c>
      <c r="I207" s="647"/>
      <c r="J207" s="647"/>
      <c r="K207" s="647"/>
    </row>
    <row r="208" spans="1:11">
      <c r="A208" s="548" t="s">
        <v>16</v>
      </c>
      <c r="B208" s="549"/>
      <c r="C208" s="550"/>
      <c r="D208" s="553">
        <v>0</v>
      </c>
      <c r="E208" s="553">
        <v>0</v>
      </c>
      <c r="F208" s="553">
        <v>0</v>
      </c>
      <c r="G208" s="553">
        <v>0</v>
      </c>
      <c r="H208" s="554">
        <v>0</v>
      </c>
      <c r="I208" s="647"/>
      <c r="J208" s="647"/>
      <c r="K208" s="647"/>
    </row>
    <row r="209" spans="1:11">
      <c r="A209" s="548" t="s">
        <v>18</v>
      </c>
      <c r="B209" s="549"/>
      <c r="C209" s="550"/>
      <c r="D209" s="553">
        <v>0</v>
      </c>
      <c r="E209" s="553">
        <v>0</v>
      </c>
      <c r="F209" s="553">
        <v>0</v>
      </c>
      <c r="G209" s="553">
        <v>0</v>
      </c>
      <c r="H209" s="554">
        <v>0</v>
      </c>
      <c r="I209" s="647"/>
      <c r="J209" s="647"/>
      <c r="K209" s="647"/>
    </row>
    <row r="210" spans="1:11">
      <c r="A210" s="977" t="s">
        <v>1591</v>
      </c>
      <c r="B210" s="555" t="s">
        <v>23</v>
      </c>
      <c r="C210" s="621"/>
      <c r="D210" s="636" t="s">
        <v>13</v>
      </c>
      <c r="E210" s="636" t="s">
        <v>13</v>
      </c>
      <c r="F210" s="636" t="s">
        <v>13</v>
      </c>
      <c r="G210" s="636" t="s">
        <v>13</v>
      </c>
      <c r="H210" s="637" t="s">
        <v>13</v>
      </c>
      <c r="I210" s="647"/>
      <c r="J210" s="647"/>
      <c r="K210" s="647"/>
    </row>
    <row r="211" spans="1:11" ht="112.5">
      <c r="A211" s="975"/>
      <c r="B211" s="561" t="s">
        <v>1590</v>
      </c>
      <c r="C211" s="621"/>
      <c r="D211" s="580" t="s">
        <v>46</v>
      </c>
      <c r="E211" s="580" t="s">
        <v>46</v>
      </c>
      <c r="F211" s="580" t="s">
        <v>46</v>
      </c>
      <c r="G211" s="580" t="s">
        <v>46</v>
      </c>
      <c r="H211" s="582" t="s">
        <v>46</v>
      </c>
      <c r="I211" s="647"/>
      <c r="J211" s="647"/>
      <c r="K211" s="647"/>
    </row>
    <row r="212" spans="1:11" ht="31.5" customHeight="1">
      <c r="A212" s="542" t="s">
        <v>14</v>
      </c>
      <c r="B212" s="543"/>
      <c r="C212" s="543"/>
      <c r="D212" s="608" t="s">
        <v>1550</v>
      </c>
      <c r="E212" s="608" t="s">
        <v>1550</v>
      </c>
      <c r="F212" s="608" t="s">
        <v>1550</v>
      </c>
      <c r="G212" s="608" t="s">
        <v>1550</v>
      </c>
      <c r="H212" s="609" t="s">
        <v>1550</v>
      </c>
      <c r="I212" s="647"/>
      <c r="J212" s="647"/>
      <c r="K212" s="647"/>
    </row>
    <row r="213" spans="1:11" ht="23.25">
      <c r="A213" s="548" t="s">
        <v>15</v>
      </c>
      <c r="B213" s="549"/>
      <c r="C213" s="549"/>
      <c r="D213" s="590" t="s">
        <v>1549</v>
      </c>
      <c r="E213" s="590" t="s">
        <v>1549</v>
      </c>
      <c r="F213" s="590" t="s">
        <v>1549</v>
      </c>
      <c r="G213" s="590" t="s">
        <v>1549</v>
      </c>
      <c r="H213" s="591" t="s">
        <v>1549</v>
      </c>
      <c r="I213" s="647"/>
      <c r="J213" s="647"/>
      <c r="K213" s="647"/>
    </row>
    <row r="214" spans="1:11">
      <c r="A214" s="548" t="s">
        <v>16</v>
      </c>
      <c r="B214" s="549"/>
      <c r="C214" s="549"/>
      <c r="D214" s="553">
        <v>0</v>
      </c>
      <c r="E214" s="553">
        <v>0</v>
      </c>
      <c r="F214" s="553">
        <v>0</v>
      </c>
      <c r="G214" s="553">
        <v>0</v>
      </c>
      <c r="H214" s="554">
        <v>0</v>
      </c>
      <c r="I214" s="647"/>
      <c r="J214" s="647"/>
      <c r="K214" s="647"/>
    </row>
    <row r="215" spans="1:11">
      <c r="A215" s="548" t="s">
        <v>18</v>
      </c>
      <c r="B215" s="549"/>
      <c r="C215" s="549"/>
      <c r="D215" s="553">
        <v>0</v>
      </c>
      <c r="E215" s="553">
        <v>0</v>
      </c>
      <c r="F215" s="553">
        <v>0</v>
      </c>
      <c r="G215" s="553">
        <v>0</v>
      </c>
      <c r="H215" s="554">
        <v>0</v>
      </c>
      <c r="I215" s="647"/>
      <c r="J215" s="647"/>
      <c r="K215" s="647"/>
    </row>
    <row r="216" spans="1:11">
      <c r="A216" s="974" t="s">
        <v>1589</v>
      </c>
      <c r="B216" s="565" t="s">
        <v>23</v>
      </c>
      <c r="C216" s="584"/>
      <c r="D216" s="577" t="s">
        <v>13</v>
      </c>
      <c r="E216" s="577" t="s">
        <v>13</v>
      </c>
      <c r="F216" s="577" t="s">
        <v>13</v>
      </c>
      <c r="G216" s="577" t="s">
        <v>13</v>
      </c>
      <c r="H216" s="578" t="s">
        <v>13</v>
      </c>
      <c r="I216" s="647"/>
      <c r="J216" s="647"/>
      <c r="K216" s="647"/>
    </row>
    <row r="217" spans="1:11" ht="247.5">
      <c r="A217" s="975"/>
      <c r="B217" s="585" t="s">
        <v>1588</v>
      </c>
      <c r="C217" s="586"/>
      <c r="D217" s="581" t="s">
        <v>1587</v>
      </c>
      <c r="E217" s="581" t="s">
        <v>1586</v>
      </c>
      <c r="F217" s="581" t="s">
        <v>1585</v>
      </c>
      <c r="G217" s="581" t="s">
        <v>1584</v>
      </c>
      <c r="H217" s="587" t="s">
        <v>1583</v>
      </c>
      <c r="I217" s="647"/>
      <c r="J217" s="647"/>
      <c r="K217" s="647"/>
    </row>
    <row r="218" spans="1:11" ht="23.25">
      <c r="A218" s="654" t="s">
        <v>14</v>
      </c>
      <c r="B218" s="653"/>
      <c r="C218" s="653"/>
      <c r="D218" s="653" t="s">
        <v>1582</v>
      </c>
      <c r="E218" s="653" t="s">
        <v>1582</v>
      </c>
      <c r="F218" s="653" t="s">
        <v>1582</v>
      </c>
      <c r="G218" s="653" t="s">
        <v>1582</v>
      </c>
      <c r="H218" s="652" t="s">
        <v>1582</v>
      </c>
      <c r="I218" s="647"/>
      <c r="J218" s="647"/>
      <c r="K218" s="647"/>
    </row>
    <row r="219" spans="1:11" ht="23.25">
      <c r="A219" s="548" t="s">
        <v>15</v>
      </c>
      <c r="B219" s="588"/>
      <c r="C219" s="589"/>
      <c r="D219" s="590" t="s">
        <v>1549</v>
      </c>
      <c r="E219" s="590" t="s">
        <v>1549</v>
      </c>
      <c r="F219" s="590" t="s">
        <v>1549</v>
      </c>
      <c r="G219" s="590" t="s">
        <v>1549</v>
      </c>
      <c r="H219" s="591" t="s">
        <v>1549</v>
      </c>
      <c r="I219" s="647"/>
      <c r="J219" s="647"/>
      <c r="K219" s="647"/>
    </row>
    <row r="220" spans="1:11">
      <c r="A220" s="548" t="s">
        <v>16</v>
      </c>
      <c r="B220" s="588"/>
      <c r="C220" s="589"/>
      <c r="D220" s="592">
        <v>0</v>
      </c>
      <c r="E220" s="592">
        <v>0</v>
      </c>
      <c r="F220" s="592">
        <v>0</v>
      </c>
      <c r="G220" s="592">
        <v>0</v>
      </c>
      <c r="H220" s="552">
        <v>0</v>
      </c>
      <c r="I220" s="647"/>
      <c r="J220" s="647"/>
      <c r="K220" s="647"/>
    </row>
    <row r="221" spans="1:11">
      <c r="A221" s="548" t="s">
        <v>18</v>
      </c>
      <c r="B221" s="588"/>
      <c r="C221" s="589"/>
      <c r="D221" s="592">
        <v>0</v>
      </c>
      <c r="E221" s="592">
        <v>0</v>
      </c>
      <c r="F221" s="592">
        <v>0</v>
      </c>
      <c r="G221" s="592">
        <v>0</v>
      </c>
      <c r="H221" s="552">
        <v>0</v>
      </c>
      <c r="I221" s="647"/>
      <c r="J221" s="647"/>
      <c r="K221" s="647"/>
    </row>
    <row r="222" spans="1:11">
      <c r="A222" s="980" t="s">
        <v>1581</v>
      </c>
      <c r="B222" s="593" t="s">
        <v>28</v>
      </c>
      <c r="C222" s="594"/>
      <c r="D222" s="595" t="s">
        <v>13</v>
      </c>
      <c r="E222" s="595" t="s">
        <v>13</v>
      </c>
      <c r="F222" s="595" t="s">
        <v>13</v>
      </c>
      <c r="G222" s="595" t="s">
        <v>13</v>
      </c>
      <c r="H222" s="596" t="s">
        <v>13</v>
      </c>
      <c r="I222" s="647"/>
      <c r="J222" s="647"/>
      <c r="K222" s="647"/>
    </row>
    <row r="223" spans="1:11" ht="225">
      <c r="A223" s="981"/>
      <c r="B223" s="585" t="s">
        <v>1580</v>
      </c>
      <c r="C223" s="594"/>
      <c r="D223" s="580" t="s">
        <v>1579</v>
      </c>
      <c r="E223" s="580" t="s">
        <v>1578</v>
      </c>
      <c r="F223" s="580" t="s">
        <v>1577</v>
      </c>
      <c r="G223" s="580" t="s">
        <v>1576</v>
      </c>
      <c r="H223" s="582" t="s">
        <v>1575</v>
      </c>
      <c r="I223" s="647"/>
      <c r="J223" s="647"/>
      <c r="K223" s="647"/>
    </row>
    <row r="224" spans="1:11" ht="33" customHeight="1">
      <c r="A224" s="597" t="s">
        <v>14</v>
      </c>
      <c r="B224" s="598"/>
      <c r="C224" s="599"/>
      <c r="D224" s="600" t="s">
        <v>1549</v>
      </c>
      <c r="E224" s="600" t="s">
        <v>1549</v>
      </c>
      <c r="F224" s="600" t="s">
        <v>1549</v>
      </c>
      <c r="G224" s="600" t="s">
        <v>1549</v>
      </c>
      <c r="H224" s="601" t="s">
        <v>1549</v>
      </c>
      <c r="I224" s="647"/>
      <c r="J224" s="647"/>
      <c r="K224" s="647"/>
    </row>
    <row r="225" spans="1:11" ht="23.25">
      <c r="A225" s="602" t="s">
        <v>15</v>
      </c>
      <c r="B225" s="588"/>
      <c r="C225" s="589"/>
      <c r="D225" s="590" t="s">
        <v>1549</v>
      </c>
      <c r="E225" s="590" t="s">
        <v>1549</v>
      </c>
      <c r="F225" s="590" t="s">
        <v>1549</v>
      </c>
      <c r="G225" s="590" t="s">
        <v>1549</v>
      </c>
      <c r="H225" s="591" t="s">
        <v>1549</v>
      </c>
      <c r="I225" s="647"/>
      <c r="J225" s="647"/>
      <c r="K225" s="647"/>
    </row>
    <row r="226" spans="1:11">
      <c r="A226" s="602" t="s">
        <v>16</v>
      </c>
      <c r="B226" s="588"/>
      <c r="C226" s="589"/>
      <c r="D226" s="592">
        <v>0</v>
      </c>
      <c r="E226" s="592">
        <v>0</v>
      </c>
      <c r="F226" s="592">
        <v>0</v>
      </c>
      <c r="G226" s="592">
        <v>0</v>
      </c>
      <c r="H226" s="552">
        <v>0</v>
      </c>
      <c r="I226" s="647"/>
      <c r="J226" s="647"/>
      <c r="K226" s="647"/>
    </row>
    <row r="227" spans="1:11">
      <c r="A227" s="603" t="s">
        <v>18</v>
      </c>
      <c r="B227" s="588"/>
      <c r="C227" s="589"/>
      <c r="D227" s="592">
        <v>0</v>
      </c>
      <c r="E227" s="592">
        <v>0</v>
      </c>
      <c r="F227" s="592">
        <v>0</v>
      </c>
      <c r="G227" s="592">
        <v>0</v>
      </c>
      <c r="H227" s="552">
        <v>0</v>
      </c>
      <c r="I227" s="647"/>
      <c r="J227" s="647"/>
      <c r="K227" s="647"/>
    </row>
    <row r="228" spans="1:11">
      <c r="A228" s="604"/>
      <c r="B228" s="593" t="s">
        <v>28</v>
      </c>
      <c r="C228" s="594"/>
      <c r="D228" s="595" t="s">
        <v>13</v>
      </c>
      <c r="E228" s="595" t="s">
        <v>13</v>
      </c>
      <c r="F228" s="595" t="s">
        <v>13</v>
      </c>
      <c r="G228" s="595" t="s">
        <v>13</v>
      </c>
      <c r="H228" s="605" t="s">
        <v>13</v>
      </c>
      <c r="I228" s="647"/>
      <c r="J228" s="647"/>
      <c r="K228" s="647"/>
    </row>
    <row r="229" spans="1:11" ht="270">
      <c r="A229" s="606" t="s">
        <v>1574</v>
      </c>
      <c r="B229" s="561" t="s">
        <v>1573</v>
      </c>
      <c r="C229" s="580"/>
      <c r="D229" s="580" t="s">
        <v>1572</v>
      </c>
      <c r="E229" s="580" t="s">
        <v>1571</v>
      </c>
      <c r="F229" s="580" t="s">
        <v>1570</v>
      </c>
      <c r="G229" s="580" t="s">
        <v>29</v>
      </c>
      <c r="H229" s="582" t="s">
        <v>29</v>
      </c>
      <c r="I229" s="647"/>
      <c r="J229" s="647"/>
      <c r="K229" s="647"/>
    </row>
    <row r="230" spans="1:11" ht="23.25">
      <c r="A230" s="597" t="s">
        <v>14</v>
      </c>
      <c r="B230" s="607"/>
      <c r="C230" s="599"/>
      <c r="D230" s="608" t="s">
        <v>1550</v>
      </c>
      <c r="E230" s="608" t="s">
        <v>1550</v>
      </c>
      <c r="F230" s="608" t="s">
        <v>1550</v>
      </c>
      <c r="G230" s="608" t="s">
        <v>1550</v>
      </c>
      <c r="H230" s="609" t="s">
        <v>1550</v>
      </c>
      <c r="I230" s="647"/>
      <c r="J230" s="647"/>
      <c r="K230" s="647"/>
    </row>
    <row r="231" spans="1:11" ht="23.25">
      <c r="A231" s="602" t="s">
        <v>15</v>
      </c>
      <c r="B231" s="588"/>
      <c r="C231" s="589"/>
      <c r="D231" s="610" t="s">
        <v>1550</v>
      </c>
      <c r="E231" s="610" t="s">
        <v>1550</v>
      </c>
      <c r="F231" s="610" t="s">
        <v>1550</v>
      </c>
      <c r="G231" s="610" t="s">
        <v>1550</v>
      </c>
      <c r="H231" s="611" t="s">
        <v>1550</v>
      </c>
      <c r="I231" s="647"/>
      <c r="J231" s="647"/>
      <c r="K231" s="647"/>
    </row>
    <row r="232" spans="1:11">
      <c r="A232" s="602" t="s">
        <v>16</v>
      </c>
      <c r="B232" s="588"/>
      <c r="C232" s="589"/>
      <c r="D232" s="610">
        <v>0</v>
      </c>
      <c r="E232" s="612">
        <v>0</v>
      </c>
      <c r="F232" s="612">
        <v>0</v>
      </c>
      <c r="G232" s="612">
        <v>0</v>
      </c>
      <c r="H232" s="613">
        <v>0</v>
      </c>
      <c r="I232" s="647"/>
      <c r="J232" s="647"/>
      <c r="K232" s="647"/>
    </row>
    <row r="233" spans="1:11">
      <c r="A233" s="603" t="s">
        <v>18</v>
      </c>
      <c r="B233" s="588"/>
      <c r="C233" s="589"/>
      <c r="D233" s="610">
        <v>0</v>
      </c>
      <c r="E233" s="612">
        <v>0</v>
      </c>
      <c r="F233" s="612">
        <v>0</v>
      </c>
      <c r="G233" s="612">
        <v>0</v>
      </c>
      <c r="H233" s="613">
        <v>0</v>
      </c>
      <c r="I233" s="647"/>
      <c r="J233" s="647"/>
      <c r="K233" s="647"/>
    </row>
    <row r="234" spans="1:11" ht="191.25">
      <c r="A234" s="606" t="s">
        <v>1569</v>
      </c>
      <c r="B234" s="561" t="s">
        <v>30</v>
      </c>
      <c r="C234" s="594"/>
      <c r="D234" s="580" t="s">
        <v>31</v>
      </c>
      <c r="E234" s="580" t="s">
        <v>32</v>
      </c>
      <c r="F234" s="580" t="s">
        <v>31</v>
      </c>
      <c r="G234" s="580" t="s">
        <v>33</v>
      </c>
      <c r="H234" s="582" t="s">
        <v>34</v>
      </c>
      <c r="I234" s="647"/>
      <c r="J234" s="647"/>
      <c r="K234" s="647"/>
    </row>
    <row r="235" spans="1:11" ht="23.25">
      <c r="A235" s="597" t="s">
        <v>14</v>
      </c>
      <c r="B235" s="598"/>
      <c r="C235" s="599"/>
      <c r="D235" s="600" t="s">
        <v>1549</v>
      </c>
      <c r="E235" s="600" t="s">
        <v>1549</v>
      </c>
      <c r="F235" s="600" t="s">
        <v>1549</v>
      </c>
      <c r="G235" s="600" t="s">
        <v>1549</v>
      </c>
      <c r="H235" s="601" t="s">
        <v>1549</v>
      </c>
      <c r="I235" s="647"/>
      <c r="J235" s="647"/>
      <c r="K235" s="647"/>
    </row>
    <row r="236" spans="1:11" ht="23.25">
      <c r="A236" s="602" t="s">
        <v>15</v>
      </c>
      <c r="B236" s="588"/>
      <c r="C236" s="589"/>
      <c r="D236" s="590" t="s">
        <v>1549</v>
      </c>
      <c r="E236" s="590" t="s">
        <v>1549</v>
      </c>
      <c r="F236" s="590" t="s">
        <v>1549</v>
      </c>
      <c r="G236" s="590" t="s">
        <v>1549</v>
      </c>
      <c r="H236" s="591" t="s">
        <v>1549</v>
      </c>
      <c r="I236" s="647"/>
      <c r="J236" s="647"/>
      <c r="K236" s="647"/>
    </row>
    <row r="237" spans="1:11">
      <c r="A237" s="602" t="s">
        <v>16</v>
      </c>
      <c r="B237" s="588"/>
      <c r="C237" s="589"/>
      <c r="D237" s="592">
        <v>0</v>
      </c>
      <c r="E237" s="592">
        <v>0</v>
      </c>
      <c r="F237" s="592">
        <v>0</v>
      </c>
      <c r="G237" s="592">
        <v>0</v>
      </c>
      <c r="H237" s="552">
        <v>0</v>
      </c>
      <c r="I237" s="647"/>
      <c r="J237" s="647"/>
      <c r="K237" s="647"/>
    </row>
    <row r="238" spans="1:11">
      <c r="A238" s="603" t="s">
        <v>18</v>
      </c>
      <c r="B238" s="588"/>
      <c r="C238" s="589"/>
      <c r="D238" s="592">
        <v>0</v>
      </c>
      <c r="E238" s="592">
        <v>0</v>
      </c>
      <c r="F238" s="592">
        <v>0</v>
      </c>
      <c r="G238" s="592">
        <v>0</v>
      </c>
      <c r="H238" s="552">
        <v>0</v>
      </c>
      <c r="I238" s="647"/>
      <c r="J238" s="647"/>
      <c r="K238" s="647"/>
    </row>
    <row r="239" spans="1:11">
      <c r="A239" s="978" t="s">
        <v>1568</v>
      </c>
      <c r="B239" s="568" t="s">
        <v>23</v>
      </c>
      <c r="C239" s="579"/>
      <c r="D239" s="614" t="s">
        <v>13</v>
      </c>
      <c r="E239" s="614" t="s">
        <v>13</v>
      </c>
      <c r="F239" s="614" t="s">
        <v>13</v>
      </c>
      <c r="G239" s="614" t="s">
        <v>13</v>
      </c>
      <c r="H239" s="615" t="s">
        <v>13</v>
      </c>
      <c r="I239" s="647"/>
      <c r="J239" s="647"/>
      <c r="K239" s="647"/>
    </row>
    <row r="240" spans="1:11" ht="135">
      <c r="A240" s="979"/>
      <c r="B240" s="561" t="s">
        <v>35</v>
      </c>
      <c r="C240" s="594"/>
      <c r="D240" s="580" t="s">
        <v>1567</v>
      </c>
      <c r="E240" s="580" t="s">
        <v>36</v>
      </c>
      <c r="F240" s="580" t="s">
        <v>37</v>
      </c>
      <c r="G240" s="580" t="s">
        <v>38</v>
      </c>
      <c r="H240" s="582" t="s">
        <v>39</v>
      </c>
      <c r="I240" s="647"/>
      <c r="J240" s="647"/>
      <c r="K240" s="647"/>
    </row>
    <row r="241" spans="1:11" ht="23.25">
      <c r="A241" s="597" t="s">
        <v>14</v>
      </c>
      <c r="B241" s="598"/>
      <c r="C241" s="598"/>
      <c r="D241" s="600" t="s">
        <v>1549</v>
      </c>
      <c r="E241" s="600" t="s">
        <v>1549</v>
      </c>
      <c r="F241" s="600" t="s">
        <v>1549</v>
      </c>
      <c r="G241" s="600" t="s">
        <v>1549</v>
      </c>
      <c r="H241" s="601" t="s">
        <v>1549</v>
      </c>
      <c r="I241" s="647"/>
      <c r="J241" s="647"/>
      <c r="K241" s="647"/>
    </row>
    <row r="242" spans="1:11" ht="23.25">
      <c r="A242" s="602" t="s">
        <v>15</v>
      </c>
      <c r="B242" s="588"/>
      <c r="C242" s="588"/>
      <c r="D242" s="590" t="s">
        <v>1549</v>
      </c>
      <c r="E242" s="590" t="s">
        <v>1549</v>
      </c>
      <c r="F242" s="590" t="s">
        <v>1549</v>
      </c>
      <c r="G242" s="590" t="s">
        <v>1549</v>
      </c>
      <c r="H242" s="591" t="s">
        <v>1549</v>
      </c>
      <c r="I242" s="647"/>
      <c r="J242" s="647"/>
      <c r="K242" s="647"/>
    </row>
    <row r="243" spans="1:11">
      <c r="A243" s="602" t="s">
        <v>16</v>
      </c>
      <c r="B243" s="588"/>
      <c r="C243" s="588"/>
      <c r="D243" s="592">
        <v>0</v>
      </c>
      <c r="E243" s="592">
        <v>0</v>
      </c>
      <c r="F243" s="592">
        <v>0</v>
      </c>
      <c r="G243" s="592">
        <v>0</v>
      </c>
      <c r="H243" s="616">
        <v>0</v>
      </c>
      <c r="I243" s="647"/>
      <c r="J243" s="647"/>
      <c r="K243" s="647"/>
    </row>
    <row r="244" spans="1:11" ht="15.75" thickBot="1">
      <c r="A244" s="651" t="s">
        <v>18</v>
      </c>
      <c r="B244" s="650"/>
      <c r="C244" s="650"/>
      <c r="D244" s="649">
        <v>0</v>
      </c>
      <c r="E244" s="649">
        <v>0</v>
      </c>
      <c r="F244" s="649">
        <v>0</v>
      </c>
      <c r="G244" s="649">
        <v>0</v>
      </c>
      <c r="H244" s="648">
        <v>0</v>
      </c>
      <c r="I244" s="647"/>
      <c r="J244" s="647"/>
      <c r="K244" s="647"/>
    </row>
    <row r="245" spans="1:11" ht="0.75" customHeight="1" thickBot="1">
      <c r="A245" s="7"/>
      <c r="B245" s="8"/>
      <c r="C245" s="644"/>
      <c r="D245" s="9"/>
      <c r="E245" s="9"/>
      <c r="F245" s="10"/>
      <c r="G245" s="646"/>
    </row>
    <row r="246" spans="1:11" ht="15.75" hidden="1" customHeight="1" thickTop="1">
      <c r="A246" s="7"/>
      <c r="B246" s="8"/>
      <c r="C246" s="644"/>
      <c r="D246" s="9"/>
      <c r="E246" s="9"/>
      <c r="F246" s="10"/>
    </row>
    <row r="247" spans="1:11" ht="15" hidden="1" customHeight="1">
      <c r="A247" s="7"/>
      <c r="B247" s="8"/>
      <c r="C247" s="644"/>
      <c r="D247" s="9"/>
      <c r="E247" s="9"/>
      <c r="F247" s="10"/>
    </row>
    <row r="248" spans="1:11" ht="15" hidden="1" customHeight="1">
      <c r="A248" s="7"/>
      <c r="B248" s="8"/>
      <c r="C248" s="644"/>
      <c r="D248" s="9"/>
      <c r="E248" s="9"/>
      <c r="F248" s="10"/>
    </row>
    <row r="249" spans="1:11" ht="165" customHeight="1" thickTop="1">
      <c r="A249" s="971" t="s">
        <v>1566</v>
      </c>
      <c r="B249" s="971"/>
      <c r="C249" s="971"/>
      <c r="D249" s="9"/>
      <c r="E249" s="9"/>
      <c r="F249" s="10"/>
    </row>
    <row r="250" spans="1:11" ht="15" customHeight="1">
      <c r="A250" s="7"/>
      <c r="B250" s="8"/>
      <c r="C250" s="644"/>
      <c r="D250" s="9"/>
      <c r="E250" s="9"/>
      <c r="F250" s="10"/>
    </row>
    <row r="251" spans="1:11" ht="15" customHeight="1">
      <c r="A251" s="7"/>
      <c r="B251" s="8"/>
      <c r="C251" s="644"/>
      <c r="D251" s="9"/>
      <c r="E251" s="9"/>
      <c r="F251" s="10"/>
    </row>
    <row r="252" spans="1:11" ht="15" customHeight="1" thickBot="1">
      <c r="A252" s="11"/>
      <c r="B252" s="12"/>
      <c r="C252" s="645"/>
      <c r="D252" s="13"/>
      <c r="E252" s="13"/>
      <c r="F252" s="14"/>
    </row>
    <row r="253" spans="1:11">
      <c r="A253" s="15"/>
      <c r="B253" s="8"/>
      <c r="C253" s="644"/>
      <c r="D253" s="9"/>
      <c r="E253" s="9"/>
      <c r="F253" s="9"/>
    </row>
    <row r="254" spans="1:11">
      <c r="A254" s="15"/>
      <c r="B254" s="8"/>
      <c r="C254" s="644"/>
      <c r="D254" s="9"/>
      <c r="E254" s="9"/>
      <c r="F254" s="9"/>
    </row>
    <row r="255" spans="1:11">
      <c r="A255" s="15"/>
      <c r="B255" s="8"/>
      <c r="C255" s="644"/>
      <c r="D255" s="9"/>
      <c r="E255" s="9"/>
      <c r="F255" s="9"/>
    </row>
    <row r="256" spans="1:11">
      <c r="A256" s="15"/>
      <c r="B256" s="8"/>
      <c r="C256" s="644"/>
      <c r="D256" s="9"/>
      <c r="E256" s="9"/>
      <c r="F256" s="9"/>
    </row>
  </sheetData>
  <mergeCells count="35">
    <mergeCell ref="A160:A161"/>
    <mergeCell ref="A178:A179"/>
    <mergeCell ref="A166:A167"/>
    <mergeCell ref="A114:A115"/>
    <mergeCell ref="A120:A121"/>
    <mergeCell ref="A126:A127"/>
    <mergeCell ref="A147:A148"/>
    <mergeCell ref="A133:A134"/>
    <mergeCell ref="A140:A141"/>
    <mergeCell ref="A1:H1"/>
    <mergeCell ref="A3:A4"/>
    <mergeCell ref="A64:A65"/>
    <mergeCell ref="A70:A71"/>
    <mergeCell ref="A10:A11"/>
    <mergeCell ref="A51:A52"/>
    <mergeCell ref="A57:A58"/>
    <mergeCell ref="A17:A18"/>
    <mergeCell ref="A23:A24"/>
    <mergeCell ref="A30:A31"/>
    <mergeCell ref="A37:A38"/>
    <mergeCell ref="A44:A45"/>
    <mergeCell ref="A108:A109"/>
    <mergeCell ref="A76:A77"/>
    <mergeCell ref="A82:A83"/>
    <mergeCell ref="A89:A90"/>
    <mergeCell ref="A95:A96"/>
    <mergeCell ref="A249:C249"/>
    <mergeCell ref="A185:A186"/>
    <mergeCell ref="A172:A173"/>
    <mergeCell ref="A204:A205"/>
    <mergeCell ref="A210:A211"/>
    <mergeCell ref="A239:A240"/>
    <mergeCell ref="A222:A223"/>
    <mergeCell ref="A198:A199"/>
    <mergeCell ref="A216:A217"/>
  </mergeCells>
  <pageMargins left="0.25" right="0.25" top="0.75" bottom="0.7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zoomScaleNormal="100" workbookViewId="0">
      <selection activeCell="A4" sqref="A4"/>
    </sheetView>
  </sheetViews>
  <sheetFormatPr defaultRowHeight="15"/>
  <cols>
    <col min="1" max="1" width="20" style="266" customWidth="1"/>
    <col min="2" max="2" width="29.42578125" style="267" customWidth="1"/>
    <col min="3" max="3" width="16.85546875" style="267" customWidth="1"/>
    <col min="4" max="4" width="25.42578125" style="267" customWidth="1"/>
    <col min="5" max="5" width="29" style="267" customWidth="1"/>
    <col min="6" max="6" width="25.42578125" style="267" customWidth="1"/>
    <col min="7" max="7" width="21.140625" style="267" customWidth="1"/>
    <col min="8" max="8" width="26.140625" style="232" customWidth="1"/>
  </cols>
  <sheetData>
    <row r="1" spans="1:8" ht="19.5" customHeight="1" thickBot="1">
      <c r="A1" s="1009" t="s">
        <v>47</v>
      </c>
      <c r="B1" s="1010"/>
      <c r="C1" s="1010"/>
      <c r="D1" s="1010"/>
      <c r="E1" s="1010"/>
      <c r="F1" s="1010"/>
      <c r="G1" s="1010"/>
    </row>
    <row r="2" spans="1:8" ht="25.5">
      <c r="A2" s="1011"/>
      <c r="B2" s="1013" t="s">
        <v>48</v>
      </c>
      <c r="C2" s="1015" t="s">
        <v>49</v>
      </c>
      <c r="D2" s="229" t="s">
        <v>50</v>
      </c>
      <c r="E2" s="230"/>
      <c r="F2" s="230"/>
      <c r="G2" s="230"/>
      <c r="H2" s="230"/>
    </row>
    <row r="3" spans="1:8" ht="31.5" customHeight="1" thickBot="1">
      <c r="A3" s="1012"/>
      <c r="B3" s="1014"/>
      <c r="C3" s="1016"/>
      <c r="D3" s="231" t="s">
        <v>51</v>
      </c>
      <c r="E3" s="231" t="s">
        <v>52</v>
      </c>
      <c r="F3" s="231" t="s">
        <v>53</v>
      </c>
      <c r="G3" s="231" t="s">
        <v>54</v>
      </c>
      <c r="H3" s="228" t="s">
        <v>1021</v>
      </c>
    </row>
    <row r="4" spans="1:8" ht="146.25" customHeight="1" thickBot="1">
      <c r="A4" s="210" t="s">
        <v>55</v>
      </c>
      <c r="B4" s="1008" t="s">
        <v>56</v>
      </c>
      <c r="C4" s="960"/>
      <c r="D4" s="960"/>
      <c r="E4" s="960"/>
      <c r="F4" s="960"/>
      <c r="G4" s="960"/>
      <c r="H4" s="961"/>
    </row>
    <row r="5" spans="1:8" ht="409.6" thickBot="1">
      <c r="A5" s="211" t="s">
        <v>57</v>
      </c>
      <c r="B5" s="212" t="s">
        <v>986</v>
      </c>
      <c r="C5" s="213" t="s">
        <v>58</v>
      </c>
      <c r="D5" s="213" t="s">
        <v>1082</v>
      </c>
      <c r="E5" s="212" t="s">
        <v>1083</v>
      </c>
      <c r="F5" s="213" t="s">
        <v>1084</v>
      </c>
      <c r="G5" s="226" t="s">
        <v>59</v>
      </c>
      <c r="H5" s="233" t="s">
        <v>1085</v>
      </c>
    </row>
    <row r="6" spans="1:8" ht="15.75" thickBot="1">
      <c r="A6" s="234" t="s">
        <v>60</v>
      </c>
      <c r="B6" s="235" t="s">
        <v>61</v>
      </c>
      <c r="C6" s="235"/>
      <c r="D6" s="236"/>
      <c r="E6" s="236"/>
      <c r="F6" s="236"/>
      <c r="G6" s="237"/>
      <c r="H6" s="237"/>
    </row>
    <row r="7" spans="1:8" ht="409.6" thickBot="1">
      <c r="A7" s="211" t="s">
        <v>62</v>
      </c>
      <c r="B7" s="238" t="s">
        <v>63</v>
      </c>
      <c r="C7" s="239" t="s">
        <v>64</v>
      </c>
      <c r="D7" s="240" t="s">
        <v>1086</v>
      </c>
      <c r="E7" s="241" t="s">
        <v>1087</v>
      </c>
      <c r="F7" s="240" t="s">
        <v>65</v>
      </c>
      <c r="G7" s="242" t="s">
        <v>66</v>
      </c>
      <c r="H7" s="243" t="s">
        <v>66</v>
      </c>
    </row>
    <row r="8" spans="1:8" ht="26.25" thickBot="1">
      <c r="A8" s="244" t="s">
        <v>60</v>
      </c>
      <c r="B8" s="220"/>
      <c r="C8" s="220"/>
      <c r="D8" s="246" t="s">
        <v>1088</v>
      </c>
      <c r="E8" s="246"/>
      <c r="F8" s="246"/>
      <c r="G8" s="247"/>
      <c r="H8" s="247"/>
    </row>
    <row r="9" spans="1:8" ht="237" thickBot="1">
      <c r="A9" s="211" t="s">
        <v>67</v>
      </c>
      <c r="B9" s="212" t="s">
        <v>68</v>
      </c>
      <c r="C9" s="213" t="s">
        <v>69</v>
      </c>
      <c r="D9" s="213" t="s">
        <v>70</v>
      </c>
      <c r="E9" s="212" t="s">
        <v>71</v>
      </c>
      <c r="F9" s="213" t="s">
        <v>72</v>
      </c>
      <c r="G9" s="248" t="s">
        <v>1022</v>
      </c>
      <c r="H9" s="249" t="s">
        <v>1023</v>
      </c>
    </row>
    <row r="10" spans="1:8" ht="15.75" thickBot="1">
      <c r="A10" s="221" t="s">
        <v>60</v>
      </c>
      <c r="B10" s="222" t="s">
        <v>61</v>
      </c>
      <c r="C10" s="222"/>
      <c r="D10" s="250"/>
      <c r="E10" s="250"/>
      <c r="F10" s="250"/>
      <c r="G10" s="251"/>
      <c r="H10" s="251"/>
    </row>
    <row r="11" spans="1:8" ht="409.6" thickBot="1">
      <c r="A11" s="211" t="s">
        <v>74</v>
      </c>
      <c r="B11" s="212" t="s">
        <v>75</v>
      </c>
      <c r="C11" s="213" t="s">
        <v>76</v>
      </c>
      <c r="D11" s="213" t="s">
        <v>1089</v>
      </c>
      <c r="E11" s="212" t="s">
        <v>1090</v>
      </c>
      <c r="F11" s="213" t="s">
        <v>1091</v>
      </c>
      <c r="G11" s="226" t="s">
        <v>1092</v>
      </c>
      <c r="H11" s="249" t="s">
        <v>1093</v>
      </c>
    </row>
    <row r="12" spans="1:8" ht="15.75" thickBot="1">
      <c r="A12" s="223" t="s">
        <v>60</v>
      </c>
      <c r="B12" s="220"/>
      <c r="C12" s="220"/>
      <c r="D12" s="252" t="s">
        <v>1094</v>
      </c>
      <c r="E12" s="245" t="s">
        <v>1095</v>
      </c>
      <c r="F12" s="252" t="s">
        <v>1095</v>
      </c>
      <c r="G12" s="252" t="s">
        <v>1095</v>
      </c>
      <c r="H12" s="252" t="s">
        <v>1095</v>
      </c>
    </row>
    <row r="13" spans="1:8" ht="116.25" thickBot="1">
      <c r="A13" s="253" t="s">
        <v>1096</v>
      </c>
      <c r="B13" s="254" t="s">
        <v>1097</v>
      </c>
      <c r="C13" s="254" t="s">
        <v>1098</v>
      </c>
      <c r="D13" s="254" t="s">
        <v>1099</v>
      </c>
      <c r="E13" s="254" t="s">
        <v>1100</v>
      </c>
      <c r="F13" s="254"/>
      <c r="G13" s="254"/>
      <c r="H13" s="254"/>
    </row>
    <row r="14" spans="1:8" ht="15.75" thickBot="1">
      <c r="A14" s="221" t="s">
        <v>60</v>
      </c>
      <c r="B14" s="221"/>
      <c r="C14" s="221"/>
      <c r="D14" s="221"/>
      <c r="E14" s="221" t="s">
        <v>1101</v>
      </c>
      <c r="F14" s="221"/>
      <c r="G14" s="221"/>
      <c r="H14" s="221"/>
    </row>
    <row r="15" spans="1:8" ht="409.6" thickBot="1">
      <c r="A15" s="214" t="s">
        <v>1102</v>
      </c>
      <c r="B15" s="255" t="s">
        <v>1103</v>
      </c>
      <c r="C15" s="256" t="s">
        <v>77</v>
      </c>
      <c r="D15" s="257" t="s">
        <v>1024</v>
      </c>
      <c r="E15" s="258" t="s">
        <v>1104</v>
      </c>
      <c r="F15" s="259" t="s">
        <v>78</v>
      </c>
      <c r="G15" s="260" t="s">
        <v>79</v>
      </c>
      <c r="H15" s="261" t="s">
        <v>1025</v>
      </c>
    </row>
    <row r="16" spans="1:8" ht="15.75" thickBot="1">
      <c r="A16" s="223" t="s">
        <v>60</v>
      </c>
      <c r="B16" s="246"/>
      <c r="C16" s="220"/>
      <c r="D16" s="246"/>
      <c r="E16" s="246" t="s">
        <v>1105</v>
      </c>
      <c r="F16" s="246"/>
      <c r="G16" s="246"/>
      <c r="H16" s="246"/>
    </row>
    <row r="17" spans="1:8" ht="409.6" thickBot="1">
      <c r="A17" s="211" t="s">
        <v>1106</v>
      </c>
      <c r="B17" s="212" t="s">
        <v>80</v>
      </c>
      <c r="C17" s="215" t="s">
        <v>81</v>
      </c>
      <c r="D17" s="216" t="s">
        <v>987</v>
      </c>
      <c r="E17" s="217" t="s">
        <v>82</v>
      </c>
      <c r="F17" s="216" t="s">
        <v>83</v>
      </c>
      <c r="G17" s="227" t="s">
        <v>84</v>
      </c>
      <c r="H17" s="262" t="s">
        <v>1026</v>
      </c>
    </row>
    <row r="18" spans="1:8" ht="15.75" thickBot="1">
      <c r="A18" s="222" t="s">
        <v>60</v>
      </c>
      <c r="B18" s="222"/>
      <c r="C18" s="222"/>
      <c r="D18" s="250"/>
      <c r="E18" s="250" t="s">
        <v>1107</v>
      </c>
      <c r="F18" s="250" t="s">
        <v>1101</v>
      </c>
      <c r="G18" s="251" t="s">
        <v>1101</v>
      </c>
      <c r="H18" s="251" t="s">
        <v>1101</v>
      </c>
    </row>
    <row r="19" spans="1:8" ht="338.25" thickBot="1">
      <c r="A19" s="211" t="s">
        <v>1108</v>
      </c>
      <c r="B19" s="212" t="s">
        <v>85</v>
      </c>
      <c r="C19" s="215" t="s">
        <v>86</v>
      </c>
      <c r="D19" s="216" t="s">
        <v>87</v>
      </c>
      <c r="E19" s="217" t="s">
        <v>1109</v>
      </c>
      <c r="F19" s="216" t="s">
        <v>88</v>
      </c>
      <c r="G19" s="227" t="s">
        <v>89</v>
      </c>
      <c r="H19" s="262" t="s">
        <v>1027</v>
      </c>
    </row>
    <row r="20" spans="1:8" ht="15.75" thickBot="1">
      <c r="A20" s="223" t="s">
        <v>60</v>
      </c>
      <c r="B20" s="220"/>
      <c r="C20" s="220"/>
      <c r="D20" s="246" t="s">
        <v>1110</v>
      </c>
      <c r="E20" s="246" t="s">
        <v>1111</v>
      </c>
      <c r="F20" s="246" t="s">
        <v>1111</v>
      </c>
      <c r="G20" s="247" t="s">
        <v>1111</v>
      </c>
      <c r="H20" s="247" t="s">
        <v>1111</v>
      </c>
    </row>
    <row r="21" spans="1:8" ht="293.25" thickBot="1">
      <c r="A21" s="211" t="s">
        <v>1112</v>
      </c>
      <c r="B21" s="212" t="s">
        <v>90</v>
      </c>
      <c r="C21" s="215" t="s">
        <v>91</v>
      </c>
      <c r="D21" s="215" t="s">
        <v>92</v>
      </c>
      <c r="E21" s="218" t="s">
        <v>93</v>
      </c>
      <c r="F21" s="215" t="s">
        <v>94</v>
      </c>
      <c r="G21" s="219" t="s">
        <v>95</v>
      </c>
      <c r="H21" s="248" t="s">
        <v>95</v>
      </c>
    </row>
    <row r="22" spans="1:8" ht="15.75" thickBot="1">
      <c r="A22" s="224" t="s">
        <v>60</v>
      </c>
      <c r="B22" s="225"/>
      <c r="C22" s="225"/>
      <c r="D22" s="263"/>
      <c r="E22" s="263"/>
      <c r="F22" s="263"/>
      <c r="G22" s="264"/>
      <c r="H22" s="264"/>
    </row>
    <row r="23" spans="1:8" ht="113.25" thickBot="1">
      <c r="A23" s="211" t="s">
        <v>1113</v>
      </c>
      <c r="B23" s="212" t="s">
        <v>96</v>
      </c>
      <c r="C23" s="215" t="s">
        <v>97</v>
      </c>
      <c r="D23" s="216" t="s">
        <v>98</v>
      </c>
      <c r="E23" s="217" t="s">
        <v>99</v>
      </c>
      <c r="F23" s="216" t="s">
        <v>99</v>
      </c>
      <c r="G23" s="227" t="s">
        <v>100</v>
      </c>
      <c r="H23" s="265" t="s">
        <v>100</v>
      </c>
    </row>
    <row r="24" spans="1:8" ht="15.75" thickBot="1">
      <c r="A24" s="224" t="s">
        <v>101</v>
      </c>
      <c r="B24" s="225"/>
      <c r="C24" s="225"/>
      <c r="D24" s="263"/>
      <c r="E24" s="263"/>
      <c r="F24" s="263"/>
      <c r="G24" s="264"/>
      <c r="H24" s="264"/>
    </row>
  </sheetData>
  <mergeCells count="5">
    <mergeCell ref="B4:H4"/>
    <mergeCell ref="A1:G1"/>
    <mergeCell ref="A2:A3"/>
    <mergeCell ref="B2:B3"/>
    <mergeCell ref="C2:C3"/>
  </mergeCells>
  <pageMargins left="0.7" right="0.7" top="0.75" bottom="0.75" header="0.3" footer="0.3"/>
  <pageSetup scale="6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A13" zoomScale="120" zoomScaleNormal="120" workbookViewId="0">
      <selection activeCell="A4" sqref="A4"/>
    </sheetView>
  </sheetViews>
  <sheetFormatPr defaultRowHeight="15"/>
  <cols>
    <col min="1" max="1" width="24" style="1" customWidth="1"/>
    <col min="2" max="2" width="21" style="1" customWidth="1"/>
    <col min="3" max="3" width="40.28515625" style="1" customWidth="1"/>
    <col min="4" max="4" width="36.5703125" style="1" customWidth="1"/>
    <col min="5" max="5" width="24.7109375" style="1" customWidth="1"/>
    <col min="6" max="6" width="22.28515625" style="1" customWidth="1"/>
    <col min="7" max="7" width="26.85546875" style="1" customWidth="1"/>
    <col min="8" max="8" width="28.140625" style="1" customWidth="1"/>
    <col min="9" max="9" width="34.7109375" style="1" customWidth="1"/>
    <col min="10" max="16384" width="9.140625" style="209"/>
  </cols>
  <sheetData>
    <row r="1" spans="1:9" ht="19.5" thickBot="1">
      <c r="A1" s="1025" t="s">
        <v>1545</v>
      </c>
      <c r="B1" s="1026"/>
      <c r="C1" s="1026"/>
      <c r="D1" s="1026"/>
      <c r="E1" s="1026"/>
      <c r="F1" s="1026"/>
      <c r="G1" s="1026"/>
      <c r="H1" s="1026"/>
      <c r="I1" s="1027"/>
    </row>
    <row r="2" spans="1:9" ht="15.75" thickBot="1">
      <c r="A2" s="1028" t="s">
        <v>102</v>
      </c>
      <c r="B2" s="1028" t="s">
        <v>103</v>
      </c>
      <c r="C2" s="1028" t="s">
        <v>1432</v>
      </c>
      <c r="D2" s="1030"/>
      <c r="E2" s="1030"/>
      <c r="F2" s="1030"/>
      <c r="G2" s="1031"/>
      <c r="H2" s="302"/>
      <c r="I2" s="1032" t="s">
        <v>104</v>
      </c>
    </row>
    <row r="3" spans="1:9" ht="15.75" thickBot="1">
      <c r="A3" s="1029"/>
      <c r="B3" s="1029"/>
      <c r="C3" s="1029">
        <v>2013</v>
      </c>
      <c r="D3" s="18">
        <v>2016</v>
      </c>
      <c r="E3" s="19">
        <v>2017</v>
      </c>
      <c r="F3" s="19">
        <v>2018</v>
      </c>
      <c r="G3" s="20">
        <v>2019</v>
      </c>
      <c r="H3" s="20">
        <v>2020</v>
      </c>
      <c r="I3" s="1033" t="s">
        <v>104</v>
      </c>
    </row>
    <row r="4" spans="1:9" ht="79.5" thickBot="1">
      <c r="A4" s="21" t="s">
        <v>1551</v>
      </c>
      <c r="B4" s="1017" t="s">
        <v>105</v>
      </c>
      <c r="C4" s="1018"/>
      <c r="D4" s="1018"/>
      <c r="E4" s="1018"/>
      <c r="F4" s="1018"/>
      <c r="G4" s="1018"/>
      <c r="H4" s="291"/>
      <c r="I4" s="22"/>
    </row>
    <row r="5" spans="1:9" ht="192" thickBot="1">
      <c r="A5" s="23" t="s">
        <v>106</v>
      </c>
      <c r="B5" s="24" t="s">
        <v>107</v>
      </c>
      <c r="C5" s="25" t="s">
        <v>1433</v>
      </c>
      <c r="D5" s="25" t="s">
        <v>108</v>
      </c>
      <c r="E5" s="25" t="s">
        <v>109</v>
      </c>
      <c r="F5" s="25" t="s">
        <v>109</v>
      </c>
      <c r="G5" s="25" t="s">
        <v>109</v>
      </c>
      <c r="H5" s="25" t="s">
        <v>109</v>
      </c>
      <c r="I5" s="26" t="s">
        <v>110</v>
      </c>
    </row>
    <row r="6" spans="1:9">
      <c r="A6" s="27" t="s">
        <v>14</v>
      </c>
      <c r="B6" s="28"/>
      <c r="C6" s="28"/>
      <c r="D6" s="28">
        <f t="shared" ref="D6:G6" si="0">D7</f>
        <v>1887000</v>
      </c>
      <c r="E6" s="28">
        <f t="shared" si="0"/>
        <v>312000</v>
      </c>
      <c r="F6" s="28">
        <f t="shared" si="0"/>
        <v>1812000</v>
      </c>
      <c r="G6" s="28">
        <f t="shared" si="0"/>
        <v>312000</v>
      </c>
      <c r="H6" s="303"/>
      <c r="I6" s="29"/>
    </row>
    <row r="7" spans="1:9" ht="28.5" customHeight="1">
      <c r="A7" s="30" t="s">
        <v>15</v>
      </c>
      <c r="B7" s="31"/>
      <c r="C7" s="31"/>
      <c r="D7" s="32">
        <f t="shared" ref="D7:G7" si="1">D11+D15+D35+D55</f>
        <v>1887000</v>
      </c>
      <c r="E7" s="32">
        <f t="shared" si="1"/>
        <v>312000</v>
      </c>
      <c r="F7" s="32">
        <f t="shared" si="1"/>
        <v>1812000</v>
      </c>
      <c r="G7" s="32">
        <f t="shared" si="1"/>
        <v>312000</v>
      </c>
      <c r="H7" s="304"/>
      <c r="I7" s="33"/>
    </row>
    <row r="8" spans="1:9" ht="24.75" customHeight="1" thickBot="1">
      <c r="A8" s="34" t="s">
        <v>16</v>
      </c>
      <c r="B8" s="35"/>
      <c r="C8" s="35"/>
      <c r="D8" s="36" t="s">
        <v>111</v>
      </c>
      <c r="E8" s="36" t="s">
        <v>111</v>
      </c>
      <c r="F8" s="36" t="s">
        <v>111</v>
      </c>
      <c r="G8" s="36" t="s">
        <v>111</v>
      </c>
      <c r="H8" s="305"/>
      <c r="I8" s="37"/>
    </row>
    <row r="9" spans="1:9" ht="315.75" thickBot="1">
      <c r="A9" s="38" t="s">
        <v>112</v>
      </c>
      <c r="B9" s="39" t="s">
        <v>113</v>
      </c>
      <c r="C9" s="39" t="s">
        <v>1434</v>
      </c>
      <c r="D9" s="41" t="s">
        <v>114</v>
      </c>
      <c r="E9" s="41" t="s">
        <v>114</v>
      </c>
      <c r="F9" s="41" t="s">
        <v>114</v>
      </c>
      <c r="G9" s="41" t="s">
        <v>114</v>
      </c>
      <c r="H9" s="41" t="s">
        <v>114</v>
      </c>
      <c r="I9" s="42"/>
    </row>
    <row r="10" spans="1:9">
      <c r="A10" s="43" t="s">
        <v>115</v>
      </c>
      <c r="B10" s="44"/>
      <c r="C10" s="44"/>
      <c r="D10" s="44">
        <f>D11</f>
        <v>12000</v>
      </c>
      <c r="E10" s="44">
        <f>E11</f>
        <v>12000</v>
      </c>
      <c r="F10" s="44">
        <f>F11</f>
        <v>12000</v>
      </c>
      <c r="G10" s="44">
        <f>G11</f>
        <v>12000</v>
      </c>
      <c r="H10" s="306"/>
      <c r="I10" s="45"/>
    </row>
    <row r="11" spans="1:9">
      <c r="A11" s="46" t="s">
        <v>15</v>
      </c>
      <c r="B11" s="47"/>
      <c r="C11" s="47"/>
      <c r="D11" s="47">
        <f>5000+5000+2000</f>
        <v>12000</v>
      </c>
      <c r="E11" s="47">
        <f>5000+5000+2000</f>
        <v>12000</v>
      </c>
      <c r="F11" s="47">
        <f>5000+5000+2000</f>
        <v>12000</v>
      </c>
      <c r="G11" s="47">
        <f>5000+5000+2000</f>
        <v>12000</v>
      </c>
      <c r="H11" s="307"/>
      <c r="I11" s="48"/>
    </row>
    <row r="12" spans="1:9" ht="15.75" thickBot="1">
      <c r="A12" s="49" t="s">
        <v>16</v>
      </c>
      <c r="B12" s="50"/>
      <c r="C12" s="50"/>
      <c r="D12" s="51">
        <v>0</v>
      </c>
      <c r="E12" s="51">
        <v>0</v>
      </c>
      <c r="F12" s="51">
        <v>0</v>
      </c>
      <c r="G12" s="51">
        <v>0</v>
      </c>
      <c r="H12" s="308"/>
      <c r="I12" s="52"/>
    </row>
    <row r="13" spans="1:9" ht="15.75" thickBot="1">
      <c r="A13" s="1019" t="s">
        <v>116</v>
      </c>
      <c r="B13" s="1020"/>
      <c r="C13" s="1020"/>
      <c r="D13" s="1020"/>
      <c r="E13" s="1020"/>
      <c r="F13" s="1020"/>
      <c r="G13" s="1021"/>
      <c r="H13" s="292"/>
      <c r="I13" s="53"/>
    </row>
    <row r="14" spans="1:9">
      <c r="A14" s="54" t="s">
        <v>117</v>
      </c>
      <c r="B14" s="55"/>
      <c r="C14" s="55"/>
      <c r="D14" s="55">
        <f t="shared" ref="D14:G14" si="2">D18+D22</f>
        <v>1655000</v>
      </c>
      <c r="E14" s="55">
        <f t="shared" si="2"/>
        <v>100000</v>
      </c>
      <c r="F14" s="55">
        <f t="shared" si="2"/>
        <v>1600000</v>
      </c>
      <c r="G14" s="55">
        <f t="shared" si="2"/>
        <v>100000</v>
      </c>
      <c r="H14" s="309"/>
      <c r="I14" s="56"/>
    </row>
    <row r="15" spans="1:9">
      <c r="A15" s="46" t="s">
        <v>15</v>
      </c>
      <c r="B15" s="47"/>
      <c r="C15" s="47"/>
      <c r="D15" s="47">
        <f t="shared" ref="D15:G15" si="3">D19+D23+D27+D31</f>
        <v>1695000</v>
      </c>
      <c r="E15" s="47">
        <f t="shared" si="3"/>
        <v>140000</v>
      </c>
      <c r="F15" s="47">
        <f t="shared" si="3"/>
        <v>1640000</v>
      </c>
      <c r="G15" s="47">
        <f t="shared" si="3"/>
        <v>140000</v>
      </c>
      <c r="H15" s="307"/>
      <c r="I15" s="48"/>
    </row>
    <row r="16" spans="1:9" ht="15.75" thickBot="1">
      <c r="A16" s="49" t="s">
        <v>16</v>
      </c>
      <c r="B16" s="50"/>
      <c r="C16" s="50"/>
      <c r="D16" s="51" t="s">
        <v>111</v>
      </c>
      <c r="E16" s="51" t="s">
        <v>111</v>
      </c>
      <c r="F16" s="51" t="s">
        <v>111</v>
      </c>
      <c r="G16" s="51" t="s">
        <v>111</v>
      </c>
      <c r="H16" s="308"/>
      <c r="I16" s="52"/>
    </row>
    <row r="17" spans="1:9" ht="335.25" customHeight="1" thickBot="1">
      <c r="A17" s="57" t="s">
        <v>118</v>
      </c>
      <c r="B17" s="39" t="s">
        <v>119</v>
      </c>
      <c r="C17" s="58" t="s">
        <v>1435</v>
      </c>
      <c r="D17" s="41" t="s">
        <v>1436</v>
      </c>
      <c r="E17" s="59" t="s">
        <v>1437</v>
      </c>
      <c r="F17" s="60" t="s">
        <v>1438</v>
      </c>
      <c r="G17" s="60" t="s">
        <v>1439</v>
      </c>
      <c r="H17" s="60" t="s">
        <v>1439</v>
      </c>
      <c r="I17" s="42" t="s">
        <v>120</v>
      </c>
    </row>
    <row r="18" spans="1:9">
      <c r="A18" s="61" t="s">
        <v>121</v>
      </c>
      <c r="B18" s="62"/>
      <c r="C18" s="62"/>
      <c r="D18" s="63">
        <f>D19</f>
        <v>1500000</v>
      </c>
      <c r="E18" s="63">
        <f>E19</f>
        <v>0</v>
      </c>
      <c r="F18" s="63">
        <f>F19</f>
        <v>1500000</v>
      </c>
      <c r="G18" s="63">
        <f>G19</f>
        <v>0</v>
      </c>
      <c r="H18" s="310"/>
      <c r="I18" s="64"/>
    </row>
    <row r="19" spans="1:9">
      <c r="A19" s="65" t="s">
        <v>15</v>
      </c>
      <c r="B19" s="66"/>
      <c r="C19" s="66"/>
      <c r="D19" s="67">
        <v>1500000</v>
      </c>
      <c r="E19" s="67">
        <v>0</v>
      </c>
      <c r="F19" s="67">
        <v>1500000</v>
      </c>
      <c r="G19" s="67">
        <v>0</v>
      </c>
      <c r="H19" s="311"/>
      <c r="I19" s="68"/>
    </row>
    <row r="20" spans="1:9" ht="15.75" thickBot="1">
      <c r="A20" s="49" t="s">
        <v>16</v>
      </c>
      <c r="B20" s="50"/>
      <c r="C20" s="50"/>
      <c r="D20" s="51" t="s">
        <v>111</v>
      </c>
      <c r="E20" s="51" t="s">
        <v>111</v>
      </c>
      <c r="F20" s="51" t="s">
        <v>111</v>
      </c>
      <c r="G20" s="51" t="s">
        <v>111</v>
      </c>
      <c r="H20" s="308"/>
      <c r="I20" s="52"/>
    </row>
    <row r="21" spans="1:9" ht="270.75" thickBot="1">
      <c r="A21" s="57" t="s">
        <v>122</v>
      </c>
      <c r="B21" s="39" t="s">
        <v>123</v>
      </c>
      <c r="C21" s="39" t="s">
        <v>1440</v>
      </c>
      <c r="D21" s="40" t="s">
        <v>1441</v>
      </c>
      <c r="E21" s="59" t="s">
        <v>1442</v>
      </c>
      <c r="F21" s="59" t="s">
        <v>1443</v>
      </c>
      <c r="G21" s="59" t="s">
        <v>1444</v>
      </c>
      <c r="H21" s="59" t="s">
        <v>1445</v>
      </c>
      <c r="I21" s="42" t="s">
        <v>110</v>
      </c>
    </row>
    <row r="22" spans="1:9">
      <c r="A22" s="69" t="s">
        <v>124</v>
      </c>
      <c r="B22" s="70"/>
      <c r="C22" s="70"/>
      <c r="D22" s="70">
        <f>D23</f>
        <v>155000</v>
      </c>
      <c r="E22" s="70">
        <f>E23</f>
        <v>100000</v>
      </c>
      <c r="F22" s="70">
        <f>F23</f>
        <v>100000</v>
      </c>
      <c r="G22" s="70">
        <f>G23</f>
        <v>100000</v>
      </c>
      <c r="H22" s="312"/>
      <c r="I22" s="71"/>
    </row>
    <row r="23" spans="1:9">
      <c r="A23" s="46" t="s">
        <v>15</v>
      </c>
      <c r="B23" s="47"/>
      <c r="C23" s="47"/>
      <c r="D23" s="47">
        <f>65000+50000+40000</f>
        <v>155000</v>
      </c>
      <c r="E23" s="47">
        <v>100000</v>
      </c>
      <c r="F23" s="47">
        <f>100000</f>
        <v>100000</v>
      </c>
      <c r="G23" s="47">
        <f>100000</f>
        <v>100000</v>
      </c>
      <c r="H23" s="307"/>
      <c r="I23" s="48"/>
    </row>
    <row r="24" spans="1:9" ht="15.75" thickBot="1">
      <c r="A24" s="49" t="s">
        <v>16</v>
      </c>
      <c r="B24" s="50"/>
      <c r="C24" s="50"/>
      <c r="D24" s="51" t="s">
        <v>111</v>
      </c>
      <c r="E24" s="51" t="s">
        <v>111</v>
      </c>
      <c r="F24" s="51" t="s">
        <v>111</v>
      </c>
      <c r="G24" s="51" t="s">
        <v>111</v>
      </c>
      <c r="H24" s="308"/>
      <c r="I24" s="52"/>
    </row>
    <row r="25" spans="1:9" ht="158.25" thickBot="1">
      <c r="A25" s="57" t="s">
        <v>125</v>
      </c>
      <c r="B25" s="39" t="s">
        <v>126</v>
      </c>
      <c r="C25" s="58" t="s">
        <v>1446</v>
      </c>
      <c r="D25" s="40" t="s">
        <v>1447</v>
      </c>
      <c r="E25" s="40" t="s">
        <v>1448</v>
      </c>
      <c r="F25" s="59" t="s">
        <v>1449</v>
      </c>
      <c r="G25" s="59" t="s">
        <v>1450</v>
      </c>
      <c r="H25" s="59" t="s">
        <v>1451</v>
      </c>
      <c r="I25" s="42" t="s">
        <v>110</v>
      </c>
    </row>
    <row r="26" spans="1:9">
      <c r="A26" s="61" t="s">
        <v>127</v>
      </c>
      <c r="B26" s="62"/>
      <c r="C26" s="62"/>
      <c r="D26" s="63">
        <f>D27</f>
        <v>0</v>
      </c>
      <c r="E26" s="63">
        <f>E27</f>
        <v>0</v>
      </c>
      <c r="F26" s="63">
        <f>F27</f>
        <v>0</v>
      </c>
      <c r="G26" s="63">
        <f>G27</f>
        <v>0</v>
      </c>
      <c r="H26" s="310"/>
      <c r="I26" s="64"/>
    </row>
    <row r="27" spans="1:9" ht="21" customHeight="1">
      <c r="A27" s="65" t="s">
        <v>15</v>
      </c>
      <c r="B27" s="66"/>
      <c r="C27" s="66"/>
      <c r="D27" s="67"/>
      <c r="E27" s="67"/>
      <c r="F27" s="67"/>
      <c r="G27" s="67"/>
      <c r="H27" s="311"/>
      <c r="I27" s="68"/>
    </row>
    <row r="28" spans="1:9" ht="27" customHeight="1" thickBot="1">
      <c r="A28" s="49" t="s">
        <v>16</v>
      </c>
      <c r="B28" s="50"/>
      <c r="C28" s="50"/>
      <c r="D28" s="51" t="s">
        <v>111</v>
      </c>
      <c r="E28" s="51" t="s">
        <v>111</v>
      </c>
      <c r="F28" s="51" t="s">
        <v>111</v>
      </c>
      <c r="G28" s="51" t="s">
        <v>111</v>
      </c>
      <c r="H28" s="308"/>
      <c r="I28" s="52"/>
    </row>
    <row r="29" spans="1:9" ht="203.25" thickBot="1">
      <c r="A29" s="57" t="s">
        <v>128</v>
      </c>
      <c r="B29" s="39" t="s">
        <v>129</v>
      </c>
      <c r="C29" s="40" t="s">
        <v>1452</v>
      </c>
      <c r="D29" s="41" t="s">
        <v>1453</v>
      </c>
      <c r="E29" s="59" t="s">
        <v>130</v>
      </c>
      <c r="F29" s="59" t="s">
        <v>1454</v>
      </c>
      <c r="G29" s="59" t="s">
        <v>130</v>
      </c>
      <c r="H29" s="59" t="s">
        <v>130</v>
      </c>
      <c r="I29" s="42" t="s">
        <v>131</v>
      </c>
    </row>
    <row r="30" spans="1:9">
      <c r="A30" s="69" t="s">
        <v>132</v>
      </c>
      <c r="B30" s="70"/>
      <c r="C30" s="70"/>
      <c r="D30" s="70">
        <f>D31</f>
        <v>40000</v>
      </c>
      <c r="E30" s="70">
        <f>E31</f>
        <v>40000</v>
      </c>
      <c r="F30" s="70">
        <f>F31</f>
        <v>40000</v>
      </c>
      <c r="G30" s="70">
        <f>G31</f>
        <v>40000</v>
      </c>
      <c r="H30" s="312"/>
      <c r="I30" s="71"/>
    </row>
    <row r="31" spans="1:9" ht="26.25" customHeight="1">
      <c r="A31" s="46" t="s">
        <v>15</v>
      </c>
      <c r="B31" s="47"/>
      <c r="C31" s="47"/>
      <c r="D31" s="47">
        <v>40000</v>
      </c>
      <c r="E31" s="47">
        <v>40000</v>
      </c>
      <c r="F31" s="47">
        <v>40000</v>
      </c>
      <c r="G31" s="47">
        <v>40000</v>
      </c>
      <c r="H31" s="307"/>
      <c r="I31" s="48"/>
    </row>
    <row r="32" spans="1:9" ht="27" customHeight="1" thickBot="1">
      <c r="A32" s="49" t="s">
        <v>16</v>
      </c>
      <c r="B32" s="50"/>
      <c r="C32" s="50"/>
      <c r="D32" s="51" t="s">
        <v>111</v>
      </c>
      <c r="E32" s="51" t="s">
        <v>111</v>
      </c>
      <c r="F32" s="51" t="s">
        <v>111</v>
      </c>
      <c r="G32" s="51" t="s">
        <v>111</v>
      </c>
      <c r="H32" s="308"/>
      <c r="I32" s="52"/>
    </row>
    <row r="33" spans="1:9" ht="15.75" thickBot="1">
      <c r="A33" s="1022" t="s">
        <v>133</v>
      </c>
      <c r="B33" s="1023"/>
      <c r="C33" s="1023"/>
      <c r="D33" s="1023"/>
      <c r="E33" s="1023"/>
      <c r="F33" s="1023"/>
      <c r="G33" s="1023"/>
      <c r="H33" s="1023"/>
      <c r="I33" s="1024"/>
    </row>
    <row r="34" spans="1:9">
      <c r="A34" s="54" t="s">
        <v>134</v>
      </c>
      <c r="B34" s="55"/>
      <c r="C34" s="55"/>
      <c r="D34" s="55">
        <f t="shared" ref="D34:G34" si="4">D35</f>
        <v>125000</v>
      </c>
      <c r="E34" s="55">
        <f t="shared" si="4"/>
        <v>125000</v>
      </c>
      <c r="F34" s="55">
        <f t="shared" si="4"/>
        <v>125000</v>
      </c>
      <c r="G34" s="55">
        <f t="shared" si="4"/>
        <v>125000</v>
      </c>
      <c r="H34" s="309"/>
      <c r="I34" s="56"/>
    </row>
    <row r="35" spans="1:9" ht="22.5" customHeight="1">
      <c r="A35" s="46" t="s">
        <v>15</v>
      </c>
      <c r="B35" s="47"/>
      <c r="C35" s="47"/>
      <c r="D35" s="47">
        <f t="shared" ref="D35:G35" si="5">D39+D43+D51</f>
        <v>125000</v>
      </c>
      <c r="E35" s="47">
        <f t="shared" si="5"/>
        <v>125000</v>
      </c>
      <c r="F35" s="47">
        <f t="shared" si="5"/>
        <v>125000</v>
      </c>
      <c r="G35" s="47">
        <f t="shared" si="5"/>
        <v>125000</v>
      </c>
      <c r="H35" s="307"/>
      <c r="I35" s="48"/>
    </row>
    <row r="36" spans="1:9" ht="25.5" customHeight="1" thickBot="1">
      <c r="A36" s="49" t="s">
        <v>16</v>
      </c>
      <c r="B36" s="50"/>
      <c r="C36" s="50"/>
      <c r="D36" s="51" t="s">
        <v>111</v>
      </c>
      <c r="E36" s="51" t="s">
        <v>111</v>
      </c>
      <c r="F36" s="51" t="s">
        <v>111</v>
      </c>
      <c r="G36" s="51" t="s">
        <v>111</v>
      </c>
      <c r="H36" s="308"/>
      <c r="I36" s="52"/>
    </row>
    <row r="37" spans="1:9" ht="357" thickBot="1">
      <c r="A37" s="57" t="s">
        <v>135</v>
      </c>
      <c r="B37" s="58" t="s">
        <v>1455</v>
      </c>
      <c r="C37" s="58" t="s">
        <v>1456</v>
      </c>
      <c r="D37" s="40" t="s">
        <v>1457</v>
      </c>
      <c r="E37" s="59" t="s">
        <v>1458</v>
      </c>
      <c r="F37" s="59" t="s">
        <v>1459</v>
      </c>
      <c r="G37" s="59" t="s">
        <v>1460</v>
      </c>
      <c r="H37" s="59" t="s">
        <v>136</v>
      </c>
      <c r="I37" s="42" t="s">
        <v>110</v>
      </c>
    </row>
    <row r="38" spans="1:9">
      <c r="A38" s="69" t="s">
        <v>137</v>
      </c>
      <c r="B38" s="70"/>
      <c r="C38" s="70"/>
      <c r="D38" s="70">
        <f>D39</f>
        <v>30000</v>
      </c>
      <c r="E38" s="70">
        <f>E39</f>
        <v>30000</v>
      </c>
      <c r="F38" s="70">
        <f>F39</f>
        <v>30000</v>
      </c>
      <c r="G38" s="70">
        <f>G39</f>
        <v>30000</v>
      </c>
      <c r="H38" s="312"/>
      <c r="I38" s="71"/>
    </row>
    <row r="39" spans="1:9" ht="27" customHeight="1">
      <c r="A39" s="46" t="s">
        <v>15</v>
      </c>
      <c r="B39" s="47"/>
      <c r="C39" s="47"/>
      <c r="D39" s="47">
        <v>30000</v>
      </c>
      <c r="E39" s="47">
        <v>30000</v>
      </c>
      <c r="F39" s="47">
        <v>30000</v>
      </c>
      <c r="G39" s="47">
        <v>30000</v>
      </c>
      <c r="H39" s="307"/>
      <c r="I39" s="48"/>
    </row>
    <row r="40" spans="1:9" ht="21.75" customHeight="1" thickBot="1">
      <c r="A40" s="49" t="s">
        <v>16</v>
      </c>
      <c r="B40" s="50"/>
      <c r="C40" s="50"/>
      <c r="D40" s="51" t="s">
        <v>111</v>
      </c>
      <c r="E40" s="51" t="s">
        <v>111</v>
      </c>
      <c r="F40" s="51" t="s">
        <v>111</v>
      </c>
      <c r="G40" s="51" t="s">
        <v>111</v>
      </c>
      <c r="H40" s="308"/>
      <c r="I40" s="52"/>
    </row>
    <row r="41" spans="1:9" ht="248.25" thickBot="1">
      <c r="A41" s="57" t="s">
        <v>138</v>
      </c>
      <c r="B41" s="39" t="s">
        <v>139</v>
      </c>
      <c r="C41" s="58" t="s">
        <v>1461</v>
      </c>
      <c r="D41" s="59" t="s">
        <v>140</v>
      </c>
      <c r="E41" s="59" t="s">
        <v>141</v>
      </c>
      <c r="F41" s="59" t="s">
        <v>141</v>
      </c>
      <c r="G41" s="59" t="s">
        <v>141</v>
      </c>
      <c r="H41" s="59" t="s">
        <v>141</v>
      </c>
      <c r="I41" s="42" t="s">
        <v>110</v>
      </c>
    </row>
    <row r="42" spans="1:9">
      <c r="A42" s="61" t="s">
        <v>142</v>
      </c>
      <c r="B42" s="62"/>
      <c r="C42" s="62"/>
      <c r="D42" s="63">
        <f>D43</f>
        <v>50000</v>
      </c>
      <c r="E42" s="63">
        <f t="shared" ref="E42:G42" si="6">E43</f>
        <v>50000</v>
      </c>
      <c r="F42" s="63">
        <f t="shared" si="6"/>
        <v>50000</v>
      </c>
      <c r="G42" s="63">
        <f t="shared" si="6"/>
        <v>50000</v>
      </c>
      <c r="H42" s="310"/>
      <c r="I42" s="64"/>
    </row>
    <row r="43" spans="1:9" ht="17.25" customHeight="1">
      <c r="A43" s="65" t="s">
        <v>15</v>
      </c>
      <c r="B43" s="66"/>
      <c r="C43" s="66"/>
      <c r="D43" s="67">
        <v>50000</v>
      </c>
      <c r="E43" s="67">
        <v>50000</v>
      </c>
      <c r="F43" s="67">
        <v>50000</v>
      </c>
      <c r="G43" s="67">
        <v>50000</v>
      </c>
      <c r="H43" s="311"/>
      <c r="I43" s="68"/>
    </row>
    <row r="44" spans="1:9" ht="24" customHeight="1" thickBot="1">
      <c r="A44" s="49" t="s">
        <v>16</v>
      </c>
      <c r="B44" s="50"/>
      <c r="C44" s="50"/>
      <c r="D44" s="51" t="s">
        <v>111</v>
      </c>
      <c r="E44" s="51" t="s">
        <v>111</v>
      </c>
      <c r="F44" s="51" t="s">
        <v>111</v>
      </c>
      <c r="G44" s="51" t="s">
        <v>111</v>
      </c>
      <c r="H44" s="308"/>
      <c r="I44" s="52"/>
    </row>
    <row r="45" spans="1:9" ht="270.75" thickBot="1">
      <c r="A45" s="57" t="s">
        <v>143</v>
      </c>
      <c r="B45" s="39" t="s">
        <v>144</v>
      </c>
      <c r="C45" s="313" t="s">
        <v>1462</v>
      </c>
      <c r="D45" s="60" t="s">
        <v>1463</v>
      </c>
      <c r="E45" s="60" t="s">
        <v>1464</v>
      </c>
      <c r="F45" s="60" t="s">
        <v>1465</v>
      </c>
      <c r="G45" s="60" t="s">
        <v>1466</v>
      </c>
      <c r="H45" s="60" t="s">
        <v>1466</v>
      </c>
      <c r="I45" s="42" t="s">
        <v>110</v>
      </c>
    </row>
    <row r="46" spans="1:9">
      <c r="A46" s="72" t="s">
        <v>145</v>
      </c>
      <c r="B46" s="73"/>
      <c r="C46" s="74"/>
      <c r="D46" s="74">
        <f>D47</f>
        <v>40000</v>
      </c>
      <c r="E46" s="74">
        <f>E47</f>
        <v>220000</v>
      </c>
      <c r="F46" s="75">
        <f>F47</f>
        <v>220000</v>
      </c>
      <c r="G46" s="75">
        <f>G47</f>
        <v>220000</v>
      </c>
      <c r="H46" s="314"/>
      <c r="I46" s="71"/>
    </row>
    <row r="47" spans="1:9" ht="25.5" customHeight="1">
      <c r="A47" s="76" t="s">
        <v>15</v>
      </c>
      <c r="B47" s="77"/>
      <c r="C47" s="78"/>
      <c r="D47" s="78">
        <v>40000</v>
      </c>
      <c r="E47" s="78">
        <f>40000+30*500*12</f>
        <v>220000</v>
      </c>
      <c r="F47" s="78">
        <f>40000+30*500*12</f>
        <v>220000</v>
      </c>
      <c r="G47" s="78">
        <f>40000+30*500*12</f>
        <v>220000</v>
      </c>
      <c r="H47" s="315"/>
      <c r="I47" s="48"/>
    </row>
    <row r="48" spans="1:9" ht="23.25" customHeight="1" thickBot="1">
      <c r="A48" s="79" t="s">
        <v>16</v>
      </c>
      <c r="B48" s="80"/>
      <c r="C48" s="81"/>
      <c r="D48" s="82" t="s">
        <v>111</v>
      </c>
      <c r="E48" s="82" t="s">
        <v>111</v>
      </c>
      <c r="F48" s="83" t="s">
        <v>111</v>
      </c>
      <c r="G48" s="83" t="s">
        <v>111</v>
      </c>
      <c r="H48" s="316"/>
      <c r="I48" s="52"/>
    </row>
    <row r="49" spans="1:9" ht="364.5" customHeight="1" thickBot="1">
      <c r="A49" s="57" t="s">
        <v>146</v>
      </c>
      <c r="B49" s="39" t="s">
        <v>147</v>
      </c>
      <c r="C49" s="58" t="s">
        <v>1467</v>
      </c>
      <c r="D49" s="41" t="s">
        <v>1468</v>
      </c>
      <c r="E49" s="41" t="s">
        <v>1469</v>
      </c>
      <c r="F49" s="59" t="s">
        <v>148</v>
      </c>
      <c r="G49" s="59" t="s">
        <v>148</v>
      </c>
      <c r="H49" s="59" t="s">
        <v>148</v>
      </c>
      <c r="I49" s="42" t="s">
        <v>110</v>
      </c>
    </row>
    <row r="50" spans="1:9">
      <c r="A50" s="69" t="s">
        <v>149</v>
      </c>
      <c r="B50" s="70"/>
      <c r="C50" s="70"/>
      <c r="D50" s="70">
        <f>D51</f>
        <v>45000</v>
      </c>
      <c r="E50" s="70">
        <f>E51</f>
        <v>45000</v>
      </c>
      <c r="F50" s="70">
        <f>F51</f>
        <v>45000</v>
      </c>
      <c r="G50" s="70">
        <f>G51</f>
        <v>45000</v>
      </c>
      <c r="H50" s="312"/>
      <c r="I50" s="71"/>
    </row>
    <row r="51" spans="1:9" ht="19.5" customHeight="1">
      <c r="A51" s="46" t="s">
        <v>15</v>
      </c>
      <c r="B51" s="47"/>
      <c r="C51" s="47"/>
      <c r="D51" s="47">
        <f>5000+10000+10000+10000+10000</f>
        <v>45000</v>
      </c>
      <c r="E51" s="47">
        <f>5000+10000+10000+10000+10000</f>
        <v>45000</v>
      </c>
      <c r="F51" s="47">
        <f>5000+10000+10000+10000+10000</f>
        <v>45000</v>
      </c>
      <c r="G51" s="47">
        <f>5000+10000+10000+10000+10000</f>
        <v>45000</v>
      </c>
      <c r="H51" s="307"/>
      <c r="I51" s="48"/>
    </row>
    <row r="52" spans="1:9" ht="21" customHeight="1" thickBot="1">
      <c r="A52" s="49" t="s">
        <v>16</v>
      </c>
      <c r="B52" s="50"/>
      <c r="C52" s="50"/>
      <c r="D52" s="51" t="s">
        <v>111</v>
      </c>
      <c r="E52" s="51" t="s">
        <v>111</v>
      </c>
      <c r="F52" s="51" t="s">
        <v>111</v>
      </c>
      <c r="G52" s="51" t="s">
        <v>111</v>
      </c>
      <c r="H52" s="308"/>
      <c r="I52" s="52"/>
    </row>
    <row r="53" spans="1:9" ht="349.5" thickBot="1">
      <c r="A53" s="38" t="s">
        <v>150</v>
      </c>
      <c r="B53" s="39" t="s">
        <v>151</v>
      </c>
      <c r="C53" s="39" t="s">
        <v>1470</v>
      </c>
      <c r="D53" s="41" t="s">
        <v>1471</v>
      </c>
      <c r="E53" s="41" t="s">
        <v>1471</v>
      </c>
      <c r="F53" s="41" t="s">
        <v>1472</v>
      </c>
      <c r="G53" s="41" t="s">
        <v>1472</v>
      </c>
      <c r="H53" s="41" t="s">
        <v>1472</v>
      </c>
      <c r="I53" s="84" t="s">
        <v>110</v>
      </c>
    </row>
    <row r="54" spans="1:9">
      <c r="A54" s="85" t="s">
        <v>152</v>
      </c>
      <c r="B54" s="86"/>
      <c r="C54" s="87"/>
      <c r="D54" s="87">
        <f>D55</f>
        <v>55000</v>
      </c>
      <c r="E54" s="88">
        <f>E55</f>
        <v>35000</v>
      </c>
      <c r="F54" s="88">
        <f>F55</f>
        <v>35000</v>
      </c>
      <c r="G54" s="88">
        <f>G55</f>
        <v>35000</v>
      </c>
      <c r="H54" s="317"/>
      <c r="I54" s="56"/>
    </row>
    <row r="55" spans="1:9" ht="25.5" customHeight="1">
      <c r="A55" s="76" t="s">
        <v>15</v>
      </c>
      <c r="B55" s="77"/>
      <c r="C55" s="78"/>
      <c r="D55" s="78">
        <f>10000+15000+10000+20000</f>
        <v>55000</v>
      </c>
      <c r="E55" s="89">
        <f>10000+15000+10000</f>
        <v>35000</v>
      </c>
      <c r="F55" s="89">
        <f>10000+15000+10000</f>
        <v>35000</v>
      </c>
      <c r="G55" s="89">
        <f>10000+15000+10000</f>
        <v>35000</v>
      </c>
      <c r="H55" s="315"/>
      <c r="I55" s="48"/>
    </row>
    <row r="56" spans="1:9" ht="24.75" customHeight="1" thickBot="1">
      <c r="A56" s="79" t="s">
        <v>16</v>
      </c>
      <c r="B56" s="80"/>
      <c r="C56" s="81"/>
      <c r="D56" s="82" t="s">
        <v>111</v>
      </c>
      <c r="E56" s="83" t="s">
        <v>111</v>
      </c>
      <c r="F56" s="83" t="s">
        <v>111</v>
      </c>
      <c r="G56" s="83" t="s">
        <v>111</v>
      </c>
      <c r="H56" s="316"/>
      <c r="I56" s="90"/>
    </row>
  </sheetData>
  <mergeCells count="9">
    <mergeCell ref="B4:G4"/>
    <mergeCell ref="A13:G13"/>
    <mergeCell ref="A33:I33"/>
    <mergeCell ref="A1:I1"/>
    <mergeCell ref="A2:A3"/>
    <mergeCell ref="B2:B3"/>
    <mergeCell ref="C2:C3"/>
    <mergeCell ref="D2:G2"/>
    <mergeCell ref="I2:I3"/>
  </mergeCells>
  <pageMargins left="0.7" right="0.7" top="0.75" bottom="0.75" header="0.3" footer="0.3"/>
  <pageSetup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124"/>
  <sheetViews>
    <sheetView tabSelected="1" topLeftCell="A73" zoomScale="85" zoomScaleNormal="85" workbookViewId="0">
      <selection activeCell="O5" sqref="O5"/>
    </sheetView>
  </sheetViews>
  <sheetFormatPr defaultRowHeight="15"/>
  <cols>
    <col min="1" max="1" width="17" style="17" customWidth="1"/>
    <col min="2" max="2" width="18" style="91" customWidth="1"/>
    <col min="3" max="3" width="25.140625" style="1" customWidth="1"/>
    <col min="4" max="4" width="23.140625" style="1" customWidth="1"/>
    <col min="5" max="5" width="27.140625" style="1" customWidth="1"/>
    <col min="6" max="6" width="33.42578125" style="92" customWidth="1"/>
    <col min="7" max="7" width="78.28515625" style="1" customWidth="1"/>
    <col min="8" max="8" width="32.7109375" style="1" customWidth="1"/>
    <col min="9" max="12" width="23" style="1" customWidth="1"/>
    <col min="13" max="16384" width="9.140625" style="209"/>
  </cols>
  <sheetData>
    <row r="1" spans="1:12" ht="42.75" customHeight="1" thickBot="1">
      <c r="A1" s="1034" t="s">
        <v>153</v>
      </c>
      <c r="B1" s="1034"/>
      <c r="C1" s="1034"/>
      <c r="D1" s="1034"/>
      <c r="E1" s="1034"/>
      <c r="F1" s="1034"/>
      <c r="G1" s="1034"/>
      <c r="H1" s="1034"/>
      <c r="I1" s="1035"/>
      <c r="J1" s="928"/>
      <c r="K1" s="928"/>
      <c r="L1" s="928"/>
    </row>
    <row r="2" spans="1:12" ht="33" customHeight="1" thickBot="1">
      <c r="A2" s="1036"/>
      <c r="B2" s="1038" t="s">
        <v>154</v>
      </c>
      <c r="C2" s="1036" t="s">
        <v>155</v>
      </c>
      <c r="D2" s="1038" t="s">
        <v>156</v>
      </c>
      <c r="E2" s="932"/>
      <c r="F2" s="933" t="s">
        <v>154</v>
      </c>
      <c r="G2" s="932" t="s">
        <v>155</v>
      </c>
      <c r="H2" s="933" t="s">
        <v>156</v>
      </c>
      <c r="I2" s="1040" t="s">
        <v>157</v>
      </c>
      <c r="J2" s="1041"/>
      <c r="K2" s="1041"/>
      <c r="L2" s="1041"/>
    </row>
    <row r="3" spans="1:12" ht="48" customHeight="1" thickBot="1">
      <c r="A3" s="1037"/>
      <c r="B3" s="1039"/>
      <c r="C3" s="1037"/>
      <c r="D3" s="1039">
        <v>2012</v>
      </c>
      <c r="E3" s="929">
        <v>2013</v>
      </c>
      <c r="F3" s="929">
        <v>2014</v>
      </c>
      <c r="G3" s="929">
        <v>2015</v>
      </c>
      <c r="H3" s="929">
        <v>2016</v>
      </c>
      <c r="I3" s="929">
        <v>2017</v>
      </c>
      <c r="J3" s="929">
        <v>2018</v>
      </c>
      <c r="K3" s="930">
        <v>2019</v>
      </c>
      <c r="L3" s="931">
        <v>2020</v>
      </c>
    </row>
    <row r="4" spans="1:12" ht="158.25" customHeight="1" thickBot="1">
      <c r="A4" s="934" t="s">
        <v>158</v>
      </c>
      <c r="B4" s="1042" t="s">
        <v>1244</v>
      </c>
      <c r="C4" s="1043"/>
      <c r="D4" s="1043"/>
      <c r="E4" s="1043"/>
      <c r="F4" s="1043"/>
      <c r="G4" s="1043"/>
      <c r="H4" s="1043"/>
      <c r="I4" s="1043"/>
      <c r="J4" s="1043"/>
      <c r="K4" s="1043"/>
      <c r="L4" s="1043"/>
    </row>
    <row r="5" spans="1:12" ht="56.25" customHeight="1">
      <c r="A5" s="1044" t="s">
        <v>159</v>
      </c>
      <c r="B5" s="1046" t="s">
        <v>1028</v>
      </c>
      <c r="C5" s="323" t="s">
        <v>160</v>
      </c>
      <c r="D5" s="1048" t="s">
        <v>161</v>
      </c>
      <c r="E5" s="1048" t="s">
        <v>162</v>
      </c>
      <c r="F5" s="1050" t="s">
        <v>163</v>
      </c>
      <c r="G5" s="1048" t="s">
        <v>162</v>
      </c>
      <c r="H5" s="1048" t="s">
        <v>1245</v>
      </c>
      <c r="I5" s="1052" t="s">
        <v>1246</v>
      </c>
      <c r="J5" s="1054" t="s">
        <v>1245</v>
      </c>
      <c r="K5" s="1056" t="s">
        <v>1245</v>
      </c>
      <c r="L5" s="1056" t="s">
        <v>1245</v>
      </c>
    </row>
    <row r="6" spans="1:12" ht="171" customHeight="1" thickBot="1">
      <c r="A6" s="1045"/>
      <c r="B6" s="1047"/>
      <c r="C6" s="324" t="s">
        <v>1247</v>
      </c>
      <c r="D6" s="1049"/>
      <c r="E6" s="1049"/>
      <c r="F6" s="1051"/>
      <c r="G6" s="1049"/>
      <c r="H6" s="1049"/>
      <c r="I6" s="1053"/>
      <c r="J6" s="1055"/>
      <c r="K6" s="1057"/>
      <c r="L6" s="1057"/>
    </row>
    <row r="7" spans="1:12" ht="22.5">
      <c r="A7" s="325" t="s">
        <v>164</v>
      </c>
      <c r="B7" s="326"/>
      <c r="C7" s="326"/>
      <c r="D7" s="327" t="s">
        <v>165</v>
      </c>
      <c r="E7" s="328">
        <f>E8+E9</f>
        <v>130991155.83000001</v>
      </c>
      <c r="F7" s="328">
        <f>F8</f>
        <v>124394100</v>
      </c>
      <c r="G7" s="329">
        <f t="shared" ref="G7:L7" si="0">G8</f>
        <v>129664599.83000001</v>
      </c>
      <c r="H7" s="329">
        <f t="shared" si="0"/>
        <v>144594000</v>
      </c>
      <c r="I7" s="329">
        <f t="shared" si="0"/>
        <v>150000000</v>
      </c>
      <c r="J7" s="329">
        <f t="shared" si="0"/>
        <v>153000000</v>
      </c>
      <c r="K7" s="329">
        <f t="shared" si="0"/>
        <v>158000000</v>
      </c>
      <c r="L7" s="329">
        <f t="shared" si="0"/>
        <v>144750000</v>
      </c>
    </row>
    <row r="8" spans="1:12" ht="22.5">
      <c r="A8" s="330" t="s">
        <v>166</v>
      </c>
      <c r="B8" s="331"/>
      <c r="C8" s="332"/>
      <c r="D8" s="333" t="s">
        <v>167</v>
      </c>
      <c r="E8" s="334">
        <f t="shared" ref="E8:G8" si="1">E16+E21+E40+E76+E101+E110+E122</f>
        <v>130942417.40000001</v>
      </c>
      <c r="F8" s="335">
        <f t="shared" si="1"/>
        <v>124394100</v>
      </c>
      <c r="G8" s="336">
        <f t="shared" si="1"/>
        <v>129664599.83000001</v>
      </c>
      <c r="H8" s="336">
        <f>H16+H21+H40+H76+H101+H110</f>
        <v>144594000</v>
      </c>
      <c r="I8" s="336">
        <f t="shared" ref="I8:L8" si="2">I16+I21+I40+I76+I101+I110</f>
        <v>150000000</v>
      </c>
      <c r="J8" s="336">
        <f t="shared" si="2"/>
        <v>153000000</v>
      </c>
      <c r="K8" s="336">
        <f t="shared" si="2"/>
        <v>158000000</v>
      </c>
      <c r="L8" s="336">
        <f t="shared" si="2"/>
        <v>144750000</v>
      </c>
    </row>
    <row r="9" spans="1:12" ht="15.75" thickBot="1">
      <c r="A9" s="337" t="s">
        <v>168</v>
      </c>
      <c r="B9" s="338"/>
      <c r="C9" s="339"/>
      <c r="D9" s="340" t="s">
        <v>169</v>
      </c>
      <c r="E9" s="341">
        <f>E17+E22+E41+E77+E102+E111+E123</f>
        <v>48738.43</v>
      </c>
      <c r="F9" s="342">
        <v>0</v>
      </c>
      <c r="G9" s="341">
        <v>0</v>
      </c>
      <c r="H9" s="341">
        <v>0</v>
      </c>
      <c r="I9" s="341">
        <v>0</v>
      </c>
      <c r="J9" s="343"/>
      <c r="K9" s="344"/>
      <c r="L9" s="344"/>
    </row>
    <row r="10" spans="1:12" ht="45" customHeight="1">
      <c r="A10" s="1067" t="s">
        <v>170</v>
      </c>
      <c r="B10" s="1070" t="s">
        <v>1248</v>
      </c>
      <c r="C10" s="1073" t="s">
        <v>171</v>
      </c>
      <c r="D10" s="1076" t="s">
        <v>172</v>
      </c>
      <c r="E10" s="345" t="s">
        <v>173</v>
      </c>
      <c r="F10" s="921" t="s">
        <v>174</v>
      </c>
      <c r="G10" s="1079" t="s">
        <v>1249</v>
      </c>
      <c r="H10" s="1058" t="s">
        <v>1916</v>
      </c>
      <c r="I10" s="1058" t="s">
        <v>175</v>
      </c>
      <c r="J10" s="1061" t="s">
        <v>175</v>
      </c>
      <c r="K10" s="1064" t="s">
        <v>175</v>
      </c>
      <c r="L10" s="1064" t="s">
        <v>175</v>
      </c>
    </row>
    <row r="11" spans="1:12" ht="45" customHeight="1">
      <c r="A11" s="1068"/>
      <c r="B11" s="1071"/>
      <c r="C11" s="1074"/>
      <c r="D11" s="1077"/>
      <c r="E11" s="346" t="s">
        <v>1250</v>
      </c>
      <c r="F11" s="924" t="s">
        <v>176</v>
      </c>
      <c r="G11" s="1080"/>
      <c r="H11" s="1059"/>
      <c r="I11" s="1059"/>
      <c r="J11" s="1062"/>
      <c r="K11" s="1065"/>
      <c r="L11" s="1065"/>
    </row>
    <row r="12" spans="1:12" ht="45" customHeight="1">
      <c r="A12" s="1068"/>
      <c r="B12" s="1071"/>
      <c r="C12" s="1074"/>
      <c r="D12" s="1077"/>
      <c r="E12" s="346" t="s">
        <v>1251</v>
      </c>
      <c r="F12" s="924" t="s">
        <v>177</v>
      </c>
      <c r="G12" s="1080"/>
      <c r="H12" s="1059"/>
      <c r="I12" s="1059"/>
      <c r="J12" s="1062"/>
      <c r="K12" s="1065"/>
      <c r="L12" s="1065"/>
    </row>
    <row r="13" spans="1:12" ht="33.75" customHeight="1">
      <c r="A13" s="1068"/>
      <c r="B13" s="1071"/>
      <c r="C13" s="1074"/>
      <c r="D13" s="1077"/>
      <c r="E13" s="346" t="s">
        <v>1252</v>
      </c>
      <c r="F13" s="924" t="s">
        <v>178</v>
      </c>
      <c r="G13" s="1080"/>
      <c r="H13" s="1059"/>
      <c r="I13" s="1059"/>
      <c r="J13" s="1062"/>
      <c r="K13" s="1065"/>
      <c r="L13" s="1065"/>
    </row>
    <row r="14" spans="1:12" ht="409.6" thickBot="1">
      <c r="A14" s="1069"/>
      <c r="B14" s="1072"/>
      <c r="C14" s="1075"/>
      <c r="D14" s="1078"/>
      <c r="E14" s="347" t="s">
        <v>1253</v>
      </c>
      <c r="F14" s="922" t="s">
        <v>1029</v>
      </c>
      <c r="G14" s="1081"/>
      <c r="H14" s="1060"/>
      <c r="I14" s="1060"/>
      <c r="J14" s="1063"/>
      <c r="K14" s="1066"/>
      <c r="L14" s="1066"/>
    </row>
    <row r="15" spans="1:12" ht="22.5">
      <c r="A15" s="325" t="s">
        <v>179</v>
      </c>
      <c r="B15" s="326"/>
      <c r="C15" s="326"/>
      <c r="D15" s="348"/>
      <c r="E15" s="348"/>
      <c r="F15" s="349"/>
      <c r="G15" s="348"/>
      <c r="H15" s="348" t="s">
        <v>1917</v>
      </c>
      <c r="I15" s="348"/>
      <c r="J15" s="350"/>
      <c r="K15" s="351"/>
      <c r="L15" s="351"/>
    </row>
    <row r="16" spans="1:12" ht="22.5">
      <c r="A16" s="352" t="s">
        <v>180</v>
      </c>
      <c r="B16" s="331"/>
      <c r="C16" s="331"/>
      <c r="D16" s="353"/>
      <c r="E16" s="353"/>
      <c r="F16" s="354"/>
      <c r="G16" s="353"/>
      <c r="H16" s="353"/>
      <c r="I16" s="353"/>
      <c r="J16" s="355"/>
      <c r="K16" s="356"/>
      <c r="L16" s="356"/>
    </row>
    <row r="17" spans="1:12" ht="15.75" thickBot="1">
      <c r="A17" s="357" t="s">
        <v>181</v>
      </c>
      <c r="B17" s="338"/>
      <c r="C17" s="338"/>
      <c r="D17" s="358"/>
      <c r="E17" s="358"/>
      <c r="F17" s="359"/>
      <c r="G17" s="358"/>
      <c r="H17" s="358"/>
      <c r="I17" s="358"/>
      <c r="J17" s="360"/>
      <c r="K17" s="361"/>
      <c r="L17" s="361"/>
    </row>
    <row r="18" spans="1:12" ht="56.25" customHeight="1">
      <c r="A18" s="1067" t="s">
        <v>1254</v>
      </c>
      <c r="B18" s="1046" t="s">
        <v>1028</v>
      </c>
      <c r="C18" s="362" t="s">
        <v>1255</v>
      </c>
      <c r="D18" s="1085" t="s">
        <v>182</v>
      </c>
      <c r="E18" s="1085" t="s">
        <v>183</v>
      </c>
      <c r="F18" s="1096" t="s">
        <v>1030</v>
      </c>
      <c r="G18" s="1058" t="s">
        <v>1256</v>
      </c>
      <c r="H18" s="1058" t="s">
        <v>1257</v>
      </c>
      <c r="I18" s="1058" t="s">
        <v>1258</v>
      </c>
      <c r="J18" s="1095" t="s">
        <v>1259</v>
      </c>
      <c r="K18" s="1064" t="s">
        <v>1258</v>
      </c>
      <c r="L18" s="1064" t="s">
        <v>1258</v>
      </c>
    </row>
    <row r="19" spans="1:12" ht="83.25" customHeight="1" thickBot="1">
      <c r="A19" s="1068"/>
      <c r="B19" s="1047"/>
      <c r="C19" s="363" t="s">
        <v>1260</v>
      </c>
      <c r="D19" s="1087"/>
      <c r="E19" s="1087"/>
      <c r="F19" s="1097"/>
      <c r="G19" s="1060"/>
      <c r="H19" s="1060"/>
      <c r="I19" s="1060"/>
      <c r="J19" s="1093"/>
      <c r="K19" s="1066"/>
      <c r="L19" s="1066"/>
    </row>
    <row r="20" spans="1:12" ht="22.5">
      <c r="A20" s="325" t="s">
        <v>184</v>
      </c>
      <c r="B20" s="326"/>
      <c r="C20" s="326"/>
      <c r="D20" s="348" t="s">
        <v>185</v>
      </c>
      <c r="E20" s="348">
        <f>E21+E22</f>
        <v>85388984.49000001</v>
      </c>
      <c r="F20" s="348">
        <f t="shared" ref="F20:L20" si="3">F21+F22</f>
        <v>81274359.100000009</v>
      </c>
      <c r="G20" s="364">
        <f t="shared" si="3"/>
        <v>84211343.966000006</v>
      </c>
      <c r="H20" s="364">
        <f t="shared" si="3"/>
        <v>96753000</v>
      </c>
      <c r="I20" s="365">
        <f t="shared" si="3"/>
        <v>96759000</v>
      </c>
      <c r="J20" s="365">
        <f t="shared" si="3"/>
        <v>103759000</v>
      </c>
      <c r="K20" s="365">
        <f t="shared" si="3"/>
        <v>103550000</v>
      </c>
      <c r="L20" s="365">
        <f t="shared" si="3"/>
        <v>105000000</v>
      </c>
    </row>
    <row r="21" spans="1:12" ht="22.5">
      <c r="A21" s="352" t="s">
        <v>186</v>
      </c>
      <c r="B21" s="331"/>
      <c r="C21" s="331"/>
      <c r="D21" s="353" t="s">
        <v>185</v>
      </c>
      <c r="E21" s="353">
        <f>E28+E35</f>
        <v>85341546.060000002</v>
      </c>
      <c r="F21" s="354">
        <f t="shared" ref="F21:L22" si="4">F28+F35</f>
        <v>81274359.100000009</v>
      </c>
      <c r="G21" s="366">
        <f t="shared" si="4"/>
        <v>84211343.966000006</v>
      </c>
      <c r="H21" s="366">
        <f t="shared" si="4"/>
        <v>96753000</v>
      </c>
      <c r="I21" s="366">
        <f t="shared" si="4"/>
        <v>96759000</v>
      </c>
      <c r="J21" s="366">
        <f t="shared" si="4"/>
        <v>103759000</v>
      </c>
      <c r="K21" s="366">
        <f t="shared" si="4"/>
        <v>103550000</v>
      </c>
      <c r="L21" s="366">
        <f t="shared" si="4"/>
        <v>105000000</v>
      </c>
    </row>
    <row r="22" spans="1:12" ht="23.25" thickBot="1">
      <c r="A22" s="357" t="s">
        <v>187</v>
      </c>
      <c r="B22" s="338"/>
      <c r="C22" s="338"/>
      <c r="D22" s="358" t="s">
        <v>188</v>
      </c>
      <c r="E22" s="358">
        <f>E29+E36</f>
        <v>47438.43</v>
      </c>
      <c r="F22" s="359">
        <f t="shared" si="4"/>
        <v>0</v>
      </c>
      <c r="G22" s="367">
        <f t="shared" si="4"/>
        <v>0</v>
      </c>
      <c r="H22" s="358">
        <f t="shared" si="4"/>
        <v>0</v>
      </c>
      <c r="I22" s="358">
        <f t="shared" si="4"/>
        <v>0</v>
      </c>
      <c r="J22" s="360">
        <f t="shared" si="4"/>
        <v>0</v>
      </c>
      <c r="K22" s="361">
        <f t="shared" si="4"/>
        <v>0</v>
      </c>
      <c r="L22" s="361"/>
    </row>
    <row r="23" spans="1:12" ht="135" customHeight="1">
      <c r="A23" s="1082" t="s">
        <v>1261</v>
      </c>
      <c r="B23" s="1070" t="s">
        <v>1028</v>
      </c>
      <c r="C23" s="925" t="s">
        <v>1262</v>
      </c>
      <c r="D23" s="1085" t="s">
        <v>182</v>
      </c>
      <c r="E23" s="1085" t="s">
        <v>1263</v>
      </c>
      <c r="F23" s="368" t="s">
        <v>1031</v>
      </c>
      <c r="G23" s="369" t="s">
        <v>1264</v>
      </c>
      <c r="H23" s="369" t="s">
        <v>1265</v>
      </c>
      <c r="I23" s="369" t="s">
        <v>1266</v>
      </c>
      <c r="J23" s="370" t="s">
        <v>1266</v>
      </c>
      <c r="K23" s="371" t="s">
        <v>1266</v>
      </c>
      <c r="L23" s="371" t="s">
        <v>1266</v>
      </c>
    </row>
    <row r="24" spans="1:12" ht="22.5" customHeight="1">
      <c r="A24" s="1083"/>
      <c r="B24" s="1071"/>
      <c r="C24" s="926" t="s">
        <v>1267</v>
      </c>
      <c r="D24" s="1086"/>
      <c r="E24" s="1086"/>
      <c r="F24" s="1088" t="s">
        <v>1032</v>
      </c>
      <c r="G24" s="1090" t="s">
        <v>1268</v>
      </c>
      <c r="H24" s="1090"/>
      <c r="I24" s="1090"/>
      <c r="J24" s="1091" t="s">
        <v>1269</v>
      </c>
      <c r="K24" s="1094"/>
      <c r="L24" s="1094"/>
    </row>
    <row r="25" spans="1:12" ht="22.5" customHeight="1">
      <c r="A25" s="1083"/>
      <c r="B25" s="1071"/>
      <c r="C25" s="926"/>
      <c r="D25" s="1086"/>
      <c r="E25" s="1086"/>
      <c r="F25" s="1088"/>
      <c r="G25" s="1059"/>
      <c r="H25" s="1059"/>
      <c r="I25" s="1059"/>
      <c r="J25" s="1092"/>
      <c r="K25" s="1065"/>
      <c r="L25" s="1065"/>
    </row>
    <row r="26" spans="1:12" ht="50.25" customHeight="1" thickBot="1">
      <c r="A26" s="1084"/>
      <c r="B26" s="1072"/>
      <c r="C26" s="927"/>
      <c r="D26" s="1087"/>
      <c r="E26" s="1087"/>
      <c r="F26" s="1089"/>
      <c r="G26" s="1060"/>
      <c r="H26" s="1060"/>
      <c r="I26" s="1060"/>
      <c r="J26" s="1093"/>
      <c r="K26" s="1066"/>
      <c r="L26" s="1066"/>
    </row>
    <row r="27" spans="1:12" ht="22.5">
      <c r="A27" s="325" t="s">
        <v>189</v>
      </c>
      <c r="B27" s="326"/>
      <c r="C27" s="326"/>
      <c r="D27" s="348">
        <v>65186331.960000001</v>
      </c>
      <c r="E27" s="348">
        <v>85388984.49000001</v>
      </c>
      <c r="F27" s="348">
        <f>F28</f>
        <v>81274359.100000009</v>
      </c>
      <c r="G27" s="364">
        <f t="shared" ref="G27:L27" si="5">G28</f>
        <v>84211343.966000006</v>
      </c>
      <c r="H27" s="364">
        <f t="shared" si="5"/>
        <v>96753000</v>
      </c>
      <c r="I27" s="364">
        <f t="shared" si="5"/>
        <v>96759000</v>
      </c>
      <c r="J27" s="365">
        <f t="shared" si="5"/>
        <v>103759000</v>
      </c>
      <c r="K27" s="365">
        <f t="shared" si="5"/>
        <v>103550000</v>
      </c>
      <c r="L27" s="365">
        <f t="shared" si="5"/>
        <v>105000000</v>
      </c>
    </row>
    <row r="28" spans="1:12" ht="22.5">
      <c r="A28" s="352" t="s">
        <v>190</v>
      </c>
      <c r="B28" s="331"/>
      <c r="C28" s="331"/>
      <c r="D28" s="353">
        <v>65186331.960000001</v>
      </c>
      <c r="E28" s="353">
        <v>85341546.060000002</v>
      </c>
      <c r="F28" s="354">
        <f>124394100-F40-F76-F101-F110-F122</f>
        <v>81274359.100000009</v>
      </c>
      <c r="G28" s="366">
        <f>72269283.966+11942060</f>
        <v>84211343.966000006</v>
      </c>
      <c r="H28" s="366">
        <f>21600000+75153000</f>
        <v>96753000</v>
      </c>
      <c r="I28" s="366">
        <f>70759000+26000000</f>
        <v>96759000</v>
      </c>
      <c r="J28" s="366">
        <f>26000000+77759000</f>
        <v>103759000</v>
      </c>
      <c r="K28" s="366">
        <f>29000000+74550000</f>
        <v>103550000</v>
      </c>
      <c r="L28" s="366">
        <f>30000000+75000000</f>
        <v>105000000</v>
      </c>
    </row>
    <row r="29" spans="1:12" ht="15.75" thickBot="1">
      <c r="A29" s="357" t="s">
        <v>191</v>
      </c>
      <c r="B29" s="338"/>
      <c r="C29" s="338"/>
      <c r="D29" s="358"/>
      <c r="E29" s="358">
        <v>47438.43</v>
      </c>
      <c r="F29" s="359"/>
      <c r="G29" s="358"/>
      <c r="H29" s="358"/>
      <c r="I29" s="358"/>
      <c r="J29" s="360"/>
      <c r="K29" s="361"/>
      <c r="L29" s="361"/>
    </row>
    <row r="30" spans="1:12" ht="56.25" customHeight="1">
      <c r="A30" s="1082" t="s">
        <v>1033</v>
      </c>
      <c r="B30" s="1070" t="s">
        <v>192</v>
      </c>
      <c r="C30" s="1073" t="s">
        <v>193</v>
      </c>
      <c r="D30" s="1107" t="s">
        <v>194</v>
      </c>
      <c r="E30" s="919" t="s">
        <v>195</v>
      </c>
      <c r="F30" s="1110" t="s">
        <v>1034</v>
      </c>
      <c r="G30" s="1079" t="s">
        <v>1270</v>
      </c>
      <c r="H30" s="1079" t="s">
        <v>1271</v>
      </c>
      <c r="I30" s="1079" t="s">
        <v>1271</v>
      </c>
      <c r="J30" s="1113" t="s">
        <v>1271</v>
      </c>
      <c r="K30" s="1079" t="s">
        <v>1271</v>
      </c>
      <c r="L30" s="1079" t="s">
        <v>1271</v>
      </c>
    </row>
    <row r="31" spans="1:12" ht="22.5" customHeight="1">
      <c r="A31" s="1083"/>
      <c r="B31" s="1071"/>
      <c r="C31" s="1074"/>
      <c r="D31" s="1108"/>
      <c r="E31" s="923" t="s">
        <v>196</v>
      </c>
      <c r="F31" s="1111"/>
      <c r="G31" s="1080"/>
      <c r="H31" s="1080"/>
      <c r="I31" s="1080"/>
      <c r="J31" s="1114"/>
      <c r="K31" s="1080"/>
      <c r="L31" s="1080"/>
    </row>
    <row r="32" spans="1:12" ht="78.75" customHeight="1">
      <c r="A32" s="1083"/>
      <c r="B32" s="1071"/>
      <c r="C32" s="1074"/>
      <c r="D32" s="1108"/>
      <c r="E32" s="923" t="s">
        <v>197</v>
      </c>
      <c r="F32" s="1111"/>
      <c r="G32" s="1080"/>
      <c r="H32" s="1080"/>
      <c r="I32" s="1080"/>
      <c r="J32" s="1114"/>
      <c r="K32" s="1080"/>
      <c r="L32" s="1080"/>
    </row>
    <row r="33" spans="1:12" ht="327" customHeight="1" thickBot="1">
      <c r="A33" s="1084"/>
      <c r="B33" s="1072"/>
      <c r="C33" s="1075"/>
      <c r="D33" s="1109"/>
      <c r="E33" s="920" t="s">
        <v>198</v>
      </c>
      <c r="F33" s="1112"/>
      <c r="G33" s="1081"/>
      <c r="H33" s="1081"/>
      <c r="I33" s="1081"/>
      <c r="J33" s="1115"/>
      <c r="K33" s="1081"/>
      <c r="L33" s="1081"/>
    </row>
    <row r="34" spans="1:12" ht="22.5">
      <c r="A34" s="325" t="s">
        <v>199</v>
      </c>
      <c r="B34" s="326"/>
      <c r="C34" s="326"/>
      <c r="D34" s="348" t="s">
        <v>188</v>
      </c>
      <c r="E34" s="348" t="s">
        <v>188</v>
      </c>
      <c r="F34" s="349" t="s">
        <v>188</v>
      </c>
      <c r="G34" s="348" t="s">
        <v>188</v>
      </c>
      <c r="H34" s="348"/>
      <c r="I34" s="348" t="s">
        <v>188</v>
      </c>
      <c r="J34" s="350" t="s">
        <v>188</v>
      </c>
      <c r="K34" s="351" t="s">
        <v>188</v>
      </c>
      <c r="L34" s="351"/>
    </row>
    <row r="35" spans="1:12" ht="22.5">
      <c r="A35" s="352" t="s">
        <v>200</v>
      </c>
      <c r="B35" s="331"/>
      <c r="C35" s="331"/>
      <c r="D35" s="353"/>
      <c r="E35" s="353"/>
      <c r="F35" s="354"/>
      <c r="G35" s="353"/>
      <c r="H35" s="353"/>
      <c r="I35" s="353"/>
      <c r="J35" s="355"/>
      <c r="K35" s="356"/>
      <c r="L35" s="356"/>
    </row>
    <row r="36" spans="1:12" ht="15.75" thickBot="1">
      <c r="A36" s="357" t="s">
        <v>201</v>
      </c>
      <c r="B36" s="338"/>
      <c r="C36" s="338"/>
      <c r="D36" s="358"/>
      <c r="E36" s="358"/>
      <c r="F36" s="359"/>
      <c r="G36" s="358"/>
      <c r="H36" s="358"/>
      <c r="I36" s="358"/>
      <c r="J36" s="360"/>
      <c r="K36" s="361"/>
      <c r="L36" s="361"/>
    </row>
    <row r="37" spans="1:12" ht="222" customHeight="1">
      <c r="A37" s="1103" t="s">
        <v>1035</v>
      </c>
      <c r="B37" s="1070" t="s">
        <v>1028</v>
      </c>
      <c r="C37" s="1105" t="s">
        <v>202</v>
      </c>
      <c r="D37" s="345" t="s">
        <v>1272</v>
      </c>
      <c r="E37" s="372" t="s">
        <v>203</v>
      </c>
      <c r="F37" s="373" t="s">
        <v>203</v>
      </c>
      <c r="G37" s="374" t="s">
        <v>1273</v>
      </c>
      <c r="H37" s="374" t="s">
        <v>1274</v>
      </c>
      <c r="I37" s="374" t="s">
        <v>1275</v>
      </c>
      <c r="J37" s="375" t="s">
        <v>1274</v>
      </c>
      <c r="K37" s="376" t="s">
        <v>1275</v>
      </c>
      <c r="L37" s="376" t="s">
        <v>1274</v>
      </c>
    </row>
    <row r="38" spans="1:12" ht="249.75" customHeight="1" thickBot="1">
      <c r="A38" s="1104"/>
      <c r="B38" s="1072"/>
      <c r="C38" s="1106"/>
      <c r="D38" s="347" t="s">
        <v>204</v>
      </c>
      <c r="E38" s="377" t="s">
        <v>205</v>
      </c>
      <c r="F38" s="378" t="s">
        <v>205</v>
      </c>
      <c r="G38" s="379" t="s">
        <v>1276</v>
      </c>
      <c r="H38" s="379" t="s">
        <v>1277</v>
      </c>
      <c r="I38" s="379" t="s">
        <v>1278</v>
      </c>
      <c r="J38" s="380" t="s">
        <v>1278</v>
      </c>
      <c r="K38" s="381" t="s">
        <v>1278</v>
      </c>
      <c r="L38" s="381" t="s">
        <v>1278</v>
      </c>
    </row>
    <row r="39" spans="1:12" ht="22.5">
      <c r="A39" s="325" t="s">
        <v>206</v>
      </c>
      <c r="B39" s="326"/>
      <c r="C39" s="326"/>
      <c r="D39" s="348">
        <f>D40</f>
        <v>51184313.219999999</v>
      </c>
      <c r="E39" s="348">
        <f>E40+E41</f>
        <v>45464252.339999996</v>
      </c>
      <c r="F39" s="348">
        <f t="shared" ref="F39:L39" si="6">F40</f>
        <v>38917286.019999996</v>
      </c>
      <c r="G39" s="364">
        <f t="shared" si="6"/>
        <v>44304655.864</v>
      </c>
      <c r="H39" s="364">
        <f t="shared" si="6"/>
        <v>45891000</v>
      </c>
      <c r="I39" s="364">
        <f t="shared" si="6"/>
        <v>51291000</v>
      </c>
      <c r="J39" s="364">
        <f t="shared" si="6"/>
        <v>47291000</v>
      </c>
      <c r="K39" s="364">
        <f t="shared" si="6"/>
        <v>52500000</v>
      </c>
      <c r="L39" s="364">
        <f t="shared" si="6"/>
        <v>37800000</v>
      </c>
    </row>
    <row r="40" spans="1:12" ht="23.25" thickBot="1">
      <c r="A40" s="352" t="s">
        <v>207</v>
      </c>
      <c r="B40" s="331"/>
      <c r="C40" s="331"/>
      <c r="D40" s="353">
        <f>D44+D48+D55+D59+D64+D68+D72</f>
        <v>51184313.219999999</v>
      </c>
      <c r="E40" s="353">
        <f>E44+E48+E55+E59+E64+E68+E72</f>
        <v>45462952.339999996</v>
      </c>
      <c r="F40" s="354">
        <f>F44+F48+F55+F59+F64+F68+F72</f>
        <v>38917286.019999996</v>
      </c>
      <c r="G40" s="366">
        <f>G44+G48+G55+G59+G64+G68+G72+G51</f>
        <v>44304655.864</v>
      </c>
      <c r="H40" s="366">
        <f t="shared" ref="H40:L40" si="7">H44+H48+H55+H59+H64+H68+H72+H51</f>
        <v>45891000</v>
      </c>
      <c r="I40" s="366">
        <f t="shared" si="7"/>
        <v>51291000</v>
      </c>
      <c r="J40" s="366">
        <f t="shared" si="7"/>
        <v>47291000</v>
      </c>
      <c r="K40" s="366">
        <f t="shared" si="7"/>
        <v>52500000</v>
      </c>
      <c r="L40" s="366">
        <f t="shared" si="7"/>
        <v>37800000</v>
      </c>
    </row>
    <row r="41" spans="1:12" ht="30.75" customHeight="1" thickBot="1">
      <c r="A41" s="357" t="s">
        <v>208</v>
      </c>
      <c r="B41" s="338"/>
      <c r="C41" s="338"/>
      <c r="D41" s="358" t="s">
        <v>188</v>
      </c>
      <c r="E41" s="358">
        <f>E45+E52+E56+E60+E65+E69+E73</f>
        <v>1300</v>
      </c>
      <c r="F41" s="359" t="s">
        <v>188</v>
      </c>
      <c r="G41" s="364" t="s">
        <v>188</v>
      </c>
      <c r="H41" s="364" t="s">
        <v>188</v>
      </c>
      <c r="I41" s="364" t="s">
        <v>188</v>
      </c>
      <c r="J41" s="364" t="s">
        <v>188</v>
      </c>
      <c r="K41" s="364" t="s">
        <v>188</v>
      </c>
      <c r="L41" s="364"/>
    </row>
    <row r="42" spans="1:12" ht="408.75" customHeight="1" thickBot="1">
      <c r="A42" s="382" t="s">
        <v>1279</v>
      </c>
      <c r="B42" s="383" t="s">
        <v>1036</v>
      </c>
      <c r="C42" s="384" t="s">
        <v>209</v>
      </c>
      <c r="D42" s="384" t="s">
        <v>210</v>
      </c>
      <c r="E42" s="384" t="s">
        <v>211</v>
      </c>
      <c r="F42" s="385" t="s">
        <v>1037</v>
      </c>
      <c r="G42" s="386" t="s">
        <v>1280</v>
      </c>
      <c r="H42" s="386" t="s">
        <v>1281</v>
      </c>
      <c r="I42" s="386" t="s">
        <v>1282</v>
      </c>
      <c r="J42" s="387" t="s">
        <v>1283</v>
      </c>
      <c r="K42" s="388" t="s">
        <v>1284</v>
      </c>
      <c r="L42" s="388" t="s">
        <v>1285</v>
      </c>
    </row>
    <row r="43" spans="1:12" ht="22.5">
      <c r="A43" s="325" t="s">
        <v>212</v>
      </c>
      <c r="B43" s="326"/>
      <c r="C43" s="326"/>
      <c r="D43" s="348">
        <f>D44+D45</f>
        <v>10702596.68</v>
      </c>
      <c r="E43" s="348">
        <f t="shared" ref="E43:L43" si="8">E44+E45</f>
        <v>3098577.18</v>
      </c>
      <c r="F43" s="348">
        <f t="shared" si="8"/>
        <v>8412981.3300000001</v>
      </c>
      <c r="G43" s="364">
        <f t="shared" si="8"/>
        <v>4905000</v>
      </c>
      <c r="H43" s="364">
        <f t="shared" si="8"/>
        <v>8500000</v>
      </c>
      <c r="I43" s="364">
        <f t="shared" si="8"/>
        <v>3000000</v>
      </c>
      <c r="J43" s="364">
        <f t="shared" si="8"/>
        <v>10000000</v>
      </c>
      <c r="K43" s="364">
        <f t="shared" si="8"/>
        <v>15000000</v>
      </c>
      <c r="L43" s="364">
        <f t="shared" si="8"/>
        <v>0</v>
      </c>
    </row>
    <row r="44" spans="1:12" ht="22.5">
      <c r="A44" s="352" t="s">
        <v>213</v>
      </c>
      <c r="B44" s="331"/>
      <c r="C44" s="331"/>
      <c r="D44" s="353">
        <v>10702596.68</v>
      </c>
      <c r="E44" s="353">
        <f>802419.18+68244+535210+1692704</f>
        <v>3098577.18</v>
      </c>
      <c r="F44" s="389">
        <v>8412981.3300000001</v>
      </c>
      <c r="G44" s="366">
        <v>4905000</v>
      </c>
      <c r="H44" s="366">
        <v>8500000</v>
      </c>
      <c r="I44" s="366">
        <v>3000000</v>
      </c>
      <c r="J44" s="390">
        <v>10000000</v>
      </c>
      <c r="K44" s="391">
        <v>15000000</v>
      </c>
      <c r="L44" s="391"/>
    </row>
    <row r="45" spans="1:12" ht="15.75" thickBot="1">
      <c r="A45" s="357" t="s">
        <v>214</v>
      </c>
      <c r="B45" s="338"/>
      <c r="C45" s="338"/>
      <c r="D45" s="358"/>
      <c r="E45" s="358"/>
      <c r="F45" s="359"/>
      <c r="G45" s="358"/>
      <c r="H45" s="358"/>
      <c r="I45" s="358"/>
      <c r="J45" s="360"/>
      <c r="K45" s="361"/>
      <c r="L45" s="361"/>
    </row>
    <row r="46" spans="1:12" ht="384.75" customHeight="1" thickBot="1">
      <c r="A46" s="382" t="s">
        <v>1918</v>
      </c>
      <c r="B46" s="392" t="s">
        <v>1028</v>
      </c>
      <c r="C46" s="393" t="s">
        <v>1038</v>
      </c>
      <c r="D46" s="393" t="s">
        <v>1039</v>
      </c>
      <c r="E46" s="394" t="s">
        <v>1040</v>
      </c>
      <c r="F46" s="395" t="s">
        <v>1041</v>
      </c>
      <c r="G46" s="394" t="s">
        <v>1286</v>
      </c>
      <c r="H46" s="396" t="s">
        <v>1287</v>
      </c>
      <c r="I46" s="396" t="s">
        <v>1288</v>
      </c>
      <c r="J46" s="397" t="s">
        <v>1288</v>
      </c>
      <c r="K46" s="398" t="s">
        <v>1288</v>
      </c>
      <c r="L46" s="398" t="s">
        <v>1289</v>
      </c>
    </row>
    <row r="47" spans="1:12" ht="22.5">
      <c r="A47" s="325" t="s">
        <v>215</v>
      </c>
      <c r="B47" s="326"/>
      <c r="C47" s="326"/>
      <c r="D47" s="348">
        <v>10330684.449999999</v>
      </c>
      <c r="E47" s="348">
        <v>26443691.210000001</v>
      </c>
      <c r="F47" s="348">
        <f>F48</f>
        <v>12332811.999999998</v>
      </c>
      <c r="G47" s="364">
        <f t="shared" ref="G47:L47" si="9">G48</f>
        <v>7310000</v>
      </c>
      <c r="H47" s="364">
        <f t="shared" si="9"/>
        <v>7900000</v>
      </c>
      <c r="I47" s="364">
        <f t="shared" si="9"/>
        <v>7700000</v>
      </c>
      <c r="J47" s="364">
        <f t="shared" si="9"/>
        <v>4700000</v>
      </c>
      <c r="K47" s="364">
        <f t="shared" si="9"/>
        <v>7700000</v>
      </c>
      <c r="L47" s="364">
        <f t="shared" si="9"/>
        <v>8000000</v>
      </c>
    </row>
    <row r="48" spans="1:12" ht="23.25" thickBot="1">
      <c r="A48" s="352" t="s">
        <v>216</v>
      </c>
      <c r="B48" s="331"/>
      <c r="C48" s="331"/>
      <c r="D48" s="353">
        <v>10330684.449999999</v>
      </c>
      <c r="E48" s="353">
        <v>26442391.210000001</v>
      </c>
      <c r="F48" s="389">
        <f>24361526-2788166.98-F64-F68-F44</f>
        <v>12332811.999999998</v>
      </c>
      <c r="G48" s="366">
        <v>7310000</v>
      </c>
      <c r="H48" s="366">
        <v>7900000</v>
      </c>
      <c r="I48" s="366">
        <v>7700000</v>
      </c>
      <c r="J48" s="390">
        <v>4700000</v>
      </c>
      <c r="K48" s="391">
        <v>7700000</v>
      </c>
      <c r="L48" s="391">
        <v>8000000</v>
      </c>
    </row>
    <row r="49" spans="1:174" s="293" customFormat="1" ht="237" customHeight="1" thickBot="1">
      <c r="A49" s="382" t="s">
        <v>1919</v>
      </c>
      <c r="B49" s="392" t="s">
        <v>1028</v>
      </c>
      <c r="C49" s="393" t="s">
        <v>1290</v>
      </c>
      <c r="D49" s="393"/>
      <c r="E49" s="396"/>
      <c r="F49" s="399"/>
      <c r="G49" s="400" t="s">
        <v>1291</v>
      </c>
      <c r="H49" s="396" t="s">
        <v>1292</v>
      </c>
      <c r="I49" s="396" t="s">
        <v>1293</v>
      </c>
      <c r="J49" s="397" t="s">
        <v>1294</v>
      </c>
      <c r="K49" s="398" t="s">
        <v>1295</v>
      </c>
      <c r="L49" s="398" t="s">
        <v>1295</v>
      </c>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09"/>
      <c r="CL49" s="209"/>
      <c r="CM49" s="209"/>
      <c r="CN49" s="209"/>
      <c r="CO49" s="209"/>
      <c r="CP49" s="209"/>
      <c r="CQ49" s="209"/>
      <c r="CR49" s="209"/>
      <c r="CS49" s="209"/>
      <c r="CT49" s="209"/>
      <c r="CU49" s="209"/>
      <c r="CV49" s="209"/>
      <c r="CW49" s="209"/>
      <c r="CX49" s="209"/>
      <c r="CY49" s="209"/>
      <c r="CZ49" s="209"/>
      <c r="DA49" s="209"/>
      <c r="DB49" s="209"/>
      <c r="DC49" s="209"/>
      <c r="DD49" s="209"/>
      <c r="DE49" s="209"/>
      <c r="DF49" s="209"/>
      <c r="DG49" s="209"/>
      <c r="DH49" s="209"/>
      <c r="DI49" s="209"/>
      <c r="DJ49" s="209"/>
      <c r="DK49" s="209"/>
      <c r="DL49" s="209"/>
      <c r="DM49" s="209"/>
      <c r="DN49" s="209"/>
      <c r="DO49" s="209"/>
      <c r="DP49" s="209"/>
      <c r="DQ49" s="209"/>
      <c r="DR49" s="209"/>
      <c r="DS49" s="209"/>
      <c r="DT49" s="209"/>
      <c r="DU49" s="209"/>
      <c r="DV49" s="209"/>
      <c r="DW49" s="209"/>
      <c r="DX49" s="209"/>
      <c r="DY49" s="209"/>
      <c r="DZ49" s="209"/>
      <c r="EA49" s="209"/>
      <c r="EB49" s="209"/>
      <c r="EC49" s="209"/>
      <c r="ED49" s="209"/>
      <c r="EE49" s="209"/>
      <c r="EF49" s="209"/>
      <c r="EG49" s="209"/>
      <c r="EH49" s="209"/>
      <c r="EI49" s="209"/>
      <c r="EJ49" s="209"/>
      <c r="EK49" s="209"/>
      <c r="EL49" s="209"/>
      <c r="EM49" s="209"/>
      <c r="EN49" s="209"/>
      <c r="EO49" s="209"/>
      <c r="EP49" s="209"/>
      <c r="EQ49" s="209"/>
      <c r="ER49" s="209"/>
      <c r="ES49" s="209"/>
      <c r="ET49" s="209"/>
      <c r="EU49" s="209"/>
      <c r="EV49" s="209"/>
      <c r="EW49" s="209"/>
      <c r="EX49" s="209"/>
      <c r="EY49" s="209"/>
      <c r="EZ49" s="209"/>
      <c r="FA49" s="209"/>
      <c r="FB49" s="209"/>
      <c r="FC49" s="209"/>
      <c r="FD49" s="209"/>
      <c r="FE49" s="209"/>
      <c r="FF49" s="209"/>
      <c r="FG49" s="209"/>
      <c r="FH49" s="209"/>
      <c r="FI49" s="209"/>
      <c r="FJ49" s="209"/>
      <c r="FK49" s="209"/>
      <c r="FL49" s="209"/>
      <c r="FM49" s="209"/>
      <c r="FN49" s="209"/>
      <c r="FO49" s="209"/>
      <c r="FP49" s="209"/>
      <c r="FQ49" s="209"/>
      <c r="FR49" s="209"/>
    </row>
    <row r="50" spans="1:174" ht="23.25" thickBot="1">
      <c r="A50" s="325" t="s">
        <v>1296</v>
      </c>
      <c r="B50" s="338"/>
      <c r="C50" s="338"/>
      <c r="D50" s="358"/>
      <c r="E50" s="358"/>
      <c r="F50" s="359"/>
      <c r="G50" s="364">
        <f>G51</f>
        <v>574000</v>
      </c>
      <c r="H50" s="364">
        <f t="shared" ref="H50:L50" si="10">H51</f>
        <v>2500000</v>
      </c>
      <c r="I50" s="364">
        <f t="shared" si="10"/>
        <v>12000000</v>
      </c>
      <c r="J50" s="364">
        <f t="shared" si="10"/>
        <v>5000000</v>
      </c>
      <c r="K50" s="364">
        <f t="shared" si="10"/>
        <v>0</v>
      </c>
      <c r="L50" s="364">
        <f t="shared" si="10"/>
        <v>0</v>
      </c>
    </row>
    <row r="51" spans="1:174" ht="23.25" thickBot="1">
      <c r="A51" s="352" t="s">
        <v>217</v>
      </c>
      <c r="B51" s="338"/>
      <c r="C51" s="338"/>
      <c r="D51" s="358"/>
      <c r="E51" s="358"/>
      <c r="F51" s="359"/>
      <c r="G51" s="366">
        <v>574000</v>
      </c>
      <c r="H51" s="366">
        <v>2500000</v>
      </c>
      <c r="I51" s="366">
        <v>12000000</v>
      </c>
      <c r="J51" s="390">
        <v>5000000</v>
      </c>
      <c r="K51" s="391"/>
      <c r="L51" s="391"/>
    </row>
    <row r="52" spans="1:174" ht="15.75" thickBot="1">
      <c r="A52" s="357" t="s">
        <v>218</v>
      </c>
      <c r="B52" s="338"/>
      <c r="C52" s="338"/>
      <c r="D52" s="358"/>
      <c r="E52" s="358">
        <v>1300</v>
      </c>
      <c r="F52" s="359"/>
      <c r="G52" s="358"/>
      <c r="H52" s="358"/>
      <c r="I52" s="358"/>
      <c r="J52" s="360"/>
      <c r="K52" s="361"/>
      <c r="L52" s="361"/>
    </row>
    <row r="53" spans="1:174" ht="237" customHeight="1" thickBot="1">
      <c r="A53" s="382" t="s">
        <v>1297</v>
      </c>
      <c r="B53" s="392" t="s">
        <v>1028</v>
      </c>
      <c r="C53" s="393" t="s">
        <v>1298</v>
      </c>
      <c r="D53" s="393" t="s">
        <v>1042</v>
      </c>
      <c r="E53" s="396" t="s">
        <v>1043</v>
      </c>
      <c r="F53" s="399" t="s">
        <v>1044</v>
      </c>
      <c r="G53" s="396" t="s">
        <v>1299</v>
      </c>
      <c r="H53" s="396"/>
      <c r="I53" s="396"/>
      <c r="J53" s="397"/>
      <c r="K53" s="398"/>
      <c r="L53" s="398"/>
    </row>
    <row r="54" spans="1:174" ht="22.5">
      <c r="A54" s="325" t="s">
        <v>219</v>
      </c>
      <c r="B54" s="326"/>
      <c r="C54" s="326"/>
      <c r="D54" s="348">
        <f>D55+D56</f>
        <v>26067216.829999998</v>
      </c>
      <c r="E54" s="348">
        <f t="shared" ref="E54:F54" si="11">E55+E56</f>
        <v>13345287.800000001</v>
      </c>
      <c r="F54" s="348">
        <f t="shared" si="11"/>
        <v>15021452.99</v>
      </c>
      <c r="G54" s="364">
        <f>G55</f>
        <v>16471547</v>
      </c>
      <c r="H54" s="364">
        <f t="shared" ref="H54:L54" si="12">H55</f>
        <v>17791000</v>
      </c>
      <c r="I54" s="364">
        <f t="shared" si="12"/>
        <v>17791000</v>
      </c>
      <c r="J54" s="364">
        <f t="shared" si="12"/>
        <v>17791000</v>
      </c>
      <c r="K54" s="364">
        <f t="shared" si="12"/>
        <v>20000000</v>
      </c>
      <c r="L54" s="364">
        <f t="shared" si="12"/>
        <v>20000000</v>
      </c>
    </row>
    <row r="55" spans="1:174" ht="22.5">
      <c r="A55" s="352" t="s">
        <v>220</v>
      </c>
      <c r="B55" s="331"/>
      <c r="C55" s="331"/>
      <c r="D55" s="353">
        <v>26067216.829999998</v>
      </c>
      <c r="E55" s="353">
        <v>13345287.800000001</v>
      </c>
      <c r="F55" s="389">
        <v>15021452.99</v>
      </c>
      <c r="G55" s="366">
        <v>16471547</v>
      </c>
      <c r="H55" s="366">
        <v>17791000</v>
      </c>
      <c r="I55" s="366">
        <v>17791000</v>
      </c>
      <c r="J55" s="390">
        <v>17791000</v>
      </c>
      <c r="K55" s="391">
        <v>20000000</v>
      </c>
      <c r="L55" s="391">
        <v>20000000</v>
      </c>
    </row>
    <row r="56" spans="1:174" ht="15.75" thickBot="1">
      <c r="A56" s="357" t="s">
        <v>221</v>
      </c>
      <c r="B56" s="338"/>
      <c r="C56" s="338"/>
      <c r="D56" s="358"/>
      <c r="E56" s="358"/>
      <c r="F56" s="359"/>
      <c r="G56" s="358"/>
      <c r="H56" s="358"/>
      <c r="I56" s="358"/>
      <c r="J56" s="360"/>
      <c r="K56" s="361"/>
      <c r="L56" s="361"/>
    </row>
    <row r="57" spans="1:174" ht="208.5" customHeight="1" thickBot="1">
      <c r="A57" s="382" t="s">
        <v>1045</v>
      </c>
      <c r="B57" s="401" t="s">
        <v>1028</v>
      </c>
      <c r="C57" s="402" t="s">
        <v>1046</v>
      </c>
      <c r="D57" s="393" t="s">
        <v>1047</v>
      </c>
      <c r="E57" s="396" t="s">
        <v>1047</v>
      </c>
      <c r="F57" s="403" t="s">
        <v>1048</v>
      </c>
      <c r="G57" s="396" t="s">
        <v>1300</v>
      </c>
      <c r="H57" s="396"/>
      <c r="I57" s="396"/>
      <c r="J57" s="397"/>
      <c r="K57" s="398"/>
      <c r="L57" s="398"/>
    </row>
    <row r="58" spans="1:174" ht="23.25" thickBot="1">
      <c r="A58" s="325" t="s">
        <v>219</v>
      </c>
      <c r="B58" s="326"/>
      <c r="C58" s="326"/>
      <c r="D58" s="348">
        <f>D59</f>
        <v>1489190.84</v>
      </c>
      <c r="E58" s="348">
        <f t="shared" ref="E58:F58" si="13">E59</f>
        <v>1927484.9</v>
      </c>
      <c r="F58" s="348">
        <f t="shared" si="13"/>
        <v>2322474.0099999998</v>
      </c>
      <c r="G58" s="364">
        <f>G59</f>
        <v>3102048.8640000001</v>
      </c>
      <c r="H58" s="364">
        <f t="shared" ref="H58:L58" si="14">H59</f>
        <v>3500000</v>
      </c>
      <c r="I58" s="364">
        <f t="shared" si="14"/>
        <v>3500000</v>
      </c>
      <c r="J58" s="364">
        <f t="shared" si="14"/>
        <v>3500000</v>
      </c>
      <c r="K58" s="364">
        <f t="shared" si="14"/>
        <v>3500000</v>
      </c>
      <c r="L58" s="364">
        <f t="shared" si="14"/>
        <v>3500000</v>
      </c>
    </row>
    <row r="59" spans="1:174" ht="22.5">
      <c r="A59" s="352" t="s">
        <v>220</v>
      </c>
      <c r="B59" s="326"/>
      <c r="C59" s="331"/>
      <c r="D59" s="353">
        <v>1489190.84</v>
      </c>
      <c r="E59" s="353">
        <v>1927484.9</v>
      </c>
      <c r="F59" s="389">
        <v>2322474.0099999998</v>
      </c>
      <c r="G59" s="366">
        <v>3102048.8640000001</v>
      </c>
      <c r="H59" s="366">
        <v>3500000</v>
      </c>
      <c r="I59" s="366">
        <v>3500000</v>
      </c>
      <c r="J59" s="390">
        <v>3500000</v>
      </c>
      <c r="K59" s="391">
        <v>3500000</v>
      </c>
      <c r="L59" s="391">
        <v>3500000</v>
      </c>
    </row>
    <row r="60" spans="1:174" ht="15.75" thickBot="1">
      <c r="A60" s="357" t="s">
        <v>221</v>
      </c>
      <c r="B60" s="338"/>
      <c r="C60" s="338"/>
      <c r="D60" s="358"/>
      <c r="E60" s="358"/>
      <c r="F60" s="359"/>
      <c r="G60" s="358"/>
      <c r="H60" s="358"/>
      <c r="I60" s="358"/>
      <c r="J60" s="360"/>
      <c r="K60" s="361"/>
      <c r="L60" s="361"/>
    </row>
    <row r="61" spans="1:174" ht="45" customHeight="1">
      <c r="A61" s="1098" t="s">
        <v>1049</v>
      </c>
      <c r="B61" s="1100" t="s">
        <v>1050</v>
      </c>
      <c r="C61" s="919" t="s">
        <v>222</v>
      </c>
      <c r="D61" s="1085" t="s">
        <v>223</v>
      </c>
      <c r="E61" s="1085" t="s">
        <v>224</v>
      </c>
      <c r="F61" s="1102" t="s">
        <v>1051</v>
      </c>
      <c r="G61" s="1126" t="s">
        <v>1301</v>
      </c>
      <c r="H61" s="1126" t="s">
        <v>1302</v>
      </c>
      <c r="I61" s="1128" t="s">
        <v>1303</v>
      </c>
      <c r="J61" s="1130" t="s">
        <v>1304</v>
      </c>
      <c r="K61" s="1116" t="s">
        <v>1305</v>
      </c>
      <c r="L61" s="1118" t="s">
        <v>1305</v>
      </c>
    </row>
    <row r="62" spans="1:174" ht="123.75" customHeight="1" thickBot="1">
      <c r="A62" s="1099"/>
      <c r="B62" s="1101"/>
      <c r="C62" s="920" t="s">
        <v>225</v>
      </c>
      <c r="D62" s="1087"/>
      <c r="E62" s="1087"/>
      <c r="F62" s="1089"/>
      <c r="G62" s="1127"/>
      <c r="H62" s="1127"/>
      <c r="I62" s="1129"/>
      <c r="J62" s="1131"/>
      <c r="K62" s="1117"/>
      <c r="L62" s="1119"/>
    </row>
    <row r="63" spans="1:174" ht="22.5">
      <c r="A63" s="325" t="s">
        <v>226</v>
      </c>
      <c r="B63" s="326"/>
      <c r="C63" s="348">
        <f t="shared" ref="C63:E63" si="15">C64</f>
        <v>0</v>
      </c>
      <c r="D63" s="348">
        <f t="shared" si="15"/>
        <v>0</v>
      </c>
      <c r="E63" s="348">
        <f t="shared" si="15"/>
        <v>0</v>
      </c>
      <c r="F63" s="348">
        <f>F64</f>
        <v>27565.69</v>
      </c>
      <c r="G63" s="348"/>
      <c r="H63" s="348"/>
      <c r="I63" s="348"/>
      <c r="J63" s="348">
        <f t="shared" ref="J63:K63" si="16">J64</f>
        <v>0</v>
      </c>
      <c r="K63" s="348">
        <f t="shared" si="16"/>
        <v>0</v>
      </c>
      <c r="L63" s="348"/>
    </row>
    <row r="64" spans="1:174" ht="22.5">
      <c r="A64" s="352" t="s">
        <v>227</v>
      </c>
      <c r="B64" s="331"/>
      <c r="C64" s="331"/>
      <c r="D64" s="353"/>
      <c r="E64" s="353"/>
      <c r="F64" s="389">
        <v>27565.69</v>
      </c>
      <c r="G64" s="353"/>
      <c r="H64" s="353">
        <v>0</v>
      </c>
      <c r="I64" s="353">
        <v>0</v>
      </c>
      <c r="J64" s="355"/>
      <c r="K64" s="356"/>
      <c r="L64" s="356"/>
    </row>
    <row r="65" spans="1:12" ht="15.75" thickBot="1">
      <c r="A65" s="357" t="s">
        <v>228</v>
      </c>
      <c r="B65" s="338"/>
      <c r="C65" s="338"/>
      <c r="D65" s="358"/>
      <c r="E65" s="358"/>
      <c r="F65" s="359"/>
      <c r="G65" s="358"/>
      <c r="H65" s="358"/>
      <c r="I65" s="358"/>
      <c r="J65" s="360"/>
      <c r="K65" s="361"/>
      <c r="L65" s="361"/>
    </row>
    <row r="66" spans="1:12" ht="248.25" customHeight="1" thickBot="1">
      <c r="A66" s="404" t="s">
        <v>1052</v>
      </c>
      <c r="B66" s="1070" t="s">
        <v>1028</v>
      </c>
      <c r="C66" s="385" t="s">
        <v>1053</v>
      </c>
      <c r="D66" s="405" t="s">
        <v>1054</v>
      </c>
      <c r="E66" s="405" t="s">
        <v>1055</v>
      </c>
      <c r="F66" s="405" t="s">
        <v>1056</v>
      </c>
      <c r="G66" s="406" t="s">
        <v>1306</v>
      </c>
      <c r="H66" s="384" t="s">
        <v>1307</v>
      </c>
      <c r="I66" s="407" t="s">
        <v>1308</v>
      </c>
      <c r="J66" s="408" t="s">
        <v>1308</v>
      </c>
      <c r="K66" s="408" t="s">
        <v>1308</v>
      </c>
      <c r="L66" s="408" t="s">
        <v>1308</v>
      </c>
    </row>
    <row r="67" spans="1:12" ht="22.5">
      <c r="A67" s="325" t="s">
        <v>229</v>
      </c>
      <c r="B67" s="1071"/>
      <c r="C67" s="326"/>
      <c r="D67" s="348">
        <v>2594624.42</v>
      </c>
      <c r="E67" s="348">
        <v>649211.25</v>
      </c>
      <c r="F67" s="348">
        <v>800000</v>
      </c>
      <c r="G67" s="364">
        <v>0</v>
      </c>
      <c r="H67" s="364">
        <f>H68</f>
        <v>500000</v>
      </c>
      <c r="I67" s="364">
        <f t="shared" ref="I67:L67" si="17">I68</f>
        <v>1000000</v>
      </c>
      <c r="J67" s="364">
        <f t="shared" si="17"/>
        <v>0</v>
      </c>
      <c r="K67" s="364">
        <f t="shared" si="17"/>
        <v>0</v>
      </c>
      <c r="L67" s="364">
        <f t="shared" si="17"/>
        <v>0</v>
      </c>
    </row>
    <row r="68" spans="1:12" ht="23.25" thickBot="1">
      <c r="A68" s="352" t="s">
        <v>230</v>
      </c>
      <c r="B68" s="1072"/>
      <c r="C68" s="331"/>
      <c r="D68" s="353">
        <v>2594624.42</v>
      </c>
      <c r="E68" s="353">
        <v>649211.25</v>
      </c>
      <c r="F68" s="353">
        <v>800000</v>
      </c>
      <c r="G68" s="366">
        <v>0</v>
      </c>
      <c r="H68" s="366">
        <v>500000</v>
      </c>
      <c r="I68" s="366">
        <v>1000000</v>
      </c>
      <c r="J68" s="390">
        <v>0</v>
      </c>
      <c r="K68" s="391">
        <v>0</v>
      </c>
      <c r="L68" s="391"/>
    </row>
    <row r="69" spans="1:12" ht="15.75" thickBot="1">
      <c r="A69" s="357" t="s">
        <v>231</v>
      </c>
      <c r="B69" s="338"/>
      <c r="C69" s="338"/>
      <c r="D69" s="358"/>
      <c r="E69" s="358"/>
      <c r="F69" s="358"/>
      <c r="G69" s="358"/>
      <c r="H69" s="358"/>
      <c r="I69" s="358"/>
      <c r="J69" s="360"/>
      <c r="K69" s="361"/>
      <c r="L69" s="361"/>
    </row>
    <row r="70" spans="1:12" ht="409.5" customHeight="1" thickBot="1">
      <c r="A70" s="409" t="s">
        <v>232</v>
      </c>
      <c r="B70" s="410" t="s">
        <v>1057</v>
      </c>
      <c r="C70" s="411" t="s">
        <v>233</v>
      </c>
      <c r="D70" s="412" t="s">
        <v>234</v>
      </c>
      <c r="E70" s="919" t="s">
        <v>235</v>
      </c>
      <c r="F70" s="921" t="s">
        <v>1058</v>
      </c>
      <c r="G70" s="411" t="s">
        <v>1309</v>
      </c>
      <c r="H70" s="413" t="s">
        <v>1310</v>
      </c>
      <c r="I70" s="413" t="s">
        <v>1311</v>
      </c>
      <c r="J70" s="414" t="s">
        <v>1312</v>
      </c>
      <c r="K70" s="415" t="s">
        <v>1312</v>
      </c>
      <c r="L70" s="415" t="s">
        <v>1312</v>
      </c>
    </row>
    <row r="71" spans="1:12" ht="22.5">
      <c r="A71" s="325" t="s">
        <v>236</v>
      </c>
      <c r="B71" s="326"/>
      <c r="C71" s="326"/>
      <c r="D71" s="348"/>
      <c r="E71" s="348"/>
      <c r="F71" s="349"/>
      <c r="G71" s="364">
        <f>G72+G73</f>
        <v>11942060</v>
      </c>
      <c r="H71" s="364">
        <f>H72+H73</f>
        <v>5200000</v>
      </c>
      <c r="I71" s="364">
        <f t="shared" ref="I71:L71" si="18">I72+I73</f>
        <v>6300000</v>
      </c>
      <c r="J71" s="364">
        <f t="shared" si="18"/>
        <v>6300000</v>
      </c>
      <c r="K71" s="364">
        <f t="shared" si="18"/>
        <v>6300000</v>
      </c>
      <c r="L71" s="364">
        <f t="shared" si="18"/>
        <v>6300000</v>
      </c>
    </row>
    <row r="72" spans="1:12" ht="22.5">
      <c r="A72" s="352" t="s">
        <v>237</v>
      </c>
      <c r="B72" s="331"/>
      <c r="C72" s="331"/>
      <c r="D72" s="353"/>
      <c r="E72" s="353"/>
      <c r="F72" s="354"/>
      <c r="G72" s="366">
        <v>11942060</v>
      </c>
      <c r="H72" s="366">
        <v>5200000</v>
      </c>
      <c r="I72" s="366">
        <v>6300000</v>
      </c>
      <c r="J72" s="390">
        <v>6300000</v>
      </c>
      <c r="K72" s="391">
        <v>6300000</v>
      </c>
      <c r="L72" s="391">
        <v>6300000</v>
      </c>
    </row>
    <row r="73" spans="1:12" ht="15.75" thickBot="1">
      <c r="A73" s="357" t="s">
        <v>238</v>
      </c>
      <c r="B73" s="338"/>
      <c r="C73" s="338"/>
      <c r="D73" s="358"/>
      <c r="E73" s="358"/>
      <c r="F73" s="359"/>
      <c r="G73" s="358"/>
      <c r="H73" s="358"/>
      <c r="I73" s="358"/>
      <c r="J73" s="360"/>
      <c r="K73" s="361"/>
      <c r="L73" s="361"/>
    </row>
    <row r="74" spans="1:12" ht="270.75" customHeight="1" thickBot="1">
      <c r="A74" s="416" t="s">
        <v>1059</v>
      </c>
      <c r="B74" s="383" t="s">
        <v>1060</v>
      </c>
      <c r="C74" s="393" t="s">
        <v>1061</v>
      </c>
      <c r="D74" s="393" t="s">
        <v>1062</v>
      </c>
      <c r="E74" s="417" t="s">
        <v>1063</v>
      </c>
      <c r="F74" s="418" t="s">
        <v>1064</v>
      </c>
      <c r="G74" s="419" t="s">
        <v>1313</v>
      </c>
      <c r="H74" s="419" t="s">
        <v>1314</v>
      </c>
      <c r="I74" s="419" t="s">
        <v>1315</v>
      </c>
      <c r="J74" s="419" t="s">
        <v>1316</v>
      </c>
      <c r="K74" s="419" t="s">
        <v>1317</v>
      </c>
      <c r="L74" s="419" t="s">
        <v>1318</v>
      </c>
    </row>
    <row r="75" spans="1:12" ht="22.5">
      <c r="A75" s="325" t="s">
        <v>239</v>
      </c>
      <c r="B75" s="326"/>
      <c r="C75" s="326"/>
      <c r="D75" s="348">
        <f>D76+D77</f>
        <v>108448</v>
      </c>
      <c r="E75" s="348">
        <f t="shared" ref="E75:F75" si="19">E76+E77</f>
        <v>137919</v>
      </c>
      <c r="F75" s="349">
        <f t="shared" si="19"/>
        <v>4202454.88</v>
      </c>
      <c r="G75" s="364">
        <f>G76</f>
        <v>1140000</v>
      </c>
      <c r="H75" s="364">
        <f t="shared" ref="H75:L75" si="20">H76</f>
        <v>1900000</v>
      </c>
      <c r="I75" s="364">
        <f t="shared" si="20"/>
        <v>1900000</v>
      </c>
      <c r="J75" s="364">
        <f t="shared" si="20"/>
        <v>1900000</v>
      </c>
      <c r="K75" s="364">
        <f t="shared" si="20"/>
        <v>1900000</v>
      </c>
      <c r="L75" s="364">
        <f t="shared" si="20"/>
        <v>1900000</v>
      </c>
    </row>
    <row r="76" spans="1:12" ht="22.5">
      <c r="A76" s="352" t="s">
        <v>240</v>
      </c>
      <c r="B76" s="331"/>
      <c r="C76" s="331"/>
      <c r="D76" s="353">
        <f t="shared" ref="D76:F77" si="21">D80+D84+D88</f>
        <v>48448</v>
      </c>
      <c r="E76" s="353">
        <f t="shared" si="21"/>
        <v>137919</v>
      </c>
      <c r="F76" s="389">
        <f t="shared" si="21"/>
        <v>4202454.88</v>
      </c>
      <c r="G76" s="366">
        <f>G80+G84+G88+G92+G96</f>
        <v>1140000</v>
      </c>
      <c r="H76" s="366">
        <f t="shared" ref="H76:L76" si="22">H80+H84+H88+H92+H96</f>
        <v>1900000</v>
      </c>
      <c r="I76" s="366">
        <f t="shared" si="22"/>
        <v>1900000</v>
      </c>
      <c r="J76" s="390">
        <f t="shared" si="22"/>
        <v>1900000</v>
      </c>
      <c r="K76" s="391">
        <f t="shared" si="22"/>
        <v>1900000</v>
      </c>
      <c r="L76" s="391">
        <f t="shared" si="22"/>
        <v>1900000</v>
      </c>
    </row>
    <row r="77" spans="1:12" ht="34.5" customHeight="1" thickBot="1">
      <c r="A77" s="357" t="s">
        <v>241</v>
      </c>
      <c r="B77" s="338"/>
      <c r="C77" s="338"/>
      <c r="D77" s="358">
        <f t="shared" si="21"/>
        <v>60000</v>
      </c>
      <c r="E77" s="358">
        <f t="shared" si="21"/>
        <v>0</v>
      </c>
      <c r="F77" s="359">
        <f t="shared" si="21"/>
        <v>0</v>
      </c>
      <c r="G77" s="420" t="s">
        <v>1319</v>
      </c>
      <c r="H77" s="420" t="s">
        <v>1319</v>
      </c>
      <c r="I77" s="420" t="s">
        <v>1319</v>
      </c>
      <c r="J77" s="420" t="s">
        <v>1319</v>
      </c>
      <c r="K77" s="420" t="s">
        <v>1319</v>
      </c>
      <c r="L77" s="420" t="s">
        <v>1319</v>
      </c>
    </row>
    <row r="78" spans="1:12" ht="214.5" customHeight="1" thickBot="1">
      <c r="A78" s="421" t="s">
        <v>242</v>
      </c>
      <c r="B78" s="422" t="s">
        <v>1065</v>
      </c>
      <c r="C78" s="423" t="s">
        <v>243</v>
      </c>
      <c r="D78" s="386" t="s">
        <v>244</v>
      </c>
      <c r="E78" s="386" t="s">
        <v>245</v>
      </c>
      <c r="F78" s="424" t="s">
        <v>1066</v>
      </c>
      <c r="G78" s="419" t="s">
        <v>1320</v>
      </c>
      <c r="H78" s="419" t="s">
        <v>1920</v>
      </c>
      <c r="I78" s="419" t="s">
        <v>1321</v>
      </c>
      <c r="J78" s="425" t="s">
        <v>1321</v>
      </c>
      <c r="K78" s="426" t="s">
        <v>1321</v>
      </c>
      <c r="L78" s="426" t="s">
        <v>1321</v>
      </c>
    </row>
    <row r="79" spans="1:12" ht="22.5">
      <c r="A79" s="325" t="s">
        <v>246</v>
      </c>
      <c r="B79" s="326"/>
      <c r="C79" s="326"/>
      <c r="D79" s="348">
        <f t="shared" ref="D79:F79" si="23">D80+D81</f>
        <v>0</v>
      </c>
      <c r="E79" s="348">
        <f t="shared" si="23"/>
        <v>50012</v>
      </c>
      <c r="F79" s="348">
        <f t="shared" si="23"/>
        <v>4077763.54</v>
      </c>
      <c r="G79" s="364">
        <f>G80</f>
        <v>1140000</v>
      </c>
      <c r="H79" s="364">
        <f t="shared" ref="H79:L79" si="24">H80</f>
        <v>1500000</v>
      </c>
      <c r="I79" s="364">
        <f t="shared" si="24"/>
        <v>1500000</v>
      </c>
      <c r="J79" s="364">
        <f t="shared" si="24"/>
        <v>1500000</v>
      </c>
      <c r="K79" s="364">
        <f t="shared" si="24"/>
        <v>1500000</v>
      </c>
      <c r="L79" s="364">
        <f t="shared" si="24"/>
        <v>1500000</v>
      </c>
    </row>
    <row r="80" spans="1:12" ht="22.5">
      <c r="A80" s="352" t="s">
        <v>247</v>
      </c>
      <c r="B80" s="331"/>
      <c r="C80" s="331"/>
      <c r="D80" s="353"/>
      <c r="E80" s="353">
        <v>50012</v>
      </c>
      <c r="F80" s="389">
        <f>2788166.98+1289596.56</f>
        <v>4077763.54</v>
      </c>
      <c r="G80" s="366">
        <v>1140000</v>
      </c>
      <c r="H80" s="366">
        <v>1500000</v>
      </c>
      <c r="I80" s="366">
        <v>1500000</v>
      </c>
      <c r="J80" s="390">
        <v>1500000</v>
      </c>
      <c r="K80" s="391">
        <v>1500000</v>
      </c>
      <c r="L80" s="391">
        <v>1500000</v>
      </c>
    </row>
    <row r="81" spans="1:12" ht="15.75" thickBot="1">
      <c r="A81" s="357" t="s">
        <v>248</v>
      </c>
      <c r="B81" s="338"/>
      <c r="C81" s="338"/>
      <c r="D81" s="358"/>
      <c r="E81" s="358"/>
      <c r="F81" s="359"/>
      <c r="G81" s="358"/>
      <c r="H81" s="358"/>
      <c r="I81" s="358"/>
      <c r="J81" s="358"/>
      <c r="K81" s="358"/>
      <c r="L81" s="358"/>
    </row>
    <row r="82" spans="1:12" ht="409.5" customHeight="1" thickBot="1">
      <c r="A82" s="427" t="s">
        <v>988</v>
      </c>
      <c r="B82" s="422" t="s">
        <v>1065</v>
      </c>
      <c r="C82" s="411" t="s">
        <v>989</v>
      </c>
      <c r="D82" s="411" t="s">
        <v>990</v>
      </c>
      <c r="E82" s="413" t="s">
        <v>991</v>
      </c>
      <c r="F82" s="428" t="s">
        <v>992</v>
      </c>
      <c r="G82" s="419" t="s">
        <v>1322</v>
      </c>
      <c r="H82" s="413" t="s">
        <v>1323</v>
      </c>
      <c r="I82" s="413" t="s">
        <v>1324</v>
      </c>
      <c r="J82" s="413" t="s">
        <v>1324</v>
      </c>
      <c r="K82" s="413" t="s">
        <v>1324</v>
      </c>
      <c r="L82" s="413" t="s">
        <v>1324</v>
      </c>
    </row>
    <row r="83" spans="1:12" ht="22.5">
      <c r="A83" s="325" t="s">
        <v>249</v>
      </c>
      <c r="B83" s="326"/>
      <c r="C83" s="326"/>
      <c r="D83" s="348">
        <f>D84+D85</f>
        <v>108448</v>
      </c>
      <c r="E83" s="348">
        <f t="shared" ref="E83:F83" si="25">E84+E85</f>
        <v>87907</v>
      </c>
      <c r="F83" s="348">
        <f t="shared" si="25"/>
        <v>124691.34</v>
      </c>
      <c r="G83" s="364">
        <f>G84</f>
        <v>0</v>
      </c>
      <c r="H83" s="364">
        <f t="shared" ref="H83:L83" si="26">H84</f>
        <v>200000</v>
      </c>
      <c r="I83" s="364">
        <f t="shared" si="26"/>
        <v>200000</v>
      </c>
      <c r="J83" s="364">
        <f t="shared" si="26"/>
        <v>200000</v>
      </c>
      <c r="K83" s="364">
        <f t="shared" si="26"/>
        <v>200000</v>
      </c>
      <c r="L83" s="364">
        <f t="shared" si="26"/>
        <v>200000</v>
      </c>
    </row>
    <row r="84" spans="1:12" ht="22.5">
      <c r="A84" s="352" t="s">
        <v>250</v>
      </c>
      <c r="B84" s="331"/>
      <c r="C84" s="331"/>
      <c r="D84" s="353">
        <v>48448</v>
      </c>
      <c r="E84" s="353">
        <v>87907</v>
      </c>
      <c r="F84" s="389">
        <v>124691.34</v>
      </c>
      <c r="G84" s="366"/>
      <c r="H84" s="366">
        <v>200000</v>
      </c>
      <c r="I84" s="366">
        <v>200000</v>
      </c>
      <c r="J84" s="390">
        <v>200000</v>
      </c>
      <c r="K84" s="391">
        <v>200000</v>
      </c>
      <c r="L84" s="391">
        <v>200000</v>
      </c>
    </row>
    <row r="85" spans="1:12" ht="15.75" thickBot="1">
      <c r="A85" s="357" t="s">
        <v>251</v>
      </c>
      <c r="B85" s="338"/>
      <c r="C85" s="338"/>
      <c r="D85" s="358">
        <v>60000</v>
      </c>
      <c r="E85" s="358"/>
      <c r="F85" s="359"/>
      <c r="G85" s="420" t="s">
        <v>1319</v>
      </c>
      <c r="H85" s="420"/>
      <c r="I85" s="420"/>
      <c r="J85" s="429"/>
      <c r="K85" s="430"/>
      <c r="L85" s="430"/>
    </row>
    <row r="86" spans="1:12" ht="349.5" customHeight="1" thickBot="1">
      <c r="A86" s="382" t="s">
        <v>1067</v>
      </c>
      <c r="B86" s="383" t="s">
        <v>1068</v>
      </c>
      <c r="C86" s="423" t="s">
        <v>252</v>
      </c>
      <c r="D86" s="386" t="s">
        <v>253</v>
      </c>
      <c r="E86" s="384" t="s">
        <v>254</v>
      </c>
      <c r="F86" s="424" t="s">
        <v>1069</v>
      </c>
      <c r="G86" s="384" t="s">
        <v>1325</v>
      </c>
      <c r="H86" s="384" t="s">
        <v>1326</v>
      </c>
      <c r="I86" s="413" t="s">
        <v>1327</v>
      </c>
      <c r="J86" s="431" t="s">
        <v>1328</v>
      </c>
      <c r="K86" s="431" t="s">
        <v>1328</v>
      </c>
      <c r="L86" s="431" t="s">
        <v>1328</v>
      </c>
    </row>
    <row r="87" spans="1:12" ht="22.5">
      <c r="A87" s="325" t="s">
        <v>255</v>
      </c>
      <c r="B87" s="326"/>
      <c r="C87" s="326"/>
      <c r="D87" s="348"/>
      <c r="E87" s="348"/>
      <c r="F87" s="349"/>
      <c r="G87" s="348"/>
      <c r="H87" s="348"/>
      <c r="I87" s="348"/>
      <c r="J87" s="350"/>
      <c r="K87" s="351"/>
      <c r="L87" s="351"/>
    </row>
    <row r="88" spans="1:12" ht="22.5">
      <c r="A88" s="352" t="s">
        <v>256</v>
      </c>
      <c r="B88" s="331"/>
      <c r="C88" s="331"/>
      <c r="D88" s="353"/>
      <c r="E88" s="353"/>
      <c r="F88" s="354"/>
      <c r="G88" s="353"/>
      <c r="H88" s="353"/>
      <c r="I88" s="353"/>
      <c r="J88" s="355"/>
      <c r="K88" s="356"/>
      <c r="L88" s="356"/>
    </row>
    <row r="89" spans="1:12" ht="23.25" customHeight="1" thickBot="1">
      <c r="A89" s="357" t="s">
        <v>257</v>
      </c>
      <c r="B89" s="338"/>
      <c r="C89" s="338"/>
      <c r="D89" s="358"/>
      <c r="E89" s="358"/>
      <c r="F89" s="359"/>
      <c r="G89" s="432" t="s">
        <v>1329</v>
      </c>
      <c r="H89" s="432" t="s">
        <v>1329</v>
      </c>
      <c r="I89" s="432" t="s">
        <v>1329</v>
      </c>
      <c r="J89" s="432" t="s">
        <v>1329</v>
      </c>
      <c r="K89" s="432" t="s">
        <v>1329</v>
      </c>
      <c r="L89" s="432" t="s">
        <v>1329</v>
      </c>
    </row>
    <row r="90" spans="1:12" ht="188.25" customHeight="1" thickBot="1">
      <c r="A90" s="433" t="s">
        <v>993</v>
      </c>
      <c r="B90" s="383" t="s">
        <v>1028</v>
      </c>
      <c r="C90" s="423" t="s">
        <v>1070</v>
      </c>
      <c r="D90" s="386"/>
      <c r="E90" s="384"/>
      <c r="F90" s="434" t="s">
        <v>258</v>
      </c>
      <c r="G90" s="384" t="s">
        <v>1330</v>
      </c>
      <c r="H90" s="384" t="s">
        <v>1331</v>
      </c>
      <c r="I90" s="384" t="s">
        <v>1332</v>
      </c>
      <c r="J90" s="384" t="s">
        <v>1332</v>
      </c>
      <c r="K90" s="384" t="s">
        <v>1332</v>
      </c>
      <c r="L90" s="384" t="s">
        <v>1332</v>
      </c>
    </row>
    <row r="91" spans="1:12" ht="22.5">
      <c r="A91" s="435" t="s">
        <v>255</v>
      </c>
      <c r="B91" s="436"/>
      <c r="C91" s="436"/>
      <c r="D91" s="437"/>
      <c r="E91" s="437"/>
      <c r="F91" s="438"/>
      <c r="G91" s="364">
        <f>G92</f>
        <v>0</v>
      </c>
      <c r="H91" s="364">
        <f t="shared" ref="H91:L91" si="27">H92</f>
        <v>200000</v>
      </c>
      <c r="I91" s="364">
        <f t="shared" si="27"/>
        <v>200000</v>
      </c>
      <c r="J91" s="364">
        <f t="shared" si="27"/>
        <v>200000</v>
      </c>
      <c r="K91" s="364">
        <f t="shared" si="27"/>
        <v>200000</v>
      </c>
      <c r="L91" s="364">
        <f t="shared" si="27"/>
        <v>200000</v>
      </c>
    </row>
    <row r="92" spans="1:12" ht="22.5">
      <c r="A92" s="352" t="s">
        <v>256</v>
      </c>
      <c r="B92" s="331"/>
      <c r="C92" s="331"/>
      <c r="D92" s="353"/>
      <c r="E92" s="353"/>
      <c r="F92" s="439"/>
      <c r="G92" s="366"/>
      <c r="H92" s="366">
        <v>200000</v>
      </c>
      <c r="I92" s="366">
        <v>200000</v>
      </c>
      <c r="J92" s="390">
        <v>200000</v>
      </c>
      <c r="K92" s="391">
        <v>200000</v>
      </c>
      <c r="L92" s="391">
        <v>200000</v>
      </c>
    </row>
    <row r="93" spans="1:12" ht="15.75" thickBot="1">
      <c r="A93" s="357" t="s">
        <v>257</v>
      </c>
      <c r="B93" s="338"/>
      <c r="C93" s="338"/>
      <c r="D93" s="358"/>
      <c r="E93" s="358"/>
      <c r="F93" s="440"/>
      <c r="G93" s="432" t="s">
        <v>1319</v>
      </c>
      <c r="H93" s="358"/>
      <c r="I93" s="358"/>
      <c r="J93" s="360"/>
      <c r="K93" s="361"/>
      <c r="L93" s="361"/>
    </row>
    <row r="94" spans="1:12" ht="113.25" customHeight="1" thickBot="1">
      <c r="A94" s="433" t="s">
        <v>1333</v>
      </c>
      <c r="B94" s="383" t="s">
        <v>1028</v>
      </c>
      <c r="C94" s="423" t="s">
        <v>1334</v>
      </c>
      <c r="D94" s="386"/>
      <c r="E94" s="384"/>
      <c r="F94" s="434" t="s">
        <v>259</v>
      </c>
      <c r="G94" s="384" t="s">
        <v>1335</v>
      </c>
      <c r="H94" s="384" t="s">
        <v>1336</v>
      </c>
      <c r="I94" s="384" t="s">
        <v>1336</v>
      </c>
      <c r="J94" s="384" t="s">
        <v>1336</v>
      </c>
      <c r="K94" s="384" t="s">
        <v>1336</v>
      </c>
      <c r="L94" s="384" t="s">
        <v>1336</v>
      </c>
    </row>
    <row r="95" spans="1:12" ht="22.5">
      <c r="A95" s="435" t="s">
        <v>260</v>
      </c>
      <c r="B95" s="436"/>
      <c r="C95" s="436"/>
      <c r="D95" s="437"/>
      <c r="E95" s="437"/>
      <c r="F95" s="438"/>
      <c r="G95" s="437"/>
      <c r="H95" s="437"/>
      <c r="I95" s="437"/>
      <c r="J95" s="441"/>
      <c r="K95" s="442"/>
      <c r="L95" s="442"/>
    </row>
    <row r="96" spans="1:12" ht="22.5">
      <c r="A96" s="352" t="s">
        <v>261</v>
      </c>
      <c r="B96" s="331"/>
      <c r="C96" s="331"/>
      <c r="D96" s="353"/>
      <c r="E96" s="353"/>
      <c r="F96" s="439"/>
      <c r="G96" s="353"/>
      <c r="H96" s="353"/>
      <c r="I96" s="353"/>
      <c r="J96" s="355"/>
      <c r="K96" s="356"/>
      <c r="L96" s="356"/>
    </row>
    <row r="97" spans="1:12" ht="15.75" thickBot="1">
      <c r="A97" s="443" t="s">
        <v>262</v>
      </c>
      <c r="B97" s="444"/>
      <c r="C97" s="444"/>
      <c r="D97" s="432"/>
      <c r="E97" s="432"/>
      <c r="F97" s="445"/>
      <c r="G97" s="432"/>
      <c r="H97" s="432"/>
      <c r="I97" s="432"/>
      <c r="J97" s="446"/>
      <c r="K97" s="447"/>
      <c r="L97" s="447"/>
    </row>
    <row r="98" spans="1:12" ht="258.75" customHeight="1">
      <c r="A98" s="1103" t="s">
        <v>1337</v>
      </c>
      <c r="B98" s="1124" t="s">
        <v>1071</v>
      </c>
      <c r="C98" s="448" t="s">
        <v>1338</v>
      </c>
      <c r="D98" s="448" t="s">
        <v>263</v>
      </c>
      <c r="E98" s="919" t="s">
        <v>264</v>
      </c>
      <c r="F98" s="921" t="s">
        <v>1072</v>
      </c>
      <c r="G98" s="449" t="s">
        <v>1339</v>
      </c>
      <c r="H98" s="449" t="s">
        <v>1921</v>
      </c>
      <c r="I98" s="449" t="s">
        <v>1340</v>
      </c>
      <c r="J98" s="450" t="s">
        <v>1340</v>
      </c>
      <c r="K98" s="451" t="s">
        <v>1340</v>
      </c>
      <c r="L98" s="451" t="s">
        <v>1340</v>
      </c>
    </row>
    <row r="99" spans="1:12" ht="214.5" customHeight="1" thickBot="1">
      <c r="A99" s="1104"/>
      <c r="B99" s="1125"/>
      <c r="C99" s="452" t="s">
        <v>1341</v>
      </c>
      <c r="D99" s="452" t="s">
        <v>265</v>
      </c>
      <c r="E99" s="920" t="s">
        <v>266</v>
      </c>
      <c r="F99" s="922" t="s">
        <v>1073</v>
      </c>
      <c r="G99" s="453" t="s">
        <v>1342</v>
      </c>
      <c r="H99" s="453"/>
      <c r="I99" s="453"/>
      <c r="J99" s="454"/>
      <c r="K99" s="455"/>
      <c r="L99" s="455"/>
    </row>
    <row r="100" spans="1:12" ht="22.5">
      <c r="A100" s="325" t="s">
        <v>267</v>
      </c>
      <c r="B100" s="326"/>
      <c r="C100" s="326"/>
      <c r="D100" s="348"/>
      <c r="E100" s="348"/>
      <c r="F100" s="349"/>
      <c r="G100" s="348"/>
      <c r="H100" s="348"/>
      <c r="I100" s="348"/>
      <c r="J100" s="350"/>
      <c r="K100" s="351"/>
      <c r="L100" s="351"/>
    </row>
    <row r="101" spans="1:12" ht="22.5">
      <c r="A101" s="352" t="s">
        <v>268</v>
      </c>
      <c r="B101" s="331"/>
      <c r="C101" s="331"/>
      <c r="D101" s="353"/>
      <c r="E101" s="353"/>
      <c r="F101" s="354"/>
      <c r="G101" s="353"/>
      <c r="H101" s="353"/>
      <c r="I101" s="353"/>
      <c r="J101" s="355"/>
      <c r="K101" s="356"/>
      <c r="L101" s="356"/>
    </row>
    <row r="102" spans="1:12" ht="15.75" thickBot="1">
      <c r="A102" s="357" t="s">
        <v>269</v>
      </c>
      <c r="B102" s="338"/>
      <c r="C102" s="338"/>
      <c r="D102" s="358"/>
      <c r="E102" s="358"/>
      <c r="F102" s="359"/>
      <c r="G102" s="358"/>
      <c r="H102" s="358"/>
      <c r="I102" s="358"/>
      <c r="J102" s="360"/>
      <c r="K102" s="361"/>
      <c r="L102" s="361"/>
    </row>
    <row r="103" spans="1:12" ht="158.25" customHeight="1" thickBot="1">
      <c r="A103" s="382" t="s">
        <v>1074</v>
      </c>
      <c r="B103" s="456" t="s">
        <v>270</v>
      </c>
      <c r="C103" s="384" t="s">
        <v>271</v>
      </c>
      <c r="D103" s="386" t="s">
        <v>272</v>
      </c>
      <c r="E103" s="413" t="s">
        <v>273</v>
      </c>
      <c r="F103" s="399" t="s">
        <v>1075</v>
      </c>
      <c r="G103" s="413" t="s">
        <v>1343</v>
      </c>
      <c r="H103" s="413" t="s">
        <v>273</v>
      </c>
      <c r="I103" s="413" t="s">
        <v>273</v>
      </c>
      <c r="J103" s="414" t="s">
        <v>274</v>
      </c>
      <c r="K103" s="415" t="s">
        <v>274</v>
      </c>
      <c r="L103" s="415"/>
    </row>
    <row r="104" spans="1:12" ht="22.5">
      <c r="A104" s="325" t="s">
        <v>275</v>
      </c>
      <c r="B104" s="326"/>
      <c r="C104" s="326"/>
      <c r="D104" s="348">
        <v>0</v>
      </c>
      <c r="E104" s="348">
        <v>0</v>
      </c>
      <c r="F104" s="349">
        <v>0</v>
      </c>
      <c r="G104" s="348">
        <v>0</v>
      </c>
      <c r="H104" s="348">
        <v>0</v>
      </c>
      <c r="I104" s="348">
        <v>0</v>
      </c>
      <c r="J104" s="350">
        <v>1</v>
      </c>
      <c r="K104" s="351">
        <v>1</v>
      </c>
      <c r="L104" s="351"/>
    </row>
    <row r="105" spans="1:12" ht="22.5">
      <c r="A105" s="352" t="s">
        <v>276</v>
      </c>
      <c r="B105" s="331"/>
      <c r="C105" s="331"/>
      <c r="D105" s="353"/>
      <c r="E105" s="353"/>
      <c r="F105" s="354"/>
      <c r="G105" s="353"/>
      <c r="H105" s="353"/>
      <c r="I105" s="353"/>
      <c r="J105" s="355"/>
      <c r="K105" s="356"/>
      <c r="L105" s="356"/>
    </row>
    <row r="106" spans="1:12" ht="15.75" thickBot="1">
      <c r="A106" s="357" t="s">
        <v>277</v>
      </c>
      <c r="B106" s="338"/>
      <c r="C106" s="338"/>
      <c r="D106" s="358"/>
      <c r="E106" s="358"/>
      <c r="F106" s="359"/>
      <c r="G106" s="358"/>
      <c r="H106" s="358"/>
      <c r="I106" s="358"/>
      <c r="J106" s="360"/>
      <c r="K106" s="361"/>
      <c r="L106" s="361"/>
    </row>
    <row r="107" spans="1:12" ht="78.75" customHeight="1">
      <c r="A107" s="1103" t="s">
        <v>1076</v>
      </c>
      <c r="B107" s="1124" t="s">
        <v>1071</v>
      </c>
      <c r="C107" s="921" t="s">
        <v>278</v>
      </c>
      <c r="D107" s="1120" t="s">
        <v>1077</v>
      </c>
      <c r="E107" s="1120" t="s">
        <v>1077</v>
      </c>
      <c r="F107" s="1132" t="s">
        <v>1078</v>
      </c>
      <c r="G107" s="1134" t="s">
        <v>1344</v>
      </c>
      <c r="H107" s="1120" t="s">
        <v>1345</v>
      </c>
      <c r="I107" s="1120" t="s">
        <v>1346</v>
      </c>
      <c r="J107" s="457" t="s">
        <v>1346</v>
      </c>
      <c r="K107" s="458" t="s">
        <v>1346</v>
      </c>
      <c r="L107" s="1122" t="s">
        <v>1346</v>
      </c>
    </row>
    <row r="108" spans="1:12" ht="52.5" customHeight="1" thickBot="1">
      <c r="A108" s="1104"/>
      <c r="B108" s="1125"/>
      <c r="C108" s="920" t="s">
        <v>279</v>
      </c>
      <c r="D108" s="1121"/>
      <c r="E108" s="1121"/>
      <c r="F108" s="1133"/>
      <c r="G108" s="1135"/>
      <c r="H108" s="1121"/>
      <c r="I108" s="1121"/>
      <c r="J108" s="459"/>
      <c r="K108" s="460"/>
      <c r="L108" s="1123"/>
    </row>
    <row r="109" spans="1:12" ht="22.5">
      <c r="A109" s="325" t="s">
        <v>280</v>
      </c>
      <c r="B109" s="326"/>
      <c r="C109" s="326"/>
      <c r="D109" s="348"/>
      <c r="E109" s="348"/>
      <c r="F109" s="349"/>
      <c r="G109" s="364">
        <f>G113+G117</f>
        <v>8600</v>
      </c>
      <c r="H109" s="364">
        <f t="shared" ref="H109:L110" si="28">H113+H117</f>
        <v>50000</v>
      </c>
      <c r="I109" s="364">
        <f t="shared" si="28"/>
        <v>50000</v>
      </c>
      <c r="J109" s="364">
        <f t="shared" si="28"/>
        <v>50000</v>
      </c>
      <c r="K109" s="364">
        <f t="shared" si="28"/>
        <v>50000</v>
      </c>
      <c r="L109" s="364">
        <f t="shared" si="28"/>
        <v>50000</v>
      </c>
    </row>
    <row r="110" spans="1:12" ht="22.5">
      <c r="A110" s="352" t="s">
        <v>281</v>
      </c>
      <c r="B110" s="331"/>
      <c r="C110" s="331"/>
      <c r="D110" s="353"/>
      <c r="E110" s="353"/>
      <c r="F110" s="354"/>
      <c r="G110" s="366">
        <f>G114+G118</f>
        <v>8600</v>
      </c>
      <c r="H110" s="366">
        <f t="shared" si="28"/>
        <v>50000</v>
      </c>
      <c r="I110" s="366">
        <f t="shared" si="28"/>
        <v>50000</v>
      </c>
      <c r="J110" s="390">
        <f t="shared" si="28"/>
        <v>50000</v>
      </c>
      <c r="K110" s="391">
        <f t="shared" si="28"/>
        <v>50000</v>
      </c>
      <c r="L110" s="391">
        <f t="shared" si="28"/>
        <v>50000</v>
      </c>
    </row>
    <row r="111" spans="1:12" ht="15.75" thickBot="1">
      <c r="A111" s="357" t="s">
        <v>282</v>
      </c>
      <c r="B111" s="338"/>
      <c r="C111" s="338"/>
      <c r="D111" s="358" t="s">
        <v>283</v>
      </c>
      <c r="E111" s="358"/>
      <c r="F111" s="359"/>
      <c r="G111" s="420" t="str">
        <f>G115</f>
        <v>ევრო კავშირი ტექნიკური დახმარება</v>
      </c>
      <c r="H111" s="358"/>
      <c r="I111" s="358"/>
      <c r="J111" s="360"/>
      <c r="K111" s="361"/>
      <c r="L111" s="361"/>
    </row>
    <row r="112" spans="1:12" ht="147" customHeight="1" thickBot="1">
      <c r="A112" s="382" t="s">
        <v>1079</v>
      </c>
      <c r="B112" s="1124" t="s">
        <v>1071</v>
      </c>
      <c r="C112" s="384" t="s">
        <v>995</v>
      </c>
      <c r="D112" s="393" t="s">
        <v>284</v>
      </c>
      <c r="E112" s="396" t="s">
        <v>285</v>
      </c>
      <c r="F112" s="399" t="s">
        <v>1080</v>
      </c>
      <c r="G112" s="396" t="s">
        <v>1347</v>
      </c>
      <c r="H112" s="396" t="s">
        <v>1348</v>
      </c>
      <c r="I112" s="396" t="s">
        <v>1348</v>
      </c>
      <c r="J112" s="461" t="s">
        <v>1348</v>
      </c>
      <c r="K112" s="398" t="s">
        <v>1348</v>
      </c>
      <c r="L112" s="398" t="s">
        <v>1348</v>
      </c>
    </row>
    <row r="113" spans="1:12" ht="23.25" thickBot="1">
      <c r="A113" s="325" t="s">
        <v>286</v>
      </c>
      <c r="B113" s="1125"/>
      <c r="C113" s="326"/>
      <c r="D113" s="348"/>
      <c r="E113" s="348"/>
      <c r="F113" s="349"/>
      <c r="G113" s="364">
        <f>G114</f>
        <v>0</v>
      </c>
      <c r="H113" s="364">
        <f t="shared" ref="H113:L113" si="29">H114</f>
        <v>20000</v>
      </c>
      <c r="I113" s="364">
        <f t="shared" si="29"/>
        <v>20000</v>
      </c>
      <c r="J113" s="364">
        <f t="shared" si="29"/>
        <v>20000</v>
      </c>
      <c r="K113" s="364">
        <f t="shared" si="29"/>
        <v>20000</v>
      </c>
      <c r="L113" s="364">
        <f t="shared" si="29"/>
        <v>20000</v>
      </c>
    </row>
    <row r="114" spans="1:12" ht="22.5">
      <c r="A114" s="352" t="s">
        <v>287</v>
      </c>
      <c r="B114" s="331"/>
      <c r="C114" s="331"/>
      <c r="D114" s="353"/>
      <c r="E114" s="353"/>
      <c r="F114" s="354"/>
      <c r="G114" s="366"/>
      <c r="H114" s="366">
        <v>20000</v>
      </c>
      <c r="I114" s="366">
        <v>20000</v>
      </c>
      <c r="J114" s="390">
        <v>20000</v>
      </c>
      <c r="K114" s="391">
        <v>20000</v>
      </c>
      <c r="L114" s="391">
        <v>20000</v>
      </c>
    </row>
    <row r="115" spans="1:12" ht="15.75" thickBot="1">
      <c r="A115" s="357" t="s">
        <v>288</v>
      </c>
      <c r="B115" s="338"/>
      <c r="C115" s="338"/>
      <c r="D115" s="358" t="s">
        <v>283</v>
      </c>
      <c r="E115" s="358"/>
      <c r="F115" s="359"/>
      <c r="G115" s="420" t="s">
        <v>1349</v>
      </c>
      <c r="H115" s="358"/>
      <c r="I115" s="358"/>
      <c r="J115" s="360"/>
      <c r="K115" s="361"/>
      <c r="L115" s="361"/>
    </row>
    <row r="116" spans="1:12" ht="135.75" customHeight="1" thickBot="1">
      <c r="A116" s="382" t="s">
        <v>1350</v>
      </c>
      <c r="B116" s="1124" t="s">
        <v>1071</v>
      </c>
      <c r="C116" s="384" t="s">
        <v>1351</v>
      </c>
      <c r="D116" s="393" t="s">
        <v>289</v>
      </c>
      <c r="E116" s="396" t="s">
        <v>290</v>
      </c>
      <c r="F116" s="399" t="s">
        <v>1081</v>
      </c>
      <c r="G116" s="396" t="s">
        <v>1352</v>
      </c>
      <c r="H116" s="396" t="s">
        <v>290</v>
      </c>
      <c r="I116" s="396" t="s">
        <v>290</v>
      </c>
      <c r="J116" s="397" t="s">
        <v>290</v>
      </c>
      <c r="K116" s="398" t="s">
        <v>290</v>
      </c>
      <c r="L116" s="398" t="s">
        <v>290</v>
      </c>
    </row>
    <row r="117" spans="1:12" ht="23.25" thickBot="1">
      <c r="A117" s="325" t="s">
        <v>291</v>
      </c>
      <c r="B117" s="1125"/>
      <c r="C117" s="326"/>
      <c r="D117" s="348"/>
      <c r="E117" s="348" t="s">
        <v>188</v>
      </c>
      <c r="F117" s="349" t="s">
        <v>188</v>
      </c>
      <c r="G117" s="364">
        <f>G118</f>
        <v>8600</v>
      </c>
      <c r="H117" s="364">
        <f t="shared" ref="H117:L117" si="30">H118</f>
        <v>30000</v>
      </c>
      <c r="I117" s="364">
        <f t="shared" si="30"/>
        <v>30000</v>
      </c>
      <c r="J117" s="364">
        <f t="shared" si="30"/>
        <v>30000</v>
      </c>
      <c r="K117" s="364">
        <f t="shared" si="30"/>
        <v>30000</v>
      </c>
      <c r="L117" s="364">
        <f t="shared" si="30"/>
        <v>30000</v>
      </c>
    </row>
    <row r="118" spans="1:12" ht="22.5">
      <c r="A118" s="352" t="s">
        <v>292</v>
      </c>
      <c r="B118" s="331"/>
      <c r="C118" s="331"/>
      <c r="D118" s="353"/>
      <c r="E118" s="353"/>
      <c r="F118" s="354"/>
      <c r="G118" s="366">
        <v>8600</v>
      </c>
      <c r="H118" s="366">
        <v>30000</v>
      </c>
      <c r="I118" s="366">
        <v>30000</v>
      </c>
      <c r="J118" s="390">
        <v>30000</v>
      </c>
      <c r="K118" s="391">
        <v>30000</v>
      </c>
      <c r="L118" s="391">
        <v>30000</v>
      </c>
    </row>
    <row r="119" spans="1:12" ht="15.75" thickBot="1">
      <c r="A119" s="357" t="s">
        <v>293</v>
      </c>
      <c r="B119" s="338"/>
      <c r="C119" s="338"/>
      <c r="D119" s="358" t="s">
        <v>283</v>
      </c>
      <c r="E119" s="358"/>
      <c r="F119" s="359"/>
      <c r="G119" s="358"/>
      <c r="H119" s="358"/>
      <c r="I119" s="358"/>
      <c r="J119" s="360"/>
      <c r="K119" s="361"/>
      <c r="L119" s="361"/>
    </row>
    <row r="120" spans="1:12" ht="304.5" customHeight="1" thickBot="1">
      <c r="A120" s="421" t="s">
        <v>1353</v>
      </c>
      <c r="B120" s="1073" t="s">
        <v>994</v>
      </c>
      <c r="C120" s="384" t="s">
        <v>294</v>
      </c>
      <c r="D120" s="384" t="s">
        <v>295</v>
      </c>
      <c r="E120" s="384" t="s">
        <v>296</v>
      </c>
      <c r="F120" s="384" t="s">
        <v>996</v>
      </c>
      <c r="G120" s="384" t="s">
        <v>1354</v>
      </c>
      <c r="H120" s="462" t="s">
        <v>1922</v>
      </c>
      <c r="I120" s="463" t="s">
        <v>1355</v>
      </c>
      <c r="J120" s="463" t="s">
        <v>1355</v>
      </c>
      <c r="K120" s="463" t="s">
        <v>1355</v>
      </c>
      <c r="L120" s="463" t="s">
        <v>1355</v>
      </c>
    </row>
    <row r="121" spans="1:12" ht="113.25" customHeight="1" thickBot="1">
      <c r="A121" s="435" t="s">
        <v>297</v>
      </c>
      <c r="B121" s="1075"/>
      <c r="C121" s="436"/>
      <c r="D121" s="437"/>
      <c r="E121" s="437"/>
      <c r="F121" s="438"/>
      <c r="G121" s="437"/>
      <c r="H121" s="462" t="s">
        <v>1356</v>
      </c>
      <c r="I121" s="437"/>
      <c r="J121" s="441"/>
      <c r="K121" s="442"/>
      <c r="L121" s="442"/>
    </row>
    <row r="122" spans="1:12" ht="147" customHeight="1" thickBot="1">
      <c r="A122" s="352" t="s">
        <v>298</v>
      </c>
      <c r="B122" s="331"/>
      <c r="C122" s="331"/>
      <c r="D122" s="353"/>
      <c r="E122" s="353"/>
      <c r="F122" s="354"/>
      <c r="G122" s="353"/>
      <c r="H122" s="462" t="s">
        <v>1357</v>
      </c>
      <c r="I122" s="353"/>
      <c r="J122" s="355"/>
      <c r="K122" s="356"/>
      <c r="L122" s="356"/>
    </row>
    <row r="123" spans="1:12" ht="158.25" customHeight="1" thickBot="1">
      <c r="A123" s="357" t="s">
        <v>299</v>
      </c>
      <c r="B123" s="338"/>
      <c r="C123" s="338"/>
      <c r="D123" s="358"/>
      <c r="E123" s="358"/>
      <c r="F123" s="359"/>
      <c r="G123" s="358"/>
      <c r="H123" s="462" t="s">
        <v>1358</v>
      </c>
      <c r="I123" s="358"/>
      <c r="J123" s="360"/>
      <c r="K123" s="361"/>
      <c r="L123" s="361"/>
    </row>
    <row r="124" spans="1:12">
      <c r="H124" s="294"/>
    </row>
  </sheetData>
  <mergeCells count="90">
    <mergeCell ref="B116:B117"/>
    <mergeCell ref="B120:B121"/>
    <mergeCell ref="F107:F108"/>
    <mergeCell ref="G107:G108"/>
    <mergeCell ref="H107:H108"/>
    <mergeCell ref="A98:A99"/>
    <mergeCell ref="B98:B99"/>
    <mergeCell ref="A107:A108"/>
    <mergeCell ref="B107:B108"/>
    <mergeCell ref="D107:D108"/>
    <mergeCell ref="I107:I108"/>
    <mergeCell ref="L107:L108"/>
    <mergeCell ref="B112:B113"/>
    <mergeCell ref="E107:E108"/>
    <mergeCell ref="B66:B68"/>
    <mergeCell ref="G61:G62"/>
    <mergeCell ref="H61:H62"/>
    <mergeCell ref="I61:I62"/>
    <mergeCell ref="J61:J62"/>
    <mergeCell ref="A61:A62"/>
    <mergeCell ref="B61:B62"/>
    <mergeCell ref="D61:D62"/>
    <mergeCell ref="E61:E62"/>
    <mergeCell ref="F61:F62"/>
    <mergeCell ref="G30:G33"/>
    <mergeCell ref="K30:K33"/>
    <mergeCell ref="L30:L33"/>
    <mergeCell ref="A37:A38"/>
    <mergeCell ref="B37:B38"/>
    <mergeCell ref="C37:C38"/>
    <mergeCell ref="A30:A33"/>
    <mergeCell ref="B30:B33"/>
    <mergeCell ref="C30:C33"/>
    <mergeCell ref="D30:D33"/>
    <mergeCell ref="F30:F33"/>
    <mergeCell ref="H30:H33"/>
    <mergeCell ref="I30:I33"/>
    <mergeCell ref="J30:J33"/>
    <mergeCell ref="K61:K62"/>
    <mergeCell ref="L61:L62"/>
    <mergeCell ref="L18:L19"/>
    <mergeCell ref="A23:A26"/>
    <mergeCell ref="B23:B26"/>
    <mergeCell ref="D23:D26"/>
    <mergeCell ref="E23:E26"/>
    <mergeCell ref="F24:F26"/>
    <mergeCell ref="G24:G26"/>
    <mergeCell ref="H24:H26"/>
    <mergeCell ref="I24:I26"/>
    <mergeCell ref="J24:J26"/>
    <mergeCell ref="K24:K26"/>
    <mergeCell ref="L24:L26"/>
    <mergeCell ref="G18:G19"/>
    <mergeCell ref="H18:H19"/>
    <mergeCell ref="I18:I19"/>
    <mergeCell ref="J18:J19"/>
    <mergeCell ref="K18:K19"/>
    <mergeCell ref="A18:A19"/>
    <mergeCell ref="B18:B19"/>
    <mergeCell ref="D18:D19"/>
    <mergeCell ref="E18:E19"/>
    <mergeCell ref="F18:F19"/>
    <mergeCell ref="H10:H14"/>
    <mergeCell ref="I10:I14"/>
    <mergeCell ref="J10:J14"/>
    <mergeCell ref="K10:K14"/>
    <mergeCell ref="L10:L14"/>
    <mergeCell ref="A10:A14"/>
    <mergeCell ref="B10:B14"/>
    <mergeCell ref="C10:C14"/>
    <mergeCell ref="D10:D14"/>
    <mergeCell ref="G10:G14"/>
    <mergeCell ref="A1:I1"/>
    <mergeCell ref="A2:A3"/>
    <mergeCell ref="B2:B3"/>
    <mergeCell ref="C2:C3"/>
    <mergeCell ref="D2:D3"/>
    <mergeCell ref="I2:L2"/>
    <mergeCell ref="B4:L4"/>
    <mergeCell ref="A5:A6"/>
    <mergeCell ref="B5:B6"/>
    <mergeCell ref="D5:D6"/>
    <mergeCell ref="E5:E6"/>
    <mergeCell ref="F5:F6"/>
    <mergeCell ref="G5:G6"/>
    <mergeCell ref="H5:H6"/>
    <mergeCell ref="I5:I6"/>
    <mergeCell ref="J5:J6"/>
    <mergeCell ref="K5:K6"/>
    <mergeCell ref="L5:L6"/>
  </mergeCells>
  <pageMargins left="0.25" right="0.25" top="0.75" bottom="0.75" header="0.3" footer="0.3"/>
  <pageSetup scale="47" orientation="landscape" r:id="rId1"/>
  <rowBreaks count="1" manualBreakCount="1">
    <brk id="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3"/>
  <sheetViews>
    <sheetView topLeftCell="A121" zoomScale="115" zoomScaleNormal="115" workbookViewId="0">
      <selection activeCell="A122" sqref="A122"/>
    </sheetView>
  </sheetViews>
  <sheetFormatPr defaultRowHeight="15"/>
  <cols>
    <col min="1" max="1" width="26" style="15" customWidth="1"/>
    <col min="2" max="2" width="23.28515625" style="8" customWidth="1"/>
    <col min="3" max="3" width="15.42578125" style="8" customWidth="1"/>
    <col min="4" max="4" width="15.5703125" style="148" customWidth="1"/>
    <col min="5" max="5" width="25.28515625" style="149" customWidth="1"/>
    <col min="6" max="6" width="24" style="150" customWidth="1"/>
    <col min="7" max="7" width="19.7109375" style="151" customWidth="1"/>
    <col min="8" max="8" width="23.85546875" style="148" customWidth="1"/>
    <col min="9" max="9" width="17.42578125" style="148" customWidth="1"/>
    <col min="10" max="10" width="26.7109375" style="151" customWidth="1"/>
    <col min="11" max="11" width="26.140625" style="148" customWidth="1"/>
  </cols>
  <sheetData>
    <row r="1" spans="1:11" ht="18.75">
      <c r="A1" s="1141" t="s">
        <v>1543</v>
      </c>
      <c r="B1" s="1141"/>
      <c r="C1" s="1141"/>
      <c r="D1" s="1141"/>
      <c r="E1" s="1141"/>
      <c r="F1" s="1141"/>
      <c r="G1" s="1141"/>
      <c r="H1" s="1141"/>
      <c r="I1" s="1141"/>
      <c r="J1" s="322"/>
      <c r="K1" s="322"/>
    </row>
    <row r="2" spans="1:11" ht="15" customHeight="1">
      <c r="A2" s="1142"/>
      <c r="B2" s="1144" t="s">
        <v>473</v>
      </c>
      <c r="C2" s="1144" t="s">
        <v>474</v>
      </c>
      <c r="D2" s="1146" t="s">
        <v>475</v>
      </c>
      <c r="E2" s="1148" t="s">
        <v>157</v>
      </c>
      <c r="F2" s="1148"/>
      <c r="G2" s="1148"/>
      <c r="H2" s="1148"/>
      <c r="I2" s="1148"/>
      <c r="J2" s="1148"/>
      <c r="K2" s="642"/>
    </row>
    <row r="3" spans="1:11" ht="15.75" thickBot="1">
      <c r="A3" s="1143"/>
      <c r="B3" s="1145"/>
      <c r="C3" s="1145"/>
      <c r="D3" s="1147"/>
      <c r="E3" s="280">
        <v>2014</v>
      </c>
      <c r="F3" s="280">
        <v>2015</v>
      </c>
      <c r="G3" s="280">
        <v>2016</v>
      </c>
      <c r="H3" s="280">
        <v>2017</v>
      </c>
      <c r="I3" s="280">
        <v>2018</v>
      </c>
      <c r="J3" s="280">
        <v>2019</v>
      </c>
      <c r="K3" s="280">
        <v>2020</v>
      </c>
    </row>
    <row r="4" spans="1:11" ht="144.6" customHeight="1" thickBot="1">
      <c r="A4" s="100" t="s">
        <v>476</v>
      </c>
      <c r="B4" s="960" t="s">
        <v>477</v>
      </c>
      <c r="C4" s="960"/>
      <c r="D4" s="960"/>
      <c r="E4" s="960"/>
      <c r="F4" s="960"/>
      <c r="G4" s="960"/>
      <c r="H4" s="960"/>
      <c r="I4" s="960"/>
      <c r="J4" s="960"/>
      <c r="K4" s="960"/>
    </row>
    <row r="5" spans="1:11">
      <c r="A5" s="168" t="s">
        <v>478</v>
      </c>
      <c r="B5" s="169"/>
      <c r="C5" s="169"/>
      <c r="D5" s="169"/>
      <c r="E5" s="169"/>
      <c r="F5" s="169"/>
      <c r="G5" s="169"/>
      <c r="H5" s="169"/>
      <c r="I5" s="170"/>
      <c r="J5" s="171"/>
      <c r="K5" s="171"/>
    </row>
    <row r="6" spans="1:11">
      <c r="A6" s="101" t="s">
        <v>479</v>
      </c>
      <c r="B6" s="93"/>
      <c r="C6" s="93"/>
      <c r="D6" s="102"/>
      <c r="E6" s="102"/>
      <c r="F6" s="102"/>
      <c r="G6" s="102"/>
      <c r="H6" s="102"/>
      <c r="I6" s="103"/>
      <c r="J6" s="104"/>
      <c r="K6" s="104"/>
    </row>
    <row r="7" spans="1:11">
      <c r="A7" s="105" t="s">
        <v>480</v>
      </c>
      <c r="B7" s="94" t="s">
        <v>481</v>
      </c>
      <c r="C7" s="94"/>
      <c r="D7" s="106"/>
      <c r="E7" s="106"/>
      <c r="F7" s="106"/>
      <c r="G7" s="106"/>
      <c r="H7" s="106"/>
      <c r="I7" s="107"/>
      <c r="J7" s="104"/>
      <c r="K7" s="104"/>
    </row>
    <row r="8" spans="1:11" ht="15.75" thickBot="1">
      <c r="A8" s="1137" t="s">
        <v>482</v>
      </c>
      <c r="B8" s="1137"/>
      <c r="C8" s="1137"/>
      <c r="D8" s="1137"/>
      <c r="E8" s="1137"/>
      <c r="F8" s="1137"/>
      <c r="G8" s="1137"/>
      <c r="H8" s="1137"/>
      <c r="I8" s="1138"/>
      <c r="J8" s="268"/>
      <c r="K8" s="268"/>
    </row>
    <row r="9" spans="1:11">
      <c r="A9" s="172" t="s">
        <v>483</v>
      </c>
      <c r="B9" s="173"/>
      <c r="C9" s="174"/>
      <c r="D9" s="175"/>
      <c r="E9" s="175"/>
      <c r="F9" s="175"/>
      <c r="G9" s="175"/>
      <c r="H9" s="175"/>
      <c r="I9" s="176"/>
      <c r="J9" s="177"/>
      <c r="K9" s="177"/>
    </row>
    <row r="10" spans="1:11">
      <c r="A10" s="108" t="s">
        <v>479</v>
      </c>
      <c r="B10" s="109"/>
      <c r="C10" s="96"/>
      <c r="D10" s="97"/>
      <c r="E10" s="97"/>
      <c r="F10" s="97"/>
      <c r="G10" s="97"/>
      <c r="H10" s="97"/>
      <c r="I10" s="110"/>
      <c r="J10" s="111"/>
      <c r="K10" s="111"/>
    </row>
    <row r="11" spans="1:11" ht="15.75" thickBot="1">
      <c r="A11" s="108" t="s">
        <v>480</v>
      </c>
      <c r="B11" s="109"/>
      <c r="C11" s="96"/>
      <c r="D11" s="97"/>
      <c r="E11" s="97"/>
      <c r="F11" s="97"/>
      <c r="G11" s="97"/>
      <c r="H11" s="97"/>
      <c r="I11" s="110"/>
      <c r="J11" s="111"/>
      <c r="K11" s="111"/>
    </row>
    <row r="12" spans="1:11" ht="79.5" thickBot="1">
      <c r="A12" s="112" t="s">
        <v>1145</v>
      </c>
      <c r="B12" s="113" t="s">
        <v>1017</v>
      </c>
      <c r="C12" s="114" t="s">
        <v>485</v>
      </c>
      <c r="D12" s="113" t="s">
        <v>486</v>
      </c>
      <c r="E12" s="115" t="s">
        <v>487</v>
      </c>
      <c r="F12" s="115" t="s">
        <v>484</v>
      </c>
      <c r="G12" s="116" t="s">
        <v>1146</v>
      </c>
      <c r="H12" s="640" t="s">
        <v>1147</v>
      </c>
      <c r="I12" s="641" t="s">
        <v>1147</v>
      </c>
      <c r="J12" s="117" t="s">
        <v>73</v>
      </c>
      <c r="K12" s="122"/>
    </row>
    <row r="13" spans="1:11">
      <c r="A13" s="172" t="s">
        <v>488</v>
      </c>
      <c r="B13" s="173"/>
      <c r="C13" s="174"/>
      <c r="D13" s="175"/>
      <c r="E13" s="175" t="s">
        <v>73</v>
      </c>
      <c r="F13" s="175" t="s">
        <v>73</v>
      </c>
      <c r="G13" s="175"/>
      <c r="H13" s="175"/>
      <c r="I13" s="176"/>
      <c r="J13" s="269"/>
      <c r="K13" s="177"/>
    </row>
    <row r="14" spans="1:11">
      <c r="A14" s="108" t="s">
        <v>479</v>
      </c>
      <c r="B14" s="109"/>
      <c r="C14" s="96"/>
      <c r="D14" s="97"/>
      <c r="E14" s="97"/>
      <c r="F14" s="97"/>
      <c r="G14" s="97"/>
      <c r="H14" s="97"/>
      <c r="I14" s="110"/>
      <c r="J14" s="270"/>
      <c r="K14" s="111"/>
    </row>
    <row r="15" spans="1:11" ht="15.75" thickBot="1">
      <c r="A15" s="108" t="s">
        <v>480</v>
      </c>
      <c r="B15" s="109"/>
      <c r="C15" s="96"/>
      <c r="D15" s="97"/>
      <c r="E15" s="97"/>
      <c r="F15" s="97"/>
      <c r="G15" s="97"/>
      <c r="H15" s="118"/>
      <c r="I15" s="119"/>
      <c r="J15" s="271"/>
      <c r="K15" s="111"/>
    </row>
    <row r="16" spans="1:11" ht="327" thickBot="1">
      <c r="A16" s="112" t="s">
        <v>489</v>
      </c>
      <c r="B16" s="113" t="s">
        <v>490</v>
      </c>
      <c r="C16" s="114" t="s">
        <v>491</v>
      </c>
      <c r="D16" s="113" t="s">
        <v>73</v>
      </c>
      <c r="E16" s="115" t="s">
        <v>73</v>
      </c>
      <c r="F16" s="115" t="s">
        <v>997</v>
      </c>
      <c r="G16" s="116" t="s">
        <v>1148</v>
      </c>
      <c r="H16" s="113" t="s">
        <v>1149</v>
      </c>
      <c r="I16" s="116" t="s">
        <v>1150</v>
      </c>
      <c r="J16" s="117" t="s">
        <v>1151</v>
      </c>
      <c r="K16" s="122" t="s">
        <v>1150</v>
      </c>
    </row>
    <row r="17" spans="1:11">
      <c r="A17" s="172" t="s">
        <v>492</v>
      </c>
      <c r="B17" s="173"/>
      <c r="C17" s="174"/>
      <c r="D17" s="175"/>
      <c r="E17" s="175"/>
      <c r="F17" s="175"/>
      <c r="G17" s="175"/>
      <c r="H17" s="178"/>
      <c r="I17" s="179"/>
      <c r="J17" s="272"/>
      <c r="K17" s="177"/>
    </row>
    <row r="18" spans="1:11" ht="22.5">
      <c r="A18" s="108" t="s">
        <v>493</v>
      </c>
      <c r="B18" s="109"/>
      <c r="C18" s="96"/>
      <c r="D18" s="97"/>
      <c r="E18" s="97"/>
      <c r="F18" s="97"/>
      <c r="G18" s="97"/>
      <c r="H18" s="97"/>
      <c r="I18" s="110"/>
      <c r="J18" s="270"/>
      <c r="K18" s="111"/>
    </row>
    <row r="19" spans="1:11" ht="15.75" thickBot="1">
      <c r="A19" s="108" t="s">
        <v>480</v>
      </c>
      <c r="B19" s="109"/>
      <c r="C19" s="96"/>
      <c r="D19" s="97"/>
      <c r="E19" s="97"/>
      <c r="F19" s="97"/>
      <c r="G19" s="97"/>
      <c r="H19" s="97"/>
      <c r="I19" s="119"/>
      <c r="J19" s="271"/>
      <c r="K19" s="111"/>
    </row>
    <row r="20" spans="1:11" ht="135.75" thickBot="1">
      <c r="A20" s="112" t="s">
        <v>494</v>
      </c>
      <c r="B20" s="113" t="s">
        <v>495</v>
      </c>
      <c r="C20" s="114" t="s">
        <v>496</v>
      </c>
      <c r="D20" s="113" t="s">
        <v>497</v>
      </c>
      <c r="E20" s="115" t="s">
        <v>73</v>
      </c>
      <c r="F20" s="115" t="s">
        <v>498</v>
      </c>
      <c r="G20" s="116" t="s">
        <v>499</v>
      </c>
      <c r="H20" s="117" t="s">
        <v>500</v>
      </c>
      <c r="I20" s="122" t="s">
        <v>73</v>
      </c>
      <c r="J20" s="273" t="s">
        <v>73</v>
      </c>
      <c r="K20" s="122"/>
    </row>
    <row r="21" spans="1:11">
      <c r="A21" s="172" t="s">
        <v>501</v>
      </c>
      <c r="B21" s="173"/>
      <c r="C21" s="174"/>
      <c r="D21" s="175"/>
      <c r="E21" s="175"/>
      <c r="F21" s="175" t="s">
        <v>73</v>
      </c>
      <c r="G21" s="175" t="s">
        <v>73</v>
      </c>
      <c r="H21" s="175"/>
      <c r="I21" s="179"/>
      <c r="J21" s="272"/>
      <c r="K21" s="177"/>
    </row>
    <row r="22" spans="1:11">
      <c r="A22" s="108" t="s">
        <v>479</v>
      </c>
      <c r="B22" s="109"/>
      <c r="C22" s="96"/>
      <c r="D22" s="97"/>
      <c r="E22" s="97"/>
      <c r="F22" s="97"/>
      <c r="G22" s="97"/>
      <c r="H22" s="97"/>
      <c r="I22" s="110"/>
      <c r="J22" s="270"/>
      <c r="K22" s="111"/>
    </row>
    <row r="23" spans="1:11" ht="15.75" thickBot="1">
      <c r="A23" s="108" t="s">
        <v>480</v>
      </c>
      <c r="B23" s="109"/>
      <c r="C23" s="96"/>
      <c r="D23" s="97"/>
      <c r="E23" s="97"/>
      <c r="F23" s="97"/>
      <c r="G23" s="97"/>
      <c r="H23" s="97"/>
      <c r="I23" s="119"/>
      <c r="J23" s="271"/>
      <c r="K23" s="111"/>
    </row>
    <row r="24" spans="1:11" ht="68.25" thickBot="1">
      <c r="A24" s="112" t="s">
        <v>502</v>
      </c>
      <c r="B24" s="113" t="s">
        <v>503</v>
      </c>
      <c r="C24" s="114" t="s">
        <v>504</v>
      </c>
      <c r="D24" s="113" t="s">
        <v>505</v>
      </c>
      <c r="E24" s="115" t="s">
        <v>506</v>
      </c>
      <c r="F24" s="115" t="s">
        <v>507</v>
      </c>
      <c r="G24" s="116" t="s">
        <v>73</v>
      </c>
      <c r="H24" s="117" t="s">
        <v>73</v>
      </c>
      <c r="I24" s="122" t="s">
        <v>73</v>
      </c>
      <c r="J24" s="273" t="s">
        <v>73</v>
      </c>
      <c r="K24" s="122"/>
    </row>
    <row r="25" spans="1:11">
      <c r="A25" s="172" t="s">
        <v>508</v>
      </c>
      <c r="B25" s="173"/>
      <c r="C25" s="174"/>
      <c r="D25" s="175"/>
      <c r="E25" s="175" t="s">
        <v>73</v>
      </c>
      <c r="F25" s="175"/>
      <c r="G25" s="175"/>
      <c r="H25" s="175"/>
      <c r="I25" s="179"/>
      <c r="J25" s="272"/>
      <c r="K25" s="177"/>
    </row>
    <row r="26" spans="1:11">
      <c r="A26" s="108" t="s">
        <v>479</v>
      </c>
      <c r="B26" s="109"/>
      <c r="C26" s="96"/>
      <c r="D26" s="97"/>
      <c r="E26" s="97"/>
      <c r="F26" s="97"/>
      <c r="G26" s="97"/>
      <c r="H26" s="97"/>
      <c r="I26" s="110"/>
      <c r="J26" s="270"/>
      <c r="K26" s="111"/>
    </row>
    <row r="27" spans="1:11" ht="15.75" thickBot="1">
      <c r="A27" s="108" t="s">
        <v>480</v>
      </c>
      <c r="B27" s="109"/>
      <c r="C27" s="96"/>
      <c r="D27" s="97"/>
      <c r="E27" s="97"/>
      <c r="F27" s="97"/>
      <c r="G27" s="97"/>
      <c r="H27" s="97"/>
      <c r="I27" s="110"/>
      <c r="J27" s="270"/>
      <c r="K27" s="111"/>
    </row>
    <row r="28" spans="1:11" ht="102" thickBot="1">
      <c r="A28" s="112" t="s">
        <v>509</v>
      </c>
      <c r="B28" s="113" t="s">
        <v>510</v>
      </c>
      <c r="C28" s="114" t="s">
        <v>511</v>
      </c>
      <c r="D28" s="113" t="s">
        <v>512</v>
      </c>
      <c r="E28" s="115" t="s">
        <v>513</v>
      </c>
      <c r="F28" s="115" t="s">
        <v>514</v>
      </c>
      <c r="G28" s="116" t="s">
        <v>73</v>
      </c>
      <c r="H28" s="113" t="s">
        <v>73</v>
      </c>
      <c r="I28" s="117" t="s">
        <v>73</v>
      </c>
      <c r="J28" s="273" t="s">
        <v>515</v>
      </c>
      <c r="K28" s="122"/>
    </row>
    <row r="29" spans="1:11">
      <c r="A29" s="172" t="s">
        <v>516</v>
      </c>
      <c r="B29" s="173"/>
      <c r="C29" s="174"/>
      <c r="D29" s="175"/>
      <c r="E29" s="175" t="s">
        <v>73</v>
      </c>
      <c r="F29" s="175" t="s">
        <v>73</v>
      </c>
      <c r="G29" s="175"/>
      <c r="H29" s="175"/>
      <c r="I29" s="176"/>
      <c r="J29" s="269"/>
      <c r="K29" s="177"/>
    </row>
    <row r="30" spans="1:11">
      <c r="A30" s="108" t="s">
        <v>517</v>
      </c>
      <c r="B30" s="109"/>
      <c r="C30" s="96"/>
      <c r="D30" s="97"/>
      <c r="E30" s="97"/>
      <c r="F30" s="97"/>
      <c r="G30" s="97"/>
      <c r="H30" s="97"/>
      <c r="I30" s="110"/>
      <c r="J30" s="270"/>
      <c r="K30" s="111"/>
    </row>
    <row r="31" spans="1:11" ht="15.75" thickBot="1">
      <c r="A31" s="108" t="s">
        <v>480</v>
      </c>
      <c r="B31" s="109"/>
      <c r="C31" s="96"/>
      <c r="D31" s="97"/>
      <c r="E31" s="97"/>
      <c r="F31" s="97"/>
      <c r="G31" s="97"/>
      <c r="H31" s="97"/>
      <c r="I31" s="110"/>
      <c r="J31" s="270"/>
      <c r="K31" s="111"/>
    </row>
    <row r="32" spans="1:11" s="209" customFormat="1" ht="90.75" thickBot="1">
      <c r="A32" s="112" t="s">
        <v>518</v>
      </c>
      <c r="B32" s="113" t="s">
        <v>519</v>
      </c>
      <c r="C32" s="123" t="s">
        <v>520</v>
      </c>
      <c r="D32" s="113" t="s">
        <v>521</v>
      </c>
      <c r="E32" s="115" t="s">
        <v>522</v>
      </c>
      <c r="F32" s="115" t="s">
        <v>523</v>
      </c>
      <c r="G32" s="116" t="s">
        <v>73</v>
      </c>
      <c r="H32" s="113" t="s">
        <v>73</v>
      </c>
      <c r="I32" s="117" t="s">
        <v>73</v>
      </c>
      <c r="J32" s="117" t="s">
        <v>73</v>
      </c>
      <c r="K32" s="467"/>
    </row>
    <row r="33" spans="1:11">
      <c r="A33" s="172" t="s">
        <v>524</v>
      </c>
      <c r="B33" s="173"/>
      <c r="C33" s="174"/>
      <c r="D33" s="175"/>
      <c r="E33" s="175" t="s">
        <v>73</v>
      </c>
      <c r="F33" s="175"/>
      <c r="G33" s="175"/>
      <c r="H33" s="175"/>
      <c r="I33" s="176"/>
      <c r="J33" s="177"/>
      <c r="K33" s="177"/>
    </row>
    <row r="34" spans="1:11">
      <c r="A34" s="108" t="s">
        <v>479</v>
      </c>
      <c r="B34" s="109"/>
      <c r="C34" s="96"/>
      <c r="D34" s="97"/>
      <c r="E34" s="97"/>
      <c r="F34" s="97"/>
      <c r="G34" s="97"/>
      <c r="H34" s="97"/>
      <c r="I34" s="110"/>
      <c r="J34" s="111"/>
      <c r="K34" s="111"/>
    </row>
    <row r="35" spans="1:11" ht="15.75" thickBot="1">
      <c r="A35" s="108" t="s">
        <v>480</v>
      </c>
      <c r="B35" s="109"/>
      <c r="C35" s="96"/>
      <c r="D35" s="97"/>
      <c r="E35" s="97"/>
      <c r="F35" s="97"/>
      <c r="G35" s="97"/>
      <c r="H35" s="97"/>
      <c r="I35" s="119"/>
      <c r="J35" s="120"/>
      <c r="K35" s="111"/>
    </row>
    <row r="36" spans="1:11" s="209" customFormat="1" ht="282" thickBot="1">
      <c r="A36" s="112" t="s">
        <v>525</v>
      </c>
      <c r="B36" s="113" t="s">
        <v>526</v>
      </c>
      <c r="C36" s="114" t="s">
        <v>527</v>
      </c>
      <c r="D36" s="113" t="s">
        <v>528</v>
      </c>
      <c r="E36" s="115" t="s">
        <v>529</v>
      </c>
      <c r="F36" s="115" t="s">
        <v>530</v>
      </c>
      <c r="G36" s="116" t="s">
        <v>1741</v>
      </c>
      <c r="H36" s="117" t="s">
        <v>73</v>
      </c>
      <c r="I36" s="122" t="s">
        <v>73</v>
      </c>
      <c r="J36" s="122" t="s">
        <v>73</v>
      </c>
      <c r="K36" s="467"/>
    </row>
    <row r="37" spans="1:11">
      <c r="A37" s="172" t="s">
        <v>531</v>
      </c>
      <c r="B37" s="173"/>
      <c r="C37" s="174"/>
      <c r="D37" s="175"/>
      <c r="E37" s="175" t="s">
        <v>73</v>
      </c>
      <c r="F37" s="175" t="s">
        <v>73</v>
      </c>
      <c r="G37" s="175"/>
      <c r="H37" s="175"/>
      <c r="I37" s="179"/>
      <c r="J37" s="180"/>
      <c r="K37" s="177"/>
    </row>
    <row r="38" spans="1:11" ht="22.5">
      <c r="A38" s="108" t="s">
        <v>493</v>
      </c>
      <c r="B38" s="109"/>
      <c r="C38" s="96"/>
      <c r="D38" s="97"/>
      <c r="E38" s="97"/>
      <c r="F38" s="97"/>
      <c r="G38" s="97"/>
      <c r="H38" s="97"/>
      <c r="I38" s="110"/>
      <c r="J38" s="111"/>
      <c r="K38" s="111"/>
    </row>
    <row r="39" spans="1:11" ht="15.75" thickBot="1">
      <c r="A39" s="108" t="s">
        <v>480</v>
      </c>
      <c r="B39" s="109"/>
      <c r="C39" s="96"/>
      <c r="D39" s="97"/>
      <c r="E39" s="97"/>
      <c r="F39" s="97"/>
      <c r="G39" s="97"/>
      <c r="H39" s="97"/>
      <c r="I39" s="110"/>
      <c r="J39" s="120"/>
      <c r="K39" s="111"/>
    </row>
    <row r="40" spans="1:11" s="1" customFormat="1" ht="214.5" thickBot="1">
      <c r="A40" s="112" t="s">
        <v>1121</v>
      </c>
      <c r="B40" s="113" t="s">
        <v>1122</v>
      </c>
      <c r="C40" s="114" t="s">
        <v>1742</v>
      </c>
      <c r="D40" s="113" t="s">
        <v>1123</v>
      </c>
      <c r="E40" s="115" t="s">
        <v>73</v>
      </c>
      <c r="F40" s="115" t="s">
        <v>1124</v>
      </c>
      <c r="G40" s="116" t="s">
        <v>1125</v>
      </c>
      <c r="H40" s="113" t="s">
        <v>73</v>
      </c>
      <c r="I40" s="117" t="s">
        <v>73</v>
      </c>
      <c r="J40" s="122" t="s">
        <v>73</v>
      </c>
      <c r="K40" s="153"/>
    </row>
    <row r="41" spans="1:11">
      <c r="A41" s="172" t="s">
        <v>532</v>
      </c>
      <c r="B41" s="173"/>
      <c r="C41" s="174"/>
      <c r="D41" s="175"/>
      <c r="E41" s="175"/>
      <c r="F41" s="175" t="s">
        <v>73</v>
      </c>
      <c r="G41" s="175"/>
      <c r="H41" s="175"/>
      <c r="I41" s="176"/>
      <c r="J41" s="177"/>
      <c r="K41" s="177"/>
    </row>
    <row r="42" spans="1:11">
      <c r="A42" s="108" t="s">
        <v>479</v>
      </c>
      <c r="B42" s="109"/>
      <c r="C42" s="96"/>
      <c r="D42" s="97"/>
      <c r="E42" s="97"/>
      <c r="F42" s="97"/>
      <c r="G42" s="97"/>
      <c r="H42" s="97"/>
      <c r="I42" s="110"/>
      <c r="J42" s="111"/>
      <c r="K42" s="111"/>
    </row>
    <row r="43" spans="1:11" ht="15.75" thickBot="1">
      <c r="A43" s="108" t="s">
        <v>480</v>
      </c>
      <c r="B43" s="109"/>
      <c r="C43" s="96"/>
      <c r="D43" s="97"/>
      <c r="E43" s="97"/>
      <c r="F43" s="97"/>
      <c r="G43" s="97"/>
      <c r="H43" s="97"/>
      <c r="I43" s="110"/>
      <c r="J43" s="120"/>
      <c r="K43" s="111"/>
    </row>
    <row r="44" spans="1:11" ht="68.25" thickBot="1">
      <c r="A44" s="112" t="s">
        <v>533</v>
      </c>
      <c r="B44" s="113" t="s">
        <v>534</v>
      </c>
      <c r="C44" s="114" t="s">
        <v>535</v>
      </c>
      <c r="D44" s="113" t="s">
        <v>536</v>
      </c>
      <c r="E44" s="115" t="s">
        <v>537</v>
      </c>
      <c r="F44" s="115" t="s">
        <v>538</v>
      </c>
      <c r="G44" s="115" t="s">
        <v>1824</v>
      </c>
      <c r="H44" s="113" t="s">
        <v>73</v>
      </c>
      <c r="I44" s="117" t="s">
        <v>73</v>
      </c>
      <c r="J44" s="122" t="s">
        <v>73</v>
      </c>
      <c r="K44" s="122"/>
    </row>
    <row r="45" spans="1:11">
      <c r="A45" s="172" t="s">
        <v>539</v>
      </c>
      <c r="B45" s="173"/>
      <c r="C45" s="174"/>
      <c r="D45" s="175"/>
      <c r="E45" s="175" t="s">
        <v>73</v>
      </c>
      <c r="F45" s="175" t="s">
        <v>73</v>
      </c>
      <c r="G45" s="175"/>
      <c r="H45" s="175"/>
      <c r="I45" s="176"/>
      <c r="J45" s="269"/>
      <c r="K45" s="177"/>
    </row>
    <row r="46" spans="1:11">
      <c r="A46" s="108" t="s">
        <v>479</v>
      </c>
      <c r="B46" s="109"/>
      <c r="C46" s="96"/>
      <c r="D46" s="97"/>
      <c r="E46" s="97"/>
      <c r="F46" s="97"/>
      <c r="G46" s="97"/>
      <c r="H46" s="97"/>
      <c r="I46" s="110"/>
      <c r="J46" s="270"/>
      <c r="K46" s="111"/>
    </row>
    <row r="47" spans="1:11" ht="22.5">
      <c r="A47" s="108" t="s">
        <v>480</v>
      </c>
      <c r="B47" s="109"/>
      <c r="C47" s="96"/>
      <c r="D47" s="97"/>
      <c r="E47" s="97"/>
      <c r="F47" s="97"/>
      <c r="G47" s="97" t="s">
        <v>1837</v>
      </c>
      <c r="H47" s="97"/>
      <c r="I47" s="110"/>
      <c r="J47" s="270"/>
      <c r="K47" s="111"/>
    </row>
    <row r="48" spans="1:11" ht="15.75" thickBot="1">
      <c r="A48" s="1137" t="s">
        <v>540</v>
      </c>
      <c r="B48" s="1137"/>
      <c r="C48" s="1137"/>
      <c r="D48" s="1137"/>
      <c r="E48" s="1137"/>
      <c r="F48" s="1137"/>
      <c r="G48" s="1137"/>
      <c r="H48" s="1137"/>
      <c r="I48" s="1137"/>
      <c r="J48" s="268"/>
      <c r="K48" s="268"/>
    </row>
    <row r="49" spans="1:11">
      <c r="A49" s="172" t="s">
        <v>541</v>
      </c>
      <c r="B49" s="173"/>
      <c r="C49" s="174"/>
      <c r="D49" s="175"/>
      <c r="E49" s="175"/>
      <c r="F49" s="175"/>
      <c r="G49" s="175"/>
      <c r="H49" s="175"/>
      <c r="I49" s="176"/>
      <c r="J49" s="269"/>
      <c r="K49" s="177"/>
    </row>
    <row r="50" spans="1:11">
      <c r="A50" s="108" t="s">
        <v>517</v>
      </c>
      <c r="B50" s="109"/>
      <c r="C50" s="96"/>
      <c r="D50" s="97"/>
      <c r="E50" s="97"/>
      <c r="F50" s="97"/>
      <c r="G50" s="97"/>
      <c r="H50" s="97"/>
      <c r="I50" s="110"/>
      <c r="J50" s="270"/>
      <c r="K50" s="111"/>
    </row>
    <row r="51" spans="1:11" ht="15.75" thickBot="1">
      <c r="A51" s="108" t="s">
        <v>480</v>
      </c>
      <c r="B51" s="109"/>
      <c r="C51" s="96"/>
      <c r="D51" s="97"/>
      <c r="E51" s="97"/>
      <c r="F51" s="97"/>
      <c r="G51" s="97"/>
      <c r="H51" s="97"/>
      <c r="I51" s="119"/>
      <c r="J51" s="271"/>
      <c r="K51" s="111"/>
    </row>
    <row r="52" spans="1:11" ht="68.25" thickBot="1">
      <c r="A52" s="112" t="s">
        <v>542</v>
      </c>
      <c r="B52" s="113" t="s">
        <v>543</v>
      </c>
      <c r="C52" s="114" t="s">
        <v>544</v>
      </c>
      <c r="D52" s="113" t="s">
        <v>545</v>
      </c>
      <c r="E52" s="115" t="s">
        <v>1743</v>
      </c>
      <c r="F52" s="115" t="s">
        <v>1744</v>
      </c>
      <c r="G52" s="115" t="s">
        <v>1745</v>
      </c>
      <c r="H52" s="181" t="s">
        <v>1746</v>
      </c>
      <c r="I52" s="122" t="s">
        <v>1747</v>
      </c>
      <c r="J52" s="181" t="s">
        <v>1748</v>
      </c>
      <c r="K52" s="122"/>
    </row>
    <row r="53" spans="1:11">
      <c r="A53" s="172" t="s">
        <v>546</v>
      </c>
      <c r="B53" s="173"/>
      <c r="C53" s="174"/>
      <c r="D53" s="175"/>
      <c r="E53" s="175" t="s">
        <v>547</v>
      </c>
      <c r="F53" s="175" t="s">
        <v>73</v>
      </c>
      <c r="G53" s="175"/>
      <c r="H53" s="175"/>
      <c r="I53" s="179"/>
      <c r="J53" s="272"/>
      <c r="K53" s="177"/>
    </row>
    <row r="54" spans="1:11">
      <c r="A54" s="108" t="s">
        <v>479</v>
      </c>
      <c r="B54" s="109"/>
      <c r="C54" s="96"/>
      <c r="D54" s="97"/>
      <c r="E54" s="97" t="s">
        <v>547</v>
      </c>
      <c r="F54" s="97"/>
      <c r="G54" s="97"/>
      <c r="H54" s="97"/>
      <c r="I54" s="110"/>
      <c r="J54" s="270"/>
      <c r="K54" s="111"/>
    </row>
    <row r="55" spans="1:11" ht="15.75" thickBot="1">
      <c r="A55" s="108" t="s">
        <v>480</v>
      </c>
      <c r="B55" s="109"/>
      <c r="C55" s="96"/>
      <c r="D55" s="97"/>
      <c r="E55" s="97"/>
      <c r="F55" s="97"/>
      <c r="G55" s="97"/>
      <c r="H55" s="97"/>
      <c r="I55" s="119"/>
      <c r="J55" s="271"/>
      <c r="K55" s="111"/>
    </row>
    <row r="56" spans="1:11" ht="248.25" thickBot="1">
      <c r="A56" s="112" t="s">
        <v>548</v>
      </c>
      <c r="B56" s="113" t="s">
        <v>998</v>
      </c>
      <c r="C56" s="114" t="s">
        <v>549</v>
      </c>
      <c r="D56" s="113" t="s">
        <v>550</v>
      </c>
      <c r="E56" s="115" t="s">
        <v>1749</v>
      </c>
      <c r="F56" s="115" t="s">
        <v>1750</v>
      </c>
      <c r="G56" s="116" t="s">
        <v>1751</v>
      </c>
      <c r="H56" s="117" t="s">
        <v>73</v>
      </c>
      <c r="I56" s="122" t="s">
        <v>73</v>
      </c>
      <c r="J56" s="122" t="s">
        <v>73</v>
      </c>
      <c r="K56" s="122"/>
    </row>
    <row r="57" spans="1:11">
      <c r="A57" s="172" t="s">
        <v>551</v>
      </c>
      <c r="B57" s="173"/>
      <c r="C57" s="174"/>
      <c r="D57" s="175"/>
      <c r="E57" s="175" t="s">
        <v>73</v>
      </c>
      <c r="F57" s="175" t="s">
        <v>73</v>
      </c>
      <c r="G57" s="175"/>
      <c r="H57" s="175"/>
      <c r="I57" s="179"/>
      <c r="J57" s="180"/>
      <c r="K57" s="177"/>
    </row>
    <row r="58" spans="1:11" ht="22.5">
      <c r="A58" s="108" t="s">
        <v>493</v>
      </c>
      <c r="B58" s="109"/>
      <c r="C58" s="96"/>
      <c r="D58" s="97"/>
      <c r="E58" s="97"/>
      <c r="F58" s="97"/>
      <c r="G58" s="97"/>
      <c r="H58" s="97"/>
      <c r="I58" s="110"/>
      <c r="J58" s="111"/>
      <c r="K58" s="111"/>
    </row>
    <row r="59" spans="1:11" ht="15.75" thickBot="1">
      <c r="A59" s="108" t="s">
        <v>480</v>
      </c>
      <c r="B59" s="109"/>
      <c r="C59" s="96"/>
      <c r="D59" s="97"/>
      <c r="E59" s="97"/>
      <c r="F59" s="97"/>
      <c r="G59" s="97"/>
      <c r="H59" s="97"/>
      <c r="I59" s="119"/>
      <c r="J59" s="120"/>
      <c r="K59" s="111"/>
    </row>
    <row r="60" spans="1:11" ht="102" thickBot="1">
      <c r="A60" s="112" t="s">
        <v>552</v>
      </c>
      <c r="B60" s="113" t="s">
        <v>553</v>
      </c>
      <c r="C60" s="114" t="s">
        <v>554</v>
      </c>
      <c r="D60" s="113" t="s">
        <v>555</v>
      </c>
      <c r="E60" s="124" t="s">
        <v>73</v>
      </c>
      <c r="F60" s="115" t="s">
        <v>1752</v>
      </c>
      <c r="G60" s="116" t="s">
        <v>1753</v>
      </c>
      <c r="H60" s="117" t="s">
        <v>1754</v>
      </c>
      <c r="I60" s="122" t="s">
        <v>1755</v>
      </c>
      <c r="J60" s="122" t="s">
        <v>73</v>
      </c>
      <c r="K60" s="122"/>
    </row>
    <row r="61" spans="1:11">
      <c r="A61" s="172" t="s">
        <v>556</v>
      </c>
      <c r="B61" s="173"/>
      <c r="C61" s="174"/>
      <c r="D61" s="175"/>
      <c r="E61" s="175"/>
      <c r="F61" s="175"/>
      <c r="G61" s="175" t="s">
        <v>73</v>
      </c>
      <c r="H61" s="175" t="s">
        <v>73</v>
      </c>
      <c r="I61" s="179"/>
      <c r="J61" s="180"/>
      <c r="K61" s="177"/>
    </row>
    <row r="62" spans="1:11">
      <c r="A62" s="108" t="s">
        <v>479</v>
      </c>
      <c r="B62" s="109"/>
      <c r="C62" s="96"/>
      <c r="D62" s="97"/>
      <c r="E62" s="97"/>
      <c r="F62" s="97"/>
      <c r="G62" s="97"/>
      <c r="H62" s="97"/>
      <c r="I62" s="110"/>
      <c r="J62" s="111"/>
      <c r="K62" s="111"/>
    </row>
    <row r="63" spans="1:11" ht="15.75" thickBot="1">
      <c r="A63" s="108" t="s">
        <v>480</v>
      </c>
      <c r="B63" s="109"/>
      <c r="C63" s="96"/>
      <c r="D63" s="97"/>
      <c r="E63" s="97"/>
      <c r="F63" s="97"/>
      <c r="G63" s="97"/>
      <c r="H63" s="97"/>
      <c r="I63" s="110"/>
      <c r="J63" s="111"/>
      <c r="K63" s="111"/>
    </row>
    <row r="64" spans="1:11" ht="102" thickBot="1">
      <c r="A64" s="112" t="s">
        <v>557</v>
      </c>
      <c r="B64" s="742" t="s">
        <v>558</v>
      </c>
      <c r="C64" s="743" t="s">
        <v>559</v>
      </c>
      <c r="D64" s="742" t="s">
        <v>560</v>
      </c>
      <c r="E64" s="744" t="s">
        <v>561</v>
      </c>
      <c r="F64" s="744" t="s">
        <v>1115</v>
      </c>
      <c r="G64" s="745" t="s">
        <v>1116</v>
      </c>
      <c r="H64" s="742" t="s">
        <v>1117</v>
      </c>
      <c r="I64" s="746" t="s">
        <v>1118</v>
      </c>
      <c r="J64" s="747" t="s">
        <v>1119</v>
      </c>
      <c r="K64" s="747" t="s">
        <v>1120</v>
      </c>
    </row>
    <row r="65" spans="1:11">
      <c r="A65" s="172" t="s">
        <v>562</v>
      </c>
      <c r="B65" s="173"/>
      <c r="C65" s="174"/>
      <c r="D65" s="175"/>
      <c r="E65" s="175"/>
      <c r="F65" s="175"/>
      <c r="G65" s="175"/>
      <c r="H65" s="175"/>
      <c r="I65" s="176"/>
      <c r="J65" s="177"/>
      <c r="K65" s="177"/>
    </row>
    <row r="66" spans="1:11">
      <c r="A66" s="108" t="s">
        <v>479</v>
      </c>
      <c r="B66" s="109"/>
      <c r="C66" s="96"/>
      <c r="D66" s="97"/>
      <c r="E66" s="97"/>
      <c r="F66" s="97"/>
      <c r="G66" s="97"/>
      <c r="H66" s="97"/>
      <c r="I66" s="110"/>
      <c r="J66" s="111"/>
      <c r="K66" s="111"/>
    </row>
    <row r="67" spans="1:11" ht="15.75" thickBot="1">
      <c r="A67" s="108" t="s">
        <v>480</v>
      </c>
      <c r="B67" s="109"/>
      <c r="C67" s="96"/>
      <c r="D67" s="97"/>
      <c r="E67" s="97"/>
      <c r="F67" s="97"/>
      <c r="G67" s="97"/>
      <c r="H67" s="97"/>
      <c r="I67" s="110"/>
      <c r="J67" s="120"/>
      <c r="K67" s="111"/>
    </row>
    <row r="68" spans="1:11" ht="135.75" thickBot="1">
      <c r="A68" s="112" t="s">
        <v>563</v>
      </c>
      <c r="B68" s="742" t="s">
        <v>564</v>
      </c>
      <c r="C68" s="743" t="s">
        <v>565</v>
      </c>
      <c r="D68" s="742" t="s">
        <v>566</v>
      </c>
      <c r="E68" s="744" t="s">
        <v>567</v>
      </c>
      <c r="F68" s="744" t="s">
        <v>568</v>
      </c>
      <c r="G68" s="745" t="s">
        <v>569</v>
      </c>
      <c r="H68" s="742" t="s">
        <v>569</v>
      </c>
      <c r="I68" s="746" t="s">
        <v>569</v>
      </c>
      <c r="J68" s="748" t="s">
        <v>569</v>
      </c>
      <c r="K68" s="748" t="s">
        <v>569</v>
      </c>
    </row>
    <row r="69" spans="1:11">
      <c r="A69" s="172" t="s">
        <v>570</v>
      </c>
      <c r="B69" s="173"/>
      <c r="C69" s="174"/>
      <c r="D69" s="175"/>
      <c r="E69" s="175" t="s">
        <v>73</v>
      </c>
      <c r="F69" s="175"/>
      <c r="G69" s="175"/>
      <c r="H69" s="175"/>
      <c r="I69" s="176"/>
      <c r="J69" s="177"/>
      <c r="K69" s="177"/>
    </row>
    <row r="70" spans="1:11">
      <c r="A70" s="108" t="s">
        <v>479</v>
      </c>
      <c r="B70" s="109"/>
      <c r="C70" s="96"/>
      <c r="D70" s="97"/>
      <c r="E70" s="97"/>
      <c r="F70" s="97"/>
      <c r="G70" s="97"/>
      <c r="H70" s="97"/>
      <c r="I70" s="110"/>
      <c r="J70" s="111"/>
      <c r="K70" s="111"/>
    </row>
    <row r="71" spans="1:11" ht="15.75" thickBot="1">
      <c r="A71" s="108" t="s">
        <v>480</v>
      </c>
      <c r="B71" s="109"/>
      <c r="C71" s="96"/>
      <c r="D71" s="97"/>
      <c r="E71" s="97"/>
      <c r="F71" s="97"/>
      <c r="G71" s="97"/>
      <c r="H71" s="97"/>
      <c r="I71" s="110"/>
      <c r="J71" s="111"/>
      <c r="K71" s="111"/>
    </row>
    <row r="72" spans="1:11" ht="57" thickBot="1">
      <c r="A72" s="112" t="s">
        <v>571</v>
      </c>
      <c r="B72" s="113" t="s">
        <v>572</v>
      </c>
      <c r="C72" s="114" t="s">
        <v>573</v>
      </c>
      <c r="D72" s="113" t="s">
        <v>574</v>
      </c>
      <c r="E72" s="115" t="s">
        <v>73</v>
      </c>
      <c r="F72" s="115" t="s">
        <v>575</v>
      </c>
      <c r="G72" s="116" t="s">
        <v>73</v>
      </c>
      <c r="H72" s="113" t="s">
        <v>73</v>
      </c>
      <c r="I72" s="117" t="s">
        <v>73</v>
      </c>
      <c r="J72" s="122" t="s">
        <v>515</v>
      </c>
      <c r="K72" s="122"/>
    </row>
    <row r="73" spans="1:11">
      <c r="A73" s="172" t="s">
        <v>576</v>
      </c>
      <c r="B73" s="173"/>
      <c r="C73" s="174"/>
      <c r="D73" s="175"/>
      <c r="E73" s="175"/>
      <c r="F73" s="175"/>
      <c r="G73" s="175"/>
      <c r="H73" s="175"/>
      <c r="I73" s="176"/>
      <c r="J73" s="269"/>
      <c r="K73" s="177"/>
    </row>
    <row r="74" spans="1:11">
      <c r="A74" s="108" t="s">
        <v>479</v>
      </c>
      <c r="B74" s="109"/>
      <c r="C74" s="96"/>
      <c r="D74" s="97"/>
      <c r="E74" s="97"/>
      <c r="F74" s="97"/>
      <c r="G74" s="97"/>
      <c r="H74" s="97"/>
      <c r="I74" s="110"/>
      <c r="J74" s="270"/>
      <c r="K74" s="111"/>
    </row>
    <row r="75" spans="1:11" ht="15.75" thickBot="1">
      <c r="A75" s="108" t="s">
        <v>480</v>
      </c>
      <c r="B75" s="109"/>
      <c r="C75" s="96"/>
      <c r="D75" s="97"/>
      <c r="E75" s="97"/>
      <c r="F75" s="97"/>
      <c r="G75" s="97"/>
      <c r="H75" s="97"/>
      <c r="I75" s="110"/>
      <c r="J75" s="270"/>
      <c r="K75" s="111"/>
    </row>
    <row r="76" spans="1:11" ht="90.75" thickBot="1">
      <c r="A76" s="112" t="s">
        <v>577</v>
      </c>
      <c r="B76" s="113" t="s">
        <v>578</v>
      </c>
      <c r="C76" s="114" t="s">
        <v>579</v>
      </c>
      <c r="D76" s="113" t="s">
        <v>73</v>
      </c>
      <c r="E76" s="115" t="s">
        <v>580</v>
      </c>
      <c r="F76" s="115" t="s">
        <v>73</v>
      </c>
      <c r="G76" s="749" t="s">
        <v>1756</v>
      </c>
      <c r="H76" s="750" t="s">
        <v>580</v>
      </c>
      <c r="I76" s="117" t="s">
        <v>73</v>
      </c>
      <c r="J76" s="273" t="s">
        <v>515</v>
      </c>
      <c r="K76" s="122"/>
    </row>
    <row r="77" spans="1:11">
      <c r="A77" s="172" t="s">
        <v>581</v>
      </c>
      <c r="B77" s="173"/>
      <c r="C77" s="174"/>
      <c r="D77" s="175"/>
      <c r="E77" s="175" t="s">
        <v>73</v>
      </c>
      <c r="F77" s="175"/>
      <c r="G77" s="175"/>
      <c r="H77" s="175"/>
      <c r="I77" s="176"/>
      <c r="J77" s="269"/>
      <c r="K77" s="177"/>
    </row>
    <row r="78" spans="1:11" ht="22.5">
      <c r="A78" s="108" t="s">
        <v>493</v>
      </c>
      <c r="B78" s="109"/>
      <c r="C78" s="96"/>
      <c r="D78" s="97"/>
      <c r="E78" s="97"/>
      <c r="F78" s="97"/>
      <c r="G78" s="97"/>
      <c r="H78" s="97"/>
      <c r="I78" s="110"/>
      <c r="J78" s="270"/>
      <c r="K78" s="111"/>
    </row>
    <row r="79" spans="1:11">
      <c r="A79" s="108" t="s">
        <v>480</v>
      </c>
      <c r="B79" s="109"/>
      <c r="C79" s="96"/>
      <c r="D79" s="97"/>
      <c r="E79" s="97"/>
      <c r="F79" s="97"/>
      <c r="G79" s="97"/>
      <c r="H79" s="97"/>
      <c r="I79" s="110"/>
      <c r="J79" s="270"/>
      <c r="K79" s="111"/>
    </row>
    <row r="80" spans="1:11" ht="15.75" thickBot="1">
      <c r="A80" s="1139" t="s">
        <v>582</v>
      </c>
      <c r="B80" s="1139"/>
      <c r="C80" s="1139"/>
      <c r="D80" s="1139"/>
      <c r="E80" s="1139"/>
      <c r="F80" s="1139"/>
      <c r="G80" s="1139"/>
      <c r="H80" s="1139"/>
      <c r="I80" s="274"/>
      <c r="J80" s="274"/>
      <c r="K80" s="182"/>
    </row>
    <row r="81" spans="1:11">
      <c r="A81" s="172" t="s">
        <v>583</v>
      </c>
      <c r="B81" s="173"/>
      <c r="C81" s="174"/>
      <c r="D81" s="175"/>
      <c r="E81" s="175"/>
      <c r="F81" s="175"/>
      <c r="G81" s="175"/>
      <c r="H81" s="175"/>
      <c r="I81" s="176"/>
      <c r="J81" s="269"/>
      <c r="K81" s="177"/>
    </row>
    <row r="82" spans="1:11" ht="22.5">
      <c r="A82" s="108" t="s">
        <v>493</v>
      </c>
      <c r="B82" s="109"/>
      <c r="C82" s="96"/>
      <c r="D82" s="97"/>
      <c r="E82" s="97"/>
      <c r="F82" s="97"/>
      <c r="G82" s="97"/>
      <c r="H82" s="97"/>
      <c r="I82" s="110"/>
      <c r="J82" s="270"/>
      <c r="K82" s="111"/>
    </row>
    <row r="83" spans="1:11" ht="15.75" thickBot="1">
      <c r="A83" s="108" t="s">
        <v>480</v>
      </c>
      <c r="B83" s="109"/>
      <c r="C83" s="96"/>
      <c r="D83" s="97"/>
      <c r="E83" s="97"/>
      <c r="F83" s="97"/>
      <c r="G83" s="97"/>
      <c r="H83" s="97"/>
      <c r="I83" s="110"/>
      <c r="J83" s="270"/>
      <c r="K83" s="111"/>
    </row>
    <row r="84" spans="1:11" s="1" customFormat="1" ht="357.75" thickBot="1">
      <c r="A84" s="112" t="s">
        <v>584</v>
      </c>
      <c r="B84" s="113" t="s">
        <v>585</v>
      </c>
      <c r="C84" s="114" t="s">
        <v>999</v>
      </c>
      <c r="D84" s="281" t="s">
        <v>1127</v>
      </c>
      <c r="E84" s="284" t="s">
        <v>1126</v>
      </c>
      <c r="F84" s="284" t="s">
        <v>1132</v>
      </c>
      <c r="G84" s="284" t="s">
        <v>1131</v>
      </c>
      <c r="H84" s="284" t="s">
        <v>1128</v>
      </c>
      <c r="I84" s="284" t="s">
        <v>1129</v>
      </c>
      <c r="J84" s="284" t="s">
        <v>1130</v>
      </c>
    </row>
    <row r="85" spans="1:11">
      <c r="A85" s="172" t="s">
        <v>586</v>
      </c>
      <c r="B85" s="173"/>
      <c r="C85" s="174"/>
      <c r="D85" s="175"/>
      <c r="E85" s="175" t="s">
        <v>587</v>
      </c>
      <c r="F85" s="175" t="s">
        <v>587</v>
      </c>
      <c r="G85" s="175"/>
      <c r="H85" s="175"/>
      <c r="I85" s="176"/>
      <c r="J85" s="269"/>
      <c r="K85" s="177"/>
    </row>
    <row r="86" spans="1:11" ht="22.5">
      <c r="A86" s="108" t="s">
        <v>493</v>
      </c>
      <c r="B86" s="109"/>
      <c r="C86" s="96"/>
      <c r="D86" s="97"/>
      <c r="E86" s="97" t="s">
        <v>588</v>
      </c>
      <c r="F86" s="97" t="s">
        <v>588</v>
      </c>
      <c r="G86" s="97"/>
      <c r="H86" s="97"/>
      <c r="I86" s="110"/>
      <c r="J86" s="270"/>
      <c r="K86" s="111"/>
    </row>
    <row r="87" spans="1:11" ht="34.5" thickBot="1">
      <c r="A87" s="108" t="s">
        <v>480</v>
      </c>
      <c r="B87" s="109"/>
      <c r="C87" s="96"/>
      <c r="D87" s="97"/>
      <c r="E87" s="97" t="s">
        <v>589</v>
      </c>
      <c r="F87" s="97" t="s">
        <v>590</v>
      </c>
      <c r="G87" s="97"/>
      <c r="H87" s="97"/>
      <c r="I87" s="110"/>
      <c r="J87" s="270"/>
      <c r="K87" s="111"/>
    </row>
    <row r="88" spans="1:11" s="209" customFormat="1" ht="260.25" customHeight="1" thickBot="1">
      <c r="A88" s="285" t="s">
        <v>591</v>
      </c>
      <c r="B88" s="286" t="s">
        <v>1135</v>
      </c>
      <c r="C88" s="287" t="s">
        <v>592</v>
      </c>
      <c r="D88" s="288" t="s">
        <v>593</v>
      </c>
      <c r="E88" s="282" t="s">
        <v>1136</v>
      </c>
      <c r="F88" s="282" t="s">
        <v>1136</v>
      </c>
      <c r="G88" s="283" t="s">
        <v>1137</v>
      </c>
      <c r="H88" s="288" t="s">
        <v>1133</v>
      </c>
      <c r="I88" s="289" t="s">
        <v>594</v>
      </c>
      <c r="J88" s="465" t="s">
        <v>1134</v>
      </c>
      <c r="K88" s="466"/>
    </row>
    <row r="89" spans="1:11">
      <c r="A89" s="172" t="s">
        <v>595</v>
      </c>
      <c r="B89" s="173"/>
      <c r="C89" s="174"/>
      <c r="D89" s="175"/>
      <c r="E89" s="175">
        <v>30000</v>
      </c>
      <c r="F89" s="175">
        <v>30000</v>
      </c>
      <c r="G89" s="175"/>
      <c r="H89" s="175"/>
      <c r="I89" s="176"/>
      <c r="J89" s="269"/>
      <c r="K89" s="177"/>
    </row>
    <row r="90" spans="1:11" ht="22.5">
      <c r="A90" s="108" t="s">
        <v>493</v>
      </c>
      <c r="B90" s="109"/>
      <c r="C90" s="96"/>
      <c r="D90" s="97"/>
      <c r="E90" s="97">
        <v>25000</v>
      </c>
      <c r="F90" s="97">
        <v>20000</v>
      </c>
      <c r="G90" s="97"/>
      <c r="H90" s="97"/>
      <c r="I90" s="110"/>
      <c r="J90" s="270"/>
      <c r="K90" s="111"/>
    </row>
    <row r="91" spans="1:11">
      <c r="A91" s="125" t="s">
        <v>480</v>
      </c>
      <c r="B91" s="126"/>
      <c r="C91" s="127"/>
      <c r="D91" s="118"/>
      <c r="E91" s="118">
        <v>5000</v>
      </c>
      <c r="F91" s="118">
        <v>10000</v>
      </c>
      <c r="G91" s="118"/>
      <c r="H91" s="118"/>
      <c r="I91" s="119"/>
      <c r="J91" s="270"/>
      <c r="K91" s="111"/>
    </row>
    <row r="92" spans="1:11" ht="15.75" thickBot="1">
      <c r="A92" s="1140" t="s">
        <v>596</v>
      </c>
      <c r="B92" s="1140"/>
      <c r="C92" s="1140"/>
      <c r="D92" s="1140"/>
      <c r="E92" s="1140"/>
      <c r="F92" s="1140"/>
      <c r="G92" s="1140"/>
      <c r="H92" s="1140"/>
      <c r="I92" s="1140"/>
      <c r="J92" s="275"/>
      <c r="K92" s="275"/>
    </row>
    <row r="93" spans="1:11">
      <c r="A93" s="172" t="s">
        <v>597</v>
      </c>
      <c r="B93" s="173"/>
      <c r="C93" s="174"/>
      <c r="D93" s="175"/>
      <c r="E93" s="175"/>
      <c r="F93" s="175"/>
      <c r="G93" s="175"/>
      <c r="H93" s="175"/>
      <c r="I93" s="176"/>
      <c r="J93" s="269"/>
      <c r="K93" s="177"/>
    </row>
    <row r="94" spans="1:11" ht="22.5">
      <c r="A94" s="108" t="s">
        <v>493</v>
      </c>
      <c r="B94" s="109"/>
      <c r="C94" s="96"/>
      <c r="D94" s="97"/>
      <c r="E94" s="97"/>
      <c r="F94" s="97"/>
      <c r="G94" s="97"/>
      <c r="H94" s="97"/>
      <c r="I94" s="110"/>
      <c r="J94" s="270"/>
      <c r="K94" s="111"/>
    </row>
    <row r="95" spans="1:11" ht="15.75" thickBot="1">
      <c r="A95" s="108" t="s">
        <v>480</v>
      </c>
      <c r="B95" s="109"/>
      <c r="C95" s="96"/>
      <c r="D95" s="97"/>
      <c r="E95" s="97"/>
      <c r="F95" s="97"/>
      <c r="G95" s="97"/>
      <c r="H95" s="97"/>
      <c r="I95" s="119"/>
      <c r="J95" s="271"/>
      <c r="K95" s="111"/>
    </row>
    <row r="96" spans="1:11" ht="102" thickBot="1">
      <c r="A96" s="112" t="s">
        <v>598</v>
      </c>
      <c r="B96" s="113" t="s">
        <v>599</v>
      </c>
      <c r="C96" s="114" t="s">
        <v>600</v>
      </c>
      <c r="D96" s="113" t="s">
        <v>601</v>
      </c>
      <c r="E96" s="115" t="s">
        <v>602</v>
      </c>
      <c r="F96" s="115" t="s">
        <v>603</v>
      </c>
      <c r="G96" s="116" t="s">
        <v>603</v>
      </c>
      <c r="H96" s="117" t="s">
        <v>603</v>
      </c>
      <c r="I96" s="122" t="s">
        <v>603</v>
      </c>
      <c r="J96" s="273" t="s">
        <v>603</v>
      </c>
      <c r="K96" s="122"/>
    </row>
    <row r="97" spans="1:11">
      <c r="A97" s="172" t="s">
        <v>604</v>
      </c>
      <c r="B97" s="173"/>
      <c r="C97" s="174"/>
      <c r="D97" s="175"/>
      <c r="E97" s="175" t="s">
        <v>605</v>
      </c>
      <c r="F97" s="175" t="s">
        <v>606</v>
      </c>
      <c r="G97" s="175" t="s">
        <v>607</v>
      </c>
      <c r="H97" s="175" t="s">
        <v>608</v>
      </c>
      <c r="I97" s="179" t="s">
        <v>608</v>
      </c>
      <c r="J97" s="272"/>
      <c r="K97" s="177"/>
    </row>
    <row r="98" spans="1:11">
      <c r="A98" s="108" t="s">
        <v>479</v>
      </c>
      <c r="B98" s="109"/>
      <c r="C98" s="96"/>
      <c r="D98" s="97"/>
      <c r="E98" s="97" t="s">
        <v>605</v>
      </c>
      <c r="F98" s="97" t="s">
        <v>606</v>
      </c>
      <c r="G98" s="97" t="s">
        <v>607</v>
      </c>
      <c r="H98" s="97" t="s">
        <v>608</v>
      </c>
      <c r="I98" s="110" t="s">
        <v>608</v>
      </c>
      <c r="J98" s="270"/>
      <c r="K98" s="111"/>
    </row>
    <row r="99" spans="1:11" ht="23.25" thickBot="1">
      <c r="A99" s="108" t="s">
        <v>480</v>
      </c>
      <c r="B99" s="109"/>
      <c r="C99" s="96"/>
      <c r="D99" s="97"/>
      <c r="E99" s="97" t="s">
        <v>609</v>
      </c>
      <c r="F99" s="97"/>
      <c r="G99" s="97"/>
      <c r="H99" s="97"/>
      <c r="I99" s="110"/>
      <c r="J99" s="270"/>
      <c r="K99" s="111"/>
    </row>
    <row r="100" spans="1:11" ht="69.75" customHeight="1" thickBot="1">
      <c r="A100" s="112" t="s">
        <v>610</v>
      </c>
      <c r="B100" s="113" t="s">
        <v>611</v>
      </c>
      <c r="C100" s="114" t="s">
        <v>612</v>
      </c>
      <c r="D100" s="113" t="s">
        <v>73</v>
      </c>
      <c r="E100" s="115" t="s">
        <v>613</v>
      </c>
      <c r="F100" s="115" t="s">
        <v>73</v>
      </c>
      <c r="G100" s="116" t="s">
        <v>1781</v>
      </c>
      <c r="H100" s="113" t="s">
        <v>1782</v>
      </c>
      <c r="I100" s="117" t="s">
        <v>1782</v>
      </c>
      <c r="J100" s="273" t="s">
        <v>1782</v>
      </c>
      <c r="K100" s="122"/>
    </row>
    <row r="101" spans="1:11">
      <c r="A101" s="172" t="s">
        <v>614</v>
      </c>
      <c r="B101" s="173"/>
      <c r="C101" s="174"/>
      <c r="D101" s="175"/>
      <c r="E101" s="175"/>
      <c r="F101" s="175"/>
      <c r="G101" s="175"/>
      <c r="H101" s="175"/>
      <c r="I101" s="176"/>
      <c r="J101" s="269"/>
      <c r="K101" s="177"/>
    </row>
    <row r="102" spans="1:11" ht="23.25" thickBot="1">
      <c r="A102" s="108" t="s">
        <v>493</v>
      </c>
      <c r="B102" s="109"/>
      <c r="C102" s="96"/>
      <c r="D102" s="97"/>
      <c r="E102" s="97"/>
      <c r="F102" s="97"/>
      <c r="G102" s="97"/>
      <c r="H102" s="97"/>
      <c r="I102" s="119"/>
      <c r="J102" s="271"/>
      <c r="K102" s="111"/>
    </row>
    <row r="103" spans="1:11" ht="79.5" thickBot="1">
      <c r="A103" s="112" t="s">
        <v>615</v>
      </c>
      <c r="B103" s="113" t="s">
        <v>616</v>
      </c>
      <c r="C103" s="114" t="s">
        <v>617</v>
      </c>
      <c r="D103" s="113" t="s">
        <v>618</v>
      </c>
      <c r="E103" s="115" t="s">
        <v>619</v>
      </c>
      <c r="F103" s="115" t="s">
        <v>620</v>
      </c>
      <c r="G103" s="116" t="s">
        <v>73</v>
      </c>
      <c r="H103" s="117" t="s">
        <v>73</v>
      </c>
      <c r="I103" s="122" t="s">
        <v>73</v>
      </c>
      <c r="J103" s="273" t="s">
        <v>73</v>
      </c>
      <c r="K103" s="122"/>
    </row>
    <row r="104" spans="1:11" ht="22.5">
      <c r="A104" s="172" t="s">
        <v>493</v>
      </c>
      <c r="B104" s="173"/>
      <c r="C104" s="174"/>
      <c r="D104" s="175"/>
      <c r="E104" s="175"/>
      <c r="F104" s="175"/>
      <c r="G104" s="175"/>
      <c r="H104" s="175"/>
      <c r="I104" s="179"/>
      <c r="J104" s="272"/>
      <c r="K104" s="177"/>
    </row>
    <row r="105" spans="1:11">
      <c r="A105" s="108" t="s">
        <v>480</v>
      </c>
      <c r="B105" s="109"/>
      <c r="C105" s="96"/>
      <c r="D105" s="97"/>
      <c r="E105" s="97"/>
      <c r="F105" s="97"/>
      <c r="G105" s="97"/>
      <c r="H105" s="97"/>
      <c r="I105" s="110"/>
      <c r="J105" s="270"/>
      <c r="K105" s="111"/>
    </row>
    <row r="106" spans="1:11" ht="15.75" thickBot="1">
      <c r="A106" s="1140" t="s">
        <v>621</v>
      </c>
      <c r="B106" s="1140"/>
      <c r="C106" s="1140"/>
      <c r="D106" s="1140"/>
      <c r="E106" s="1140"/>
      <c r="F106" s="1140"/>
      <c r="G106" s="1140"/>
      <c r="H106" s="1140"/>
      <c r="I106" s="1140"/>
      <c r="J106" s="275"/>
      <c r="K106" s="275"/>
    </row>
    <row r="107" spans="1:11">
      <c r="A107" s="172" t="s">
        <v>622</v>
      </c>
      <c r="B107" s="173"/>
      <c r="C107" s="174"/>
      <c r="D107" s="175"/>
      <c r="E107" s="175"/>
      <c r="F107" s="175"/>
      <c r="G107" s="175"/>
      <c r="H107" s="175"/>
      <c r="I107" s="176"/>
      <c r="J107" s="269"/>
      <c r="K107" s="177"/>
    </row>
    <row r="108" spans="1:11">
      <c r="A108" s="108" t="s">
        <v>479</v>
      </c>
      <c r="B108" s="109"/>
      <c r="C108" s="96"/>
      <c r="D108" s="97"/>
      <c r="E108" s="97"/>
      <c r="F108" s="97"/>
      <c r="G108" s="97"/>
      <c r="H108" s="97"/>
      <c r="I108" s="110"/>
      <c r="J108" s="270"/>
      <c r="K108" s="111"/>
    </row>
    <row r="109" spans="1:11" ht="15.75" thickBot="1">
      <c r="A109" s="108" t="s">
        <v>480</v>
      </c>
      <c r="B109" s="109"/>
      <c r="C109" s="96"/>
      <c r="D109" s="97"/>
      <c r="E109" s="97"/>
      <c r="F109" s="97"/>
      <c r="G109" s="97"/>
      <c r="H109" s="97"/>
      <c r="I109" s="119"/>
      <c r="J109" s="271"/>
      <c r="K109" s="111"/>
    </row>
    <row r="110" spans="1:11" s="209" customFormat="1" ht="409.6" thickBot="1">
      <c r="A110" s="185" t="s">
        <v>623</v>
      </c>
      <c r="B110" s="113" t="s">
        <v>624</v>
      </c>
      <c r="C110" s="114" t="s">
        <v>1138</v>
      </c>
      <c r="D110" s="115" t="s">
        <v>1139</v>
      </c>
      <c r="E110" s="116" t="s">
        <v>626</v>
      </c>
      <c r="F110" s="117" t="s">
        <v>627</v>
      </c>
      <c r="G110" s="122" t="s">
        <v>627</v>
      </c>
      <c r="H110" s="122" t="s">
        <v>628</v>
      </c>
      <c r="I110" s="122" t="s">
        <v>628</v>
      </c>
      <c r="K110" s="467"/>
    </row>
    <row r="111" spans="1:11">
      <c r="A111" s="172" t="s">
        <v>629</v>
      </c>
      <c r="B111" s="173"/>
      <c r="C111" s="174"/>
      <c r="D111" s="175"/>
      <c r="E111" s="175"/>
      <c r="F111" s="175"/>
      <c r="G111" s="175"/>
      <c r="H111" s="175"/>
      <c r="I111" s="179"/>
      <c r="J111" s="272"/>
      <c r="K111" s="177"/>
    </row>
    <row r="112" spans="1:11" ht="22.5">
      <c r="A112" s="108" t="s">
        <v>493</v>
      </c>
      <c r="B112" s="109"/>
      <c r="C112" s="96"/>
      <c r="D112" s="97"/>
      <c r="E112" s="97"/>
      <c r="F112" s="97"/>
      <c r="G112" s="97"/>
      <c r="H112" s="97"/>
      <c r="I112" s="110"/>
      <c r="J112" s="270"/>
      <c r="K112" s="111"/>
    </row>
    <row r="113" spans="1:11" ht="15.75" thickBot="1">
      <c r="A113" s="108" t="s">
        <v>480</v>
      </c>
      <c r="B113" s="109"/>
      <c r="C113" s="96"/>
      <c r="D113" s="97"/>
      <c r="E113" s="97"/>
      <c r="F113" s="97"/>
      <c r="G113" s="97"/>
      <c r="H113" s="97"/>
      <c r="I113" s="110"/>
      <c r="J113" s="271"/>
      <c r="K113" s="111"/>
    </row>
    <row r="114" spans="1:11" ht="225.75" thickBot="1">
      <c r="A114" s="112" t="s">
        <v>630</v>
      </c>
      <c r="B114" s="113" t="s">
        <v>631</v>
      </c>
      <c r="C114" s="114" t="s">
        <v>632</v>
      </c>
      <c r="D114" s="113" t="s">
        <v>625</v>
      </c>
      <c r="E114" s="115" t="s">
        <v>633</v>
      </c>
      <c r="F114" s="115" t="s">
        <v>634</v>
      </c>
      <c r="G114" s="116" t="s">
        <v>635</v>
      </c>
      <c r="H114" s="113" t="s">
        <v>635</v>
      </c>
      <c r="I114" s="117" t="s">
        <v>635</v>
      </c>
      <c r="J114" s="273" t="s">
        <v>635</v>
      </c>
      <c r="K114" s="122"/>
    </row>
    <row r="115" spans="1:11">
      <c r="A115" s="172" t="s">
        <v>636</v>
      </c>
      <c r="B115" s="173"/>
      <c r="C115" s="174"/>
      <c r="D115" s="175"/>
      <c r="E115" s="175"/>
      <c r="F115" s="175"/>
      <c r="G115" s="175"/>
      <c r="H115" s="175"/>
      <c r="I115" s="176"/>
      <c r="J115" s="269"/>
      <c r="K115" s="177"/>
    </row>
    <row r="116" spans="1:11">
      <c r="A116" s="108" t="s">
        <v>517</v>
      </c>
      <c r="B116" s="109"/>
      <c r="C116" s="96"/>
      <c r="D116" s="97" t="s">
        <v>637</v>
      </c>
      <c r="E116" s="97" t="s">
        <v>638</v>
      </c>
      <c r="F116" s="97"/>
      <c r="G116" s="97"/>
      <c r="H116" s="97"/>
      <c r="I116" s="110"/>
      <c r="J116" s="270"/>
      <c r="K116" s="111"/>
    </row>
    <row r="117" spans="1:11" ht="15.75" thickBot="1">
      <c r="A117" s="108" t="s">
        <v>480</v>
      </c>
      <c r="B117" s="109"/>
      <c r="C117" s="96"/>
      <c r="D117" s="97"/>
      <c r="E117" s="97"/>
      <c r="F117" s="97"/>
      <c r="G117" s="97"/>
      <c r="H117" s="97"/>
      <c r="I117" s="119"/>
      <c r="J117" s="271"/>
      <c r="K117" s="111"/>
    </row>
    <row r="118" spans="1:11" s="209" customFormat="1" ht="348.75" customHeight="1" thickBot="1">
      <c r="A118" s="185" t="s">
        <v>1000</v>
      </c>
      <c r="B118" s="742" t="s">
        <v>1001</v>
      </c>
      <c r="C118" s="743" t="s">
        <v>639</v>
      </c>
      <c r="D118" s="742" t="s">
        <v>1757</v>
      </c>
      <c r="E118" s="744" t="s">
        <v>1758</v>
      </c>
      <c r="F118" s="744" t="s">
        <v>1758</v>
      </c>
      <c r="G118" s="744" t="s">
        <v>1002</v>
      </c>
      <c r="H118" s="744" t="s">
        <v>1003</v>
      </c>
      <c r="I118" s="744" t="s">
        <v>1003</v>
      </c>
      <c r="J118" s="751" t="s">
        <v>1003</v>
      </c>
      <c r="K118" s="751" t="s">
        <v>1003</v>
      </c>
    </row>
    <row r="119" spans="1:11">
      <c r="A119" s="172" t="s">
        <v>640</v>
      </c>
      <c r="B119" s="173"/>
      <c r="C119" s="174"/>
      <c r="D119" s="175"/>
      <c r="E119" s="175" t="s">
        <v>1114</v>
      </c>
      <c r="F119" s="175" t="s">
        <v>1114</v>
      </c>
      <c r="G119" s="175">
        <v>160000</v>
      </c>
      <c r="H119" s="175" t="s">
        <v>641</v>
      </c>
      <c r="I119" s="179" t="s">
        <v>641</v>
      </c>
      <c r="J119" s="272">
        <v>165000</v>
      </c>
      <c r="K119" s="177"/>
    </row>
    <row r="120" spans="1:11">
      <c r="A120" s="108" t="s">
        <v>517</v>
      </c>
      <c r="B120" s="109"/>
      <c r="C120" s="96"/>
      <c r="D120" s="97"/>
      <c r="E120" s="97" t="s">
        <v>1114</v>
      </c>
      <c r="F120" s="97" t="s">
        <v>1114</v>
      </c>
      <c r="G120" s="97">
        <v>160000</v>
      </c>
      <c r="H120" s="97" t="s">
        <v>641</v>
      </c>
      <c r="I120" s="110" t="s">
        <v>641</v>
      </c>
      <c r="J120" s="270">
        <v>165000</v>
      </c>
      <c r="K120" s="111"/>
    </row>
    <row r="121" spans="1:11" ht="15.75" thickBot="1">
      <c r="A121" s="108" t="s">
        <v>480</v>
      </c>
      <c r="B121" s="126"/>
      <c r="C121" s="127"/>
      <c r="D121" s="118"/>
      <c r="E121" s="118"/>
      <c r="F121" s="118"/>
      <c r="G121" s="118"/>
      <c r="H121" s="118"/>
      <c r="I121" s="110"/>
      <c r="J121" s="271"/>
      <c r="K121" s="111"/>
    </row>
    <row r="122" spans="1:11" s="209" customFormat="1" ht="223.5" thickBot="1">
      <c r="A122" s="741" t="s">
        <v>1823</v>
      </c>
      <c r="B122" s="748" t="s">
        <v>642</v>
      </c>
      <c r="C122" s="747" t="s">
        <v>1759</v>
      </c>
      <c r="D122" s="747" t="s">
        <v>1760</v>
      </c>
      <c r="E122" s="747" t="s">
        <v>1761</v>
      </c>
      <c r="F122" s="747" t="s">
        <v>1762</v>
      </c>
      <c r="G122" s="747" t="s">
        <v>1763</v>
      </c>
      <c r="H122" s="752" t="s">
        <v>1764</v>
      </c>
      <c r="I122" s="752" t="s">
        <v>1764</v>
      </c>
      <c r="J122" s="752" t="s">
        <v>1764</v>
      </c>
      <c r="K122" s="752"/>
    </row>
    <row r="123" spans="1:11">
      <c r="A123" s="172" t="s">
        <v>643</v>
      </c>
      <c r="B123" s="753"/>
      <c r="C123" s="754"/>
      <c r="D123" s="178"/>
      <c r="E123" s="178" t="s">
        <v>644</v>
      </c>
      <c r="F123" s="178" t="s">
        <v>645</v>
      </c>
      <c r="G123" s="178" t="s">
        <v>646</v>
      </c>
      <c r="H123" s="178" t="s">
        <v>647</v>
      </c>
      <c r="I123" s="176" t="s">
        <v>648</v>
      </c>
      <c r="J123" s="269"/>
      <c r="K123" s="177"/>
    </row>
    <row r="124" spans="1:11">
      <c r="A124" s="108" t="s">
        <v>479</v>
      </c>
      <c r="B124" s="109"/>
      <c r="C124" s="96"/>
      <c r="D124" s="97"/>
      <c r="E124" s="97" t="s">
        <v>644</v>
      </c>
      <c r="F124" s="97" t="s">
        <v>645</v>
      </c>
      <c r="G124" s="97" t="s">
        <v>646</v>
      </c>
      <c r="H124" s="97" t="s">
        <v>647</v>
      </c>
      <c r="I124" s="110" t="s">
        <v>648</v>
      </c>
      <c r="J124" s="270"/>
      <c r="K124" s="111"/>
    </row>
    <row r="125" spans="1:11" ht="15.75" thickBot="1">
      <c r="A125" s="108" t="s">
        <v>480</v>
      </c>
      <c r="B125" s="126"/>
      <c r="C125" s="96"/>
      <c r="D125" s="97"/>
      <c r="E125" s="97"/>
      <c r="F125" s="97"/>
      <c r="G125" s="97"/>
      <c r="H125" s="97"/>
      <c r="I125" s="110"/>
      <c r="J125" s="271"/>
      <c r="K125" s="111"/>
    </row>
    <row r="126" spans="1:11" s="209" customFormat="1" ht="409.6" thickBot="1">
      <c r="A126" s="185" t="s">
        <v>1004</v>
      </c>
      <c r="B126" s="122" t="s">
        <v>649</v>
      </c>
      <c r="C126" s="755" t="s">
        <v>1765</v>
      </c>
      <c r="D126" s="115" t="s">
        <v>1140</v>
      </c>
      <c r="E126" s="116" t="s">
        <v>1141</v>
      </c>
      <c r="F126" s="113" t="s">
        <v>1141</v>
      </c>
      <c r="G126" s="183" t="s">
        <v>1141</v>
      </c>
      <c r="H126" s="184" t="s">
        <v>1141</v>
      </c>
      <c r="I126" s="184" t="s">
        <v>1141</v>
      </c>
    </row>
    <row r="127" spans="1:11">
      <c r="A127" s="172" t="s">
        <v>650</v>
      </c>
      <c r="B127" s="753"/>
      <c r="C127" s="174"/>
      <c r="D127" s="175"/>
      <c r="E127" s="175"/>
      <c r="F127" s="175"/>
      <c r="G127" s="175"/>
      <c r="H127" s="175"/>
      <c r="I127" s="176"/>
      <c r="J127" s="269"/>
      <c r="K127" s="177"/>
    </row>
    <row r="128" spans="1:11" ht="33.75">
      <c r="A128" s="108" t="s">
        <v>493</v>
      </c>
      <c r="B128" s="109"/>
      <c r="C128" s="96"/>
      <c r="D128" s="97"/>
      <c r="E128" s="97" t="s">
        <v>651</v>
      </c>
      <c r="F128" s="97" t="s">
        <v>652</v>
      </c>
      <c r="G128" s="97"/>
      <c r="H128" s="97"/>
      <c r="I128" s="110"/>
      <c r="J128" s="270"/>
      <c r="K128" s="111"/>
    </row>
    <row r="129" spans="1:11" ht="15.75" thickBot="1">
      <c r="A129" s="108" t="s">
        <v>480</v>
      </c>
      <c r="B129" s="109"/>
      <c r="C129" s="96"/>
      <c r="D129" s="97"/>
      <c r="E129" s="97"/>
      <c r="F129" s="97"/>
      <c r="G129" s="97"/>
      <c r="H129" s="97"/>
      <c r="I129" s="110"/>
      <c r="J129" s="270"/>
      <c r="K129" s="111"/>
    </row>
    <row r="130" spans="1:11" s="209" customFormat="1" ht="163.5" customHeight="1" thickBot="1">
      <c r="A130" s="185" t="s">
        <v>653</v>
      </c>
      <c r="B130" s="742" t="s">
        <v>654</v>
      </c>
      <c r="C130" s="743" t="s">
        <v>655</v>
      </c>
      <c r="D130" s="742" t="s">
        <v>1766</v>
      </c>
      <c r="E130" s="744" t="s">
        <v>1767</v>
      </c>
      <c r="F130" s="744" t="s">
        <v>1768</v>
      </c>
      <c r="G130" s="745" t="s">
        <v>1769</v>
      </c>
      <c r="H130" s="742" t="s">
        <v>1770</v>
      </c>
      <c r="I130" s="746" t="s">
        <v>1769</v>
      </c>
      <c r="J130" s="746" t="s">
        <v>1769</v>
      </c>
      <c r="K130" s="746" t="s">
        <v>1769</v>
      </c>
    </row>
    <row r="131" spans="1:11" ht="15.75" thickBot="1">
      <c r="A131" s="172" t="s">
        <v>656</v>
      </c>
      <c r="B131" s="173"/>
      <c r="C131" s="174"/>
      <c r="D131" s="175"/>
      <c r="E131" s="175" t="s">
        <v>657</v>
      </c>
      <c r="F131" s="175">
        <v>60000</v>
      </c>
      <c r="G131" s="175">
        <v>60000</v>
      </c>
      <c r="H131" s="175">
        <v>60000</v>
      </c>
      <c r="I131" s="175">
        <v>60000</v>
      </c>
      <c r="J131" s="269">
        <v>60000</v>
      </c>
      <c r="K131" s="177"/>
    </row>
    <row r="132" spans="1:11">
      <c r="A132" s="108" t="s">
        <v>517</v>
      </c>
      <c r="B132" s="109"/>
      <c r="C132" s="96"/>
      <c r="D132" s="97"/>
      <c r="E132" s="97" t="s">
        <v>657</v>
      </c>
      <c r="F132" s="97">
        <v>60000</v>
      </c>
      <c r="G132" s="175">
        <v>60000</v>
      </c>
      <c r="H132" s="175">
        <v>60000</v>
      </c>
      <c r="I132" s="175">
        <v>60000</v>
      </c>
      <c r="J132" s="270">
        <v>60000</v>
      </c>
      <c r="K132" s="111"/>
    </row>
    <row r="133" spans="1:11" ht="15.75" thickBot="1">
      <c r="A133" s="108" t="s">
        <v>480</v>
      </c>
      <c r="B133" s="109"/>
      <c r="C133" s="96"/>
      <c r="D133" s="97"/>
      <c r="E133" s="97"/>
      <c r="F133" s="97"/>
      <c r="G133" s="97"/>
      <c r="H133" s="97"/>
      <c r="I133" s="110"/>
      <c r="J133" s="270"/>
      <c r="K133" s="111"/>
    </row>
    <row r="134" spans="1:11" ht="124.5" thickBot="1">
      <c r="A134" s="765" t="s">
        <v>1783</v>
      </c>
      <c r="B134" s="758" t="s">
        <v>612</v>
      </c>
      <c r="C134" s="759"/>
      <c r="D134" s="760"/>
      <c r="E134" s="761"/>
      <c r="F134" s="761" t="s">
        <v>1784</v>
      </c>
      <c r="G134" s="762" t="s">
        <v>1293</v>
      </c>
      <c r="H134" s="760" t="s">
        <v>1294</v>
      </c>
      <c r="I134" s="763" t="s">
        <v>1295</v>
      </c>
      <c r="J134" s="764" t="s">
        <v>1295</v>
      </c>
      <c r="K134" s="184"/>
    </row>
    <row r="135" spans="1:11">
      <c r="A135" s="172" t="s">
        <v>658</v>
      </c>
      <c r="B135" s="173"/>
      <c r="C135" s="174"/>
      <c r="D135" s="175"/>
      <c r="E135" s="175"/>
      <c r="F135" s="175"/>
      <c r="G135" s="175" t="s">
        <v>659</v>
      </c>
      <c r="H135" s="175" t="s">
        <v>660</v>
      </c>
      <c r="I135" s="176"/>
      <c r="J135" s="269"/>
      <c r="K135" s="177"/>
    </row>
    <row r="136" spans="1:11">
      <c r="A136" s="108" t="s">
        <v>517</v>
      </c>
      <c r="B136" s="109"/>
      <c r="C136" s="96"/>
      <c r="D136" s="97"/>
      <c r="E136" s="97"/>
      <c r="F136" s="97"/>
      <c r="G136" s="97" t="s">
        <v>659</v>
      </c>
      <c r="H136" s="97" t="s">
        <v>660</v>
      </c>
      <c r="I136" s="110"/>
      <c r="J136" s="270"/>
      <c r="K136" s="111"/>
    </row>
    <row r="137" spans="1:11" ht="15.75" thickBot="1">
      <c r="A137" s="108" t="s">
        <v>480</v>
      </c>
      <c r="B137" s="109"/>
      <c r="C137" s="96"/>
      <c r="D137" s="97"/>
      <c r="E137" s="97"/>
      <c r="F137" s="97"/>
      <c r="G137" s="97"/>
      <c r="H137" s="97"/>
      <c r="I137" s="110"/>
      <c r="J137" s="270"/>
      <c r="K137" s="111"/>
    </row>
    <row r="138" spans="1:11" ht="45.75" thickBot="1">
      <c r="A138" s="112" t="s">
        <v>661</v>
      </c>
      <c r="B138" s="113" t="s">
        <v>662</v>
      </c>
      <c r="C138" s="114" t="s">
        <v>554</v>
      </c>
      <c r="D138" s="113" t="s">
        <v>663</v>
      </c>
      <c r="E138" s="115" t="s">
        <v>664</v>
      </c>
      <c r="F138" s="115" t="s">
        <v>665</v>
      </c>
      <c r="G138" s="116" t="s">
        <v>665</v>
      </c>
      <c r="H138" s="113" t="s">
        <v>665</v>
      </c>
      <c r="I138" s="117" t="s">
        <v>73</v>
      </c>
      <c r="J138" s="273" t="s">
        <v>515</v>
      </c>
      <c r="K138" s="122"/>
    </row>
    <row r="139" spans="1:11">
      <c r="A139" s="172" t="s">
        <v>666</v>
      </c>
      <c r="B139" s="173"/>
      <c r="C139" s="174"/>
      <c r="D139" s="175"/>
      <c r="E139" s="175" t="s">
        <v>73</v>
      </c>
      <c r="F139" s="175"/>
      <c r="G139" s="175"/>
      <c r="H139" s="175"/>
      <c r="I139" s="176"/>
      <c r="J139" s="269"/>
      <c r="K139" s="177"/>
    </row>
    <row r="140" spans="1:11" ht="23.25" thickBot="1">
      <c r="A140" s="108" t="s">
        <v>493</v>
      </c>
      <c r="B140" s="109"/>
      <c r="C140" s="96"/>
      <c r="D140" s="97"/>
      <c r="E140" s="97"/>
      <c r="F140" s="97"/>
      <c r="G140" s="97"/>
      <c r="H140" s="97"/>
      <c r="I140" s="110"/>
      <c r="J140" s="270"/>
      <c r="K140" s="111"/>
    </row>
    <row r="141" spans="1:11" s="209" customFormat="1" ht="192" thickBot="1">
      <c r="A141" s="185" t="s">
        <v>1142</v>
      </c>
      <c r="B141" s="187" t="s">
        <v>667</v>
      </c>
      <c r="C141" s="124" t="s">
        <v>1143</v>
      </c>
      <c r="D141" s="188" t="s">
        <v>668</v>
      </c>
      <c r="E141" s="188" t="s">
        <v>668</v>
      </c>
      <c r="F141" s="749" t="s">
        <v>1785</v>
      </c>
      <c r="G141" s="749" t="s">
        <v>1785</v>
      </c>
      <c r="H141" s="749" t="s">
        <v>1785</v>
      </c>
      <c r="I141" s="766" t="s">
        <v>1785</v>
      </c>
      <c r="J141" s="766" t="s">
        <v>1785</v>
      </c>
    </row>
    <row r="142" spans="1:11">
      <c r="A142" s="189" t="s">
        <v>658</v>
      </c>
      <c r="B142" s="190"/>
      <c r="C142" s="191"/>
      <c r="D142" s="192"/>
      <c r="E142" s="192"/>
      <c r="F142" s="192"/>
      <c r="G142" s="192"/>
      <c r="H142" s="192"/>
      <c r="I142" s="193"/>
      <c r="J142" s="276"/>
      <c r="K142" s="194"/>
    </row>
    <row r="143" spans="1:11">
      <c r="A143" s="128" t="s">
        <v>517</v>
      </c>
      <c r="B143" s="129"/>
      <c r="C143" s="130"/>
      <c r="D143" s="131"/>
      <c r="E143" s="131"/>
      <c r="F143" s="131"/>
      <c r="G143" s="131"/>
      <c r="H143" s="131"/>
      <c r="I143" s="132"/>
      <c r="J143" s="277"/>
      <c r="K143" s="133"/>
    </row>
    <row r="144" spans="1:11" ht="15.75" thickBot="1">
      <c r="A144" s="128" t="s">
        <v>480</v>
      </c>
      <c r="B144" s="129"/>
      <c r="C144" s="130"/>
      <c r="D144" s="131"/>
      <c r="E144" s="131"/>
      <c r="F144" s="131"/>
      <c r="G144" s="131"/>
      <c r="H144" s="131"/>
      <c r="I144" s="132"/>
      <c r="J144" s="277"/>
      <c r="K144" s="133"/>
    </row>
    <row r="145" spans="1:11" s="209" customFormat="1" ht="409.5">
      <c r="A145" s="185" t="s">
        <v>669</v>
      </c>
      <c r="B145" s="186" t="s">
        <v>670</v>
      </c>
      <c r="C145" s="187" t="s">
        <v>671</v>
      </c>
      <c r="D145" s="124" t="s">
        <v>1144</v>
      </c>
      <c r="E145" s="188" t="s">
        <v>672</v>
      </c>
      <c r="F145" s="188" t="s">
        <v>672</v>
      </c>
      <c r="G145" s="188" t="s">
        <v>672</v>
      </c>
      <c r="H145" s="188" t="s">
        <v>672</v>
      </c>
      <c r="I145" s="188" t="s">
        <v>672</v>
      </c>
    </row>
    <row r="146" spans="1:11">
      <c r="A146" s="108" t="s">
        <v>480</v>
      </c>
      <c r="B146" s="109"/>
      <c r="C146" s="96"/>
      <c r="D146" s="97"/>
      <c r="E146" s="97"/>
      <c r="F146" s="97"/>
      <c r="G146" s="97"/>
      <c r="H146" s="97"/>
      <c r="I146" s="110"/>
      <c r="J146" s="270"/>
      <c r="K146" s="111"/>
    </row>
    <row r="147" spans="1:11">
      <c r="A147" s="1137" t="s">
        <v>673</v>
      </c>
      <c r="B147" s="1137"/>
      <c r="C147" s="1137"/>
      <c r="D147" s="1137"/>
      <c r="E147" s="1137"/>
      <c r="F147" s="1137"/>
      <c r="G147" s="1137"/>
      <c r="H147" s="1137"/>
      <c r="I147" s="1137"/>
      <c r="J147" s="268"/>
      <c r="K147" s="268"/>
    </row>
    <row r="148" spans="1:11">
      <c r="A148" s="108" t="s">
        <v>674</v>
      </c>
      <c r="B148" s="109"/>
      <c r="C148" s="96"/>
      <c r="D148" s="97"/>
      <c r="E148" s="97"/>
      <c r="F148" s="97"/>
      <c r="G148" s="97"/>
      <c r="H148" s="97"/>
      <c r="I148" s="110"/>
      <c r="J148" s="270"/>
      <c r="K148" s="111"/>
    </row>
    <row r="149" spans="1:11" ht="22.5">
      <c r="A149" s="108" t="s">
        <v>493</v>
      </c>
      <c r="B149" s="109"/>
      <c r="C149" s="96"/>
      <c r="D149" s="97"/>
      <c r="E149" s="97"/>
      <c r="F149" s="97"/>
      <c r="G149" s="97"/>
      <c r="H149" s="97"/>
      <c r="I149" s="110"/>
      <c r="J149" s="270"/>
      <c r="K149" s="111"/>
    </row>
    <row r="150" spans="1:11" ht="15.75" thickBot="1">
      <c r="A150" s="108" t="s">
        <v>480</v>
      </c>
      <c r="B150" s="109"/>
      <c r="C150" s="96"/>
      <c r="D150" s="97"/>
      <c r="E150" s="97"/>
      <c r="F150" s="97"/>
      <c r="G150" s="97"/>
      <c r="H150" s="97"/>
      <c r="I150" s="110"/>
      <c r="J150" s="270"/>
      <c r="K150" s="111"/>
    </row>
    <row r="151" spans="1:11" ht="409.5">
      <c r="A151" s="112" t="s">
        <v>675</v>
      </c>
      <c r="B151" s="113" t="s">
        <v>676</v>
      </c>
      <c r="C151" s="114" t="s">
        <v>1771</v>
      </c>
      <c r="D151" s="113"/>
      <c r="E151" s="115" t="s">
        <v>677</v>
      </c>
      <c r="F151" s="115" t="s">
        <v>1152</v>
      </c>
      <c r="G151" s="116" t="s">
        <v>1772</v>
      </c>
      <c r="H151" s="116" t="s">
        <v>678</v>
      </c>
      <c r="I151" s="116" t="s">
        <v>679</v>
      </c>
      <c r="J151" s="117" t="s">
        <v>680</v>
      </c>
      <c r="K151" s="122"/>
    </row>
    <row r="152" spans="1:11">
      <c r="A152" s="134"/>
      <c r="B152" s="135"/>
      <c r="C152" s="135"/>
      <c r="D152" s="111"/>
      <c r="E152" s="111"/>
      <c r="F152" s="111"/>
      <c r="G152" s="111"/>
      <c r="H152" s="111"/>
      <c r="I152" s="111"/>
      <c r="J152" s="270"/>
      <c r="K152" s="111"/>
    </row>
    <row r="153" spans="1:11" ht="15.75" thickBot="1">
      <c r="A153" s="134"/>
      <c r="B153" s="135"/>
      <c r="C153" s="135"/>
      <c r="D153" s="111"/>
      <c r="E153" s="111"/>
      <c r="F153" s="111"/>
      <c r="G153" s="111" t="s">
        <v>1773</v>
      </c>
      <c r="H153" s="111"/>
      <c r="I153" s="111"/>
      <c r="J153" s="270"/>
      <c r="K153" s="111"/>
    </row>
    <row r="154" spans="1:11" ht="112.5">
      <c r="A154" s="136" t="s">
        <v>681</v>
      </c>
      <c r="B154" s="137" t="s">
        <v>682</v>
      </c>
      <c r="C154" s="138" t="s">
        <v>683</v>
      </c>
      <c r="D154" s="137" t="s">
        <v>73</v>
      </c>
      <c r="E154" s="139" t="s">
        <v>684</v>
      </c>
      <c r="F154" s="139" t="s">
        <v>684</v>
      </c>
      <c r="G154" s="116" t="s">
        <v>684</v>
      </c>
      <c r="H154" s="140" t="s">
        <v>1020</v>
      </c>
      <c r="I154" s="116" t="s">
        <v>680</v>
      </c>
      <c r="J154" s="117" t="s">
        <v>680</v>
      </c>
      <c r="K154" s="122"/>
    </row>
    <row r="155" spans="1:11">
      <c r="A155" s="141" t="s">
        <v>685</v>
      </c>
      <c r="B155" s="109"/>
      <c r="C155" s="96"/>
      <c r="D155" s="97"/>
      <c r="E155" s="97"/>
      <c r="F155" s="97"/>
      <c r="G155" s="97"/>
      <c r="H155" s="97"/>
      <c r="I155" s="110"/>
      <c r="J155" s="270"/>
      <c r="K155" s="111"/>
    </row>
    <row r="156" spans="1:11" ht="22.5">
      <c r="A156" s="108" t="s">
        <v>493</v>
      </c>
      <c r="B156" s="109"/>
      <c r="C156" s="96"/>
      <c r="D156" s="97"/>
      <c r="E156" s="97"/>
      <c r="F156" s="97"/>
      <c r="G156" s="97"/>
      <c r="H156" s="97"/>
      <c r="I156" s="110"/>
      <c r="J156" s="270"/>
      <c r="K156" s="111"/>
    </row>
    <row r="157" spans="1:11" s="209" customFormat="1" ht="22.5">
      <c r="A157" s="125" t="s">
        <v>686</v>
      </c>
      <c r="B157" s="126"/>
      <c r="C157" s="96"/>
      <c r="D157" s="97"/>
      <c r="E157" s="97" t="s">
        <v>687</v>
      </c>
      <c r="F157" s="97" t="s">
        <v>1825</v>
      </c>
      <c r="G157" s="97"/>
      <c r="H157" s="97"/>
      <c r="I157" s="110"/>
      <c r="J157" s="270"/>
      <c r="K157" s="111"/>
    </row>
    <row r="158" spans="1:11" s="209" customFormat="1" ht="239.25" customHeight="1">
      <c r="A158" s="840" t="s">
        <v>1826</v>
      </c>
      <c r="B158" s="841" t="s">
        <v>1827</v>
      </c>
      <c r="C158" s="835" t="s">
        <v>1828</v>
      </c>
      <c r="D158" s="836" t="s">
        <v>1829</v>
      </c>
      <c r="E158" s="836"/>
      <c r="F158" s="836"/>
      <c r="G158" s="836" t="s">
        <v>1830</v>
      </c>
      <c r="H158" s="836" t="s">
        <v>1831</v>
      </c>
      <c r="I158" s="110"/>
      <c r="J158" s="270"/>
      <c r="K158" s="111"/>
    </row>
    <row r="159" spans="1:11" s="209" customFormat="1">
      <c r="A159" s="832" t="s">
        <v>1832</v>
      </c>
      <c r="B159" s="833"/>
      <c r="C159" s="96"/>
      <c r="D159" s="97"/>
      <c r="E159" s="97"/>
      <c r="F159" s="97"/>
      <c r="G159" s="97"/>
      <c r="H159" s="97"/>
      <c r="I159" s="110"/>
      <c r="J159" s="270"/>
      <c r="K159" s="111"/>
    </row>
    <row r="160" spans="1:11" s="209" customFormat="1" ht="22.5">
      <c r="A160" s="830" t="s">
        <v>493</v>
      </c>
      <c r="B160" s="109"/>
      <c r="C160" s="96"/>
      <c r="D160" s="97"/>
      <c r="E160" s="831"/>
      <c r="F160" s="97"/>
      <c r="G160" s="97"/>
      <c r="H160" s="97"/>
      <c r="I160" s="110"/>
      <c r="J160" s="270"/>
      <c r="K160" s="111"/>
    </row>
    <row r="161" spans="1:11" ht="22.5">
      <c r="A161" s="15" t="s">
        <v>1833</v>
      </c>
      <c r="B161" s="109"/>
      <c r="C161" s="96"/>
      <c r="D161" s="97"/>
      <c r="F161" s="97"/>
      <c r="G161" s="97" t="s">
        <v>1834</v>
      </c>
      <c r="H161" s="97"/>
      <c r="I161" s="110"/>
      <c r="J161" s="270"/>
      <c r="K161" s="111"/>
    </row>
    <row r="162" spans="1:11" ht="15.75" thickBot="1">
      <c r="A162" s="1136" t="s">
        <v>689</v>
      </c>
      <c r="B162" s="1136"/>
      <c r="C162" s="1136"/>
      <c r="D162" s="1136"/>
      <c r="E162" s="1136"/>
      <c r="F162" s="1136"/>
      <c r="G162" s="1136"/>
      <c r="H162" s="1136"/>
      <c r="I162" s="1136"/>
      <c r="J162" s="270"/>
      <c r="K162" s="111"/>
    </row>
    <row r="163" spans="1:11" ht="157.5">
      <c r="A163" s="112" t="s">
        <v>690</v>
      </c>
      <c r="B163" s="113" t="s">
        <v>691</v>
      </c>
      <c r="C163" s="123" t="s">
        <v>1005</v>
      </c>
      <c r="D163" s="113" t="s">
        <v>1006</v>
      </c>
      <c r="E163" s="834" t="s">
        <v>1835</v>
      </c>
      <c r="F163" s="115" t="s">
        <v>692</v>
      </c>
      <c r="G163" s="116" t="s">
        <v>1774</v>
      </c>
      <c r="H163" s="113" t="s">
        <v>1775</v>
      </c>
      <c r="I163" s="757"/>
      <c r="J163" s="271"/>
      <c r="K163" s="120"/>
    </row>
    <row r="164" spans="1:11">
      <c r="A164" s="141" t="s">
        <v>693</v>
      </c>
      <c r="B164" s="109"/>
      <c r="C164" s="96"/>
      <c r="D164" s="97"/>
      <c r="E164" s="97"/>
      <c r="F164" s="97"/>
      <c r="G164" s="97"/>
      <c r="H164" s="97"/>
      <c r="I164" s="110"/>
      <c r="J164" s="270"/>
      <c r="K164" s="111"/>
    </row>
    <row r="165" spans="1:11">
      <c r="A165" s="108" t="s">
        <v>479</v>
      </c>
      <c r="B165" s="109"/>
      <c r="C165" s="96"/>
      <c r="D165" s="97"/>
      <c r="E165" s="97"/>
      <c r="F165" s="97"/>
      <c r="G165" s="97"/>
      <c r="H165" s="97"/>
      <c r="I165" s="110"/>
      <c r="J165" s="270"/>
      <c r="K165" s="111"/>
    </row>
    <row r="166" spans="1:11" ht="23.25" thickBot="1">
      <c r="A166" s="125" t="s">
        <v>480</v>
      </c>
      <c r="B166" s="126"/>
      <c r="C166" s="127"/>
      <c r="D166" s="118"/>
      <c r="E166" s="118" t="s">
        <v>687</v>
      </c>
      <c r="F166" s="118" t="s">
        <v>688</v>
      </c>
      <c r="G166" s="118" t="s">
        <v>1836</v>
      </c>
      <c r="H166" s="118"/>
      <c r="I166" s="119"/>
      <c r="J166" s="271"/>
      <c r="K166" s="120"/>
    </row>
    <row r="167" spans="1:11" s="467" customFormat="1" ht="168.75" customHeight="1">
      <c r="A167" s="847" t="s">
        <v>694</v>
      </c>
      <c r="B167" s="135" t="s">
        <v>1838</v>
      </c>
      <c r="C167" s="135" t="s">
        <v>1839</v>
      </c>
      <c r="D167" s="111" t="s">
        <v>1840</v>
      </c>
      <c r="E167" s="111" t="s">
        <v>1841</v>
      </c>
      <c r="F167" s="111" t="s">
        <v>1842</v>
      </c>
      <c r="G167" s="116" t="s">
        <v>1843</v>
      </c>
      <c r="H167" s="111" t="s">
        <v>1843</v>
      </c>
      <c r="I167" s="111" t="s">
        <v>1843</v>
      </c>
      <c r="J167" s="111"/>
      <c r="K167" s="279"/>
    </row>
    <row r="168" spans="1:11">
      <c r="A168" s="842" t="s">
        <v>695</v>
      </c>
      <c r="B168" s="833"/>
      <c r="C168" s="843"/>
      <c r="D168" s="844"/>
      <c r="E168" s="844"/>
      <c r="F168" s="844"/>
      <c r="G168" s="844"/>
      <c r="H168" s="844"/>
      <c r="I168" s="845"/>
      <c r="J168" s="278"/>
      <c r="K168" s="846"/>
    </row>
    <row r="169" spans="1:11" ht="23.25" thickBot="1">
      <c r="A169" s="108" t="s">
        <v>493</v>
      </c>
      <c r="B169" s="109"/>
      <c r="C169" s="96"/>
      <c r="D169" s="97"/>
      <c r="E169" s="97"/>
      <c r="F169" s="97"/>
      <c r="G169" s="97"/>
      <c r="H169" s="97"/>
      <c r="I169" s="110"/>
      <c r="J169" s="270"/>
      <c r="K169" s="111"/>
    </row>
    <row r="170" spans="1:11">
      <c r="A170" s="108" t="s">
        <v>480</v>
      </c>
      <c r="B170" s="113"/>
      <c r="C170" s="123"/>
      <c r="D170" s="113"/>
      <c r="E170" s="115"/>
      <c r="F170" s="115"/>
      <c r="G170" s="116"/>
      <c r="H170" s="113"/>
      <c r="I170" s="117" t="s">
        <v>73</v>
      </c>
      <c r="J170" s="273" t="s">
        <v>73</v>
      </c>
      <c r="K170" s="111"/>
    </row>
    <row r="171" spans="1:11">
      <c r="A171" s="141" t="s">
        <v>695</v>
      </c>
      <c r="B171" s="109"/>
      <c r="C171" s="127"/>
      <c r="D171" s="118"/>
      <c r="E171" s="118"/>
      <c r="F171" s="118"/>
      <c r="G171" s="118"/>
      <c r="H171" s="118"/>
      <c r="I171" s="119"/>
      <c r="J171" s="271"/>
      <c r="K171" s="111"/>
    </row>
    <row r="172" spans="1:11">
      <c r="A172" s="108" t="s">
        <v>479</v>
      </c>
      <c r="C172" s="122"/>
      <c r="D172" s="122"/>
      <c r="E172" s="122"/>
      <c r="F172" s="121"/>
      <c r="G172" s="121"/>
      <c r="H172" s="122"/>
      <c r="I172" s="122"/>
      <c r="J172" s="122"/>
      <c r="K172" s="120"/>
    </row>
    <row r="173" spans="1:11" ht="168.75">
      <c r="A173" s="136" t="s">
        <v>1776</v>
      </c>
      <c r="B173" s="837" t="s">
        <v>1847</v>
      </c>
      <c r="C173" s="837" t="s">
        <v>1777</v>
      </c>
      <c r="D173" s="838"/>
      <c r="E173" s="838"/>
      <c r="F173" s="838"/>
      <c r="G173" s="838" t="s">
        <v>1778</v>
      </c>
      <c r="H173" s="839" t="s">
        <v>1779</v>
      </c>
      <c r="I173" s="278"/>
      <c r="J173" s="111"/>
      <c r="K173" s="111"/>
    </row>
    <row r="174" spans="1:11">
      <c r="A174" s="141" t="s">
        <v>696</v>
      </c>
      <c r="B174" s="96"/>
      <c r="C174" s="97"/>
      <c r="D174" s="97"/>
      <c r="E174" s="97"/>
      <c r="F174" s="97"/>
      <c r="G174" s="97"/>
      <c r="H174" s="110"/>
      <c r="I174" s="270"/>
      <c r="J174" s="111"/>
    </row>
    <row r="175" spans="1:11">
      <c r="A175" s="108" t="s">
        <v>479</v>
      </c>
      <c r="B175" s="96"/>
      <c r="C175" s="97"/>
      <c r="D175" s="97"/>
      <c r="E175" s="97"/>
      <c r="F175" s="97"/>
      <c r="G175" s="97"/>
      <c r="H175" s="110"/>
      <c r="I175" s="270"/>
      <c r="J175" s="121"/>
    </row>
    <row r="176" spans="1:11" ht="22.5">
      <c r="A176" s="108" t="s">
        <v>480</v>
      </c>
      <c r="B176" s="109"/>
      <c r="C176" s="96"/>
      <c r="D176" s="97"/>
      <c r="E176" s="97"/>
      <c r="F176" s="97"/>
      <c r="G176" s="97" t="s">
        <v>1780</v>
      </c>
      <c r="H176" s="97"/>
      <c r="I176" s="110"/>
      <c r="J176" s="270"/>
    </row>
    <row r="177" spans="1:11">
      <c r="A177" s="141" t="s">
        <v>704</v>
      </c>
      <c r="B177" s="1136"/>
      <c r="C177" s="1136"/>
      <c r="D177" s="1136"/>
      <c r="E177" s="1136"/>
      <c r="F177" s="1136"/>
      <c r="G177" s="1136"/>
      <c r="H177" s="1136"/>
      <c r="I177" s="1136"/>
      <c r="J177" s="1136"/>
      <c r="K177" s="279"/>
    </row>
    <row r="178" spans="1:11" ht="23.25" thickBot="1">
      <c r="A178" s="108" t="s">
        <v>493</v>
      </c>
      <c r="B178" s="756"/>
      <c r="C178" s="122"/>
      <c r="D178" s="122"/>
      <c r="E178" s="122"/>
      <c r="F178" s="121"/>
      <c r="G178" s="121"/>
      <c r="H178" s="122"/>
      <c r="I178" s="273"/>
      <c r="K178" s="122"/>
    </row>
    <row r="179" spans="1:11" ht="113.25" thickBot="1">
      <c r="A179" s="112" t="s">
        <v>697</v>
      </c>
      <c r="B179" s="114" t="s">
        <v>1846</v>
      </c>
      <c r="C179" s="113" t="s">
        <v>1845</v>
      </c>
      <c r="D179" s="115" t="s">
        <v>73</v>
      </c>
      <c r="E179" s="115" t="s">
        <v>698</v>
      </c>
      <c r="F179" s="116" t="s">
        <v>699</v>
      </c>
      <c r="G179" s="117" t="s">
        <v>73</v>
      </c>
      <c r="H179" s="117" t="s">
        <v>73</v>
      </c>
      <c r="I179" s="148" t="s">
        <v>73</v>
      </c>
      <c r="J179" s="111" t="s">
        <v>703</v>
      </c>
    </row>
    <row r="180" spans="1:11" ht="78.75">
      <c r="A180" s="112" t="s">
        <v>700</v>
      </c>
      <c r="B180" s="114" t="s">
        <v>701</v>
      </c>
      <c r="C180" s="113" t="s">
        <v>1844</v>
      </c>
      <c r="D180" s="115" t="s">
        <v>73</v>
      </c>
      <c r="E180" s="115" t="s">
        <v>702</v>
      </c>
      <c r="F180" s="116" t="s">
        <v>703</v>
      </c>
      <c r="G180" s="116" t="s">
        <v>703</v>
      </c>
      <c r="H180" s="116" t="s">
        <v>703</v>
      </c>
      <c r="I180" s="117" t="s">
        <v>703</v>
      </c>
      <c r="J180" s="111"/>
    </row>
    <row r="181" spans="1:11">
      <c r="A181" s="141" t="s">
        <v>704</v>
      </c>
      <c r="B181" s="96"/>
      <c r="C181" s="97"/>
      <c r="D181" s="97"/>
      <c r="E181" s="97"/>
      <c r="F181" s="97"/>
      <c r="G181" s="97"/>
      <c r="H181" s="110"/>
      <c r="I181" s="270"/>
      <c r="J181" s="111"/>
    </row>
    <row r="182" spans="1:11" ht="22.5">
      <c r="A182" s="108" t="s">
        <v>493</v>
      </c>
      <c r="B182" s="96"/>
      <c r="C182" s="97"/>
      <c r="D182" s="97"/>
      <c r="E182" s="97"/>
      <c r="F182" s="97"/>
      <c r="G182" s="97"/>
      <c r="H182" s="110"/>
      <c r="I182" s="271"/>
      <c r="J182" s="144"/>
    </row>
    <row r="183" spans="1:11">
      <c r="A183" s="108" t="s">
        <v>480</v>
      </c>
      <c r="B183" s="143"/>
      <c r="C183" s="143"/>
      <c r="D183" s="144"/>
      <c r="E183" s="145"/>
      <c r="F183" s="144"/>
      <c r="G183" s="144"/>
      <c r="H183" s="144"/>
      <c r="I183" s="144"/>
      <c r="J183" s="144"/>
    </row>
    <row r="184" spans="1:11">
      <c r="A184" s="142"/>
      <c r="B184" s="143"/>
      <c r="C184" s="143"/>
      <c r="D184" s="144"/>
      <c r="E184" s="145"/>
      <c r="F184" s="144"/>
      <c r="G184" s="144"/>
      <c r="H184" s="144"/>
      <c r="I184" s="144"/>
      <c r="J184" s="144"/>
      <c r="K184" s="144"/>
    </row>
    <row r="185" spans="1:11">
      <c r="A185" s="142"/>
      <c r="B185" s="143"/>
      <c r="C185" s="143"/>
      <c r="D185" s="144"/>
      <c r="E185" s="145"/>
      <c r="F185" s="144"/>
      <c r="G185" s="144"/>
      <c r="H185" s="144"/>
      <c r="I185" s="144"/>
      <c r="J185" s="144"/>
      <c r="K185" s="144"/>
    </row>
    <row r="186" spans="1:11">
      <c r="A186" s="142"/>
      <c r="B186" s="143"/>
      <c r="C186" s="143"/>
      <c r="D186" s="144"/>
      <c r="E186" s="145"/>
      <c r="F186" s="144"/>
      <c r="G186" s="144"/>
      <c r="H186" s="144"/>
      <c r="I186" s="144"/>
      <c r="J186" s="144"/>
      <c r="K186" s="144"/>
    </row>
    <row r="187" spans="1:11">
      <c r="A187" s="142"/>
      <c r="B187" s="143"/>
      <c r="C187" s="143"/>
      <c r="D187" s="144"/>
      <c r="E187" s="145"/>
      <c r="F187" s="144"/>
      <c r="G187" s="144"/>
      <c r="H187" s="144"/>
      <c r="I187" s="144"/>
      <c r="J187" s="144"/>
      <c r="K187" s="144"/>
    </row>
    <row r="188" spans="1:11">
      <c r="A188" s="142"/>
      <c r="B188" s="143"/>
      <c r="C188" s="143"/>
      <c r="D188" s="144"/>
      <c r="E188" s="145"/>
      <c r="F188" s="144"/>
      <c r="G188" s="144"/>
      <c r="H188" s="144"/>
      <c r="I188" s="144"/>
      <c r="J188" s="144"/>
      <c r="K188" s="144"/>
    </row>
    <row r="189" spans="1:11">
      <c r="A189" s="142"/>
      <c r="B189" s="143"/>
      <c r="C189" s="143"/>
      <c r="D189" s="144"/>
      <c r="E189" s="145"/>
      <c r="F189" s="144"/>
      <c r="G189" s="144"/>
      <c r="H189" s="144"/>
      <c r="I189" s="144"/>
      <c r="J189" s="144"/>
      <c r="K189" s="144"/>
    </row>
    <row r="190" spans="1:11">
      <c r="A190" s="142"/>
      <c r="B190" s="143"/>
      <c r="C190" s="143"/>
      <c r="D190" s="144"/>
      <c r="E190" s="145"/>
      <c r="F190" s="144"/>
      <c r="G190" s="144"/>
      <c r="H190" s="144"/>
      <c r="I190" s="144"/>
      <c r="J190" s="144"/>
      <c r="K190" s="144"/>
    </row>
    <row r="191" spans="1:11">
      <c r="A191" s="142"/>
      <c r="B191" s="143"/>
      <c r="C191" s="143"/>
      <c r="D191" s="144"/>
      <c r="E191" s="145"/>
      <c r="F191" s="144"/>
      <c r="G191" s="144"/>
      <c r="H191" s="144"/>
      <c r="I191" s="144"/>
      <c r="J191" s="144"/>
      <c r="K191" s="144"/>
    </row>
    <row r="192" spans="1:11">
      <c r="A192" s="142"/>
      <c r="B192" s="143"/>
      <c r="C192" s="143"/>
      <c r="D192" s="144"/>
      <c r="E192" s="145"/>
      <c r="F192" s="144"/>
      <c r="G192" s="144"/>
      <c r="H192" s="144"/>
      <c r="I192" s="144"/>
      <c r="J192" s="144"/>
      <c r="K192" s="144"/>
    </row>
    <row r="193" spans="1:11">
      <c r="A193" s="142"/>
      <c r="B193" s="143"/>
      <c r="C193" s="143"/>
      <c r="D193" s="144"/>
      <c r="E193" s="145"/>
      <c r="F193" s="144"/>
      <c r="G193" s="144"/>
      <c r="H193" s="144"/>
      <c r="I193" s="144"/>
      <c r="J193" s="144"/>
      <c r="K193" s="144"/>
    </row>
    <row r="194" spans="1:11">
      <c r="A194" s="142"/>
      <c r="B194" s="143"/>
      <c r="C194" s="143"/>
      <c r="D194" s="144"/>
      <c r="E194" s="145"/>
      <c r="F194" s="144"/>
      <c r="G194" s="144"/>
      <c r="H194" s="144"/>
      <c r="I194" s="144"/>
      <c r="J194" s="144"/>
      <c r="K194" s="144"/>
    </row>
    <row r="195" spans="1:11">
      <c r="A195" s="142"/>
      <c r="B195" s="143"/>
      <c r="C195" s="143"/>
      <c r="D195" s="144"/>
      <c r="E195" s="145"/>
      <c r="F195" s="144"/>
      <c r="G195" s="144"/>
      <c r="H195" s="144"/>
      <c r="I195" s="144"/>
      <c r="J195" s="144"/>
      <c r="K195" s="144"/>
    </row>
    <row r="196" spans="1:11">
      <c r="A196" s="142"/>
      <c r="B196" s="143"/>
      <c r="C196" s="143"/>
      <c r="D196" s="144"/>
      <c r="E196" s="145"/>
      <c r="F196" s="144"/>
      <c r="G196" s="144"/>
      <c r="H196" s="144"/>
      <c r="I196" s="144"/>
      <c r="J196" s="144"/>
      <c r="K196" s="144"/>
    </row>
    <row r="197" spans="1:11">
      <c r="A197" s="142"/>
      <c r="B197" s="143"/>
      <c r="C197" s="143"/>
      <c r="D197" s="144"/>
      <c r="E197" s="145"/>
      <c r="F197" s="144"/>
      <c r="G197" s="144"/>
      <c r="H197" s="144"/>
      <c r="I197" s="144"/>
      <c r="J197" s="144"/>
      <c r="K197" s="144"/>
    </row>
    <row r="198" spans="1:11">
      <c r="A198" s="142"/>
      <c r="B198" s="143"/>
      <c r="C198" s="143"/>
      <c r="D198" s="144"/>
      <c r="E198" s="145"/>
      <c r="F198" s="144"/>
      <c r="G198" s="144"/>
      <c r="H198" s="144"/>
      <c r="I198" s="144"/>
      <c r="J198" s="144"/>
      <c r="K198" s="144"/>
    </row>
    <row r="199" spans="1:11">
      <c r="A199" s="142"/>
      <c r="B199" s="143"/>
      <c r="C199" s="143"/>
      <c r="D199" s="144"/>
      <c r="E199" s="145"/>
      <c r="F199" s="144"/>
      <c r="G199" s="144"/>
      <c r="H199" s="144"/>
      <c r="I199" s="144"/>
      <c r="J199" s="144"/>
      <c r="K199" s="144"/>
    </row>
    <row r="200" spans="1:11">
      <c r="A200" s="142"/>
      <c r="B200" s="143"/>
      <c r="C200" s="143"/>
      <c r="D200" s="144"/>
      <c r="E200" s="145"/>
      <c r="F200" s="144"/>
      <c r="G200" s="144"/>
      <c r="H200" s="144"/>
      <c r="I200" s="144"/>
      <c r="J200" s="144"/>
      <c r="K200" s="144"/>
    </row>
    <row r="201" spans="1:11">
      <c r="A201" s="142"/>
      <c r="B201" s="143"/>
      <c r="C201" s="143"/>
      <c r="D201" s="144"/>
      <c r="E201" s="145"/>
      <c r="F201" s="144"/>
      <c r="G201" s="144"/>
      <c r="H201" s="144"/>
      <c r="I201" s="144"/>
      <c r="J201" s="144"/>
      <c r="K201" s="144"/>
    </row>
    <row r="202" spans="1:11">
      <c r="A202" s="142"/>
      <c r="B202" s="143"/>
      <c r="C202" s="143"/>
      <c r="D202" s="144"/>
      <c r="E202" s="145"/>
      <c r="F202" s="144"/>
      <c r="G202" s="144"/>
      <c r="H202" s="144"/>
      <c r="I202" s="144"/>
      <c r="J202" s="144"/>
      <c r="K202" s="144"/>
    </row>
    <row r="203" spans="1:11">
      <c r="A203" s="142"/>
      <c r="B203" s="143"/>
      <c r="C203" s="143"/>
      <c r="D203" s="144"/>
      <c r="E203" s="145"/>
      <c r="F203" s="144"/>
      <c r="G203" s="144"/>
      <c r="H203" s="144"/>
      <c r="I203" s="144"/>
      <c r="J203" s="144"/>
      <c r="K203" s="144"/>
    </row>
    <row r="204" spans="1:11">
      <c r="A204" s="142"/>
      <c r="B204" s="143"/>
      <c r="C204" s="143"/>
      <c r="D204" s="144"/>
      <c r="E204" s="145"/>
      <c r="F204" s="144"/>
      <c r="G204" s="144"/>
      <c r="H204" s="144"/>
      <c r="I204" s="144"/>
      <c r="J204" s="144"/>
      <c r="K204" s="144"/>
    </row>
    <row r="205" spans="1:11">
      <c r="A205" s="142"/>
      <c r="B205" s="143"/>
      <c r="C205" s="143"/>
      <c r="D205" s="144"/>
      <c r="E205" s="145"/>
      <c r="F205" s="144"/>
      <c r="G205" s="144"/>
      <c r="H205" s="144"/>
      <c r="I205" s="144"/>
      <c r="J205" s="144"/>
      <c r="K205" s="144"/>
    </row>
    <row r="206" spans="1:11">
      <c r="A206" s="142"/>
      <c r="B206" s="143"/>
      <c r="C206" s="143"/>
      <c r="D206" s="144"/>
      <c r="E206" s="145"/>
      <c r="F206" s="144"/>
      <c r="G206" s="144"/>
      <c r="H206" s="144"/>
      <c r="I206" s="144"/>
      <c r="J206" s="144"/>
      <c r="K206" s="144"/>
    </row>
    <row r="207" spans="1:11">
      <c r="A207" s="142"/>
      <c r="B207" s="143"/>
      <c r="C207" s="143"/>
      <c r="D207" s="144"/>
      <c r="E207" s="145"/>
      <c r="F207" s="144"/>
      <c r="G207" s="144"/>
      <c r="H207" s="144"/>
      <c r="I207" s="144"/>
      <c r="J207" s="144"/>
      <c r="K207" s="144"/>
    </row>
    <row r="208" spans="1:11">
      <c r="A208" s="142"/>
      <c r="B208" s="143"/>
      <c r="C208" s="143"/>
      <c r="D208" s="144"/>
      <c r="E208" s="145"/>
      <c r="F208" s="144"/>
      <c r="G208" s="144"/>
      <c r="H208" s="144"/>
      <c r="I208" s="144"/>
      <c r="J208" s="144"/>
      <c r="K208" s="144"/>
    </row>
    <row r="209" spans="1:11">
      <c r="A209" s="142"/>
      <c r="B209" s="143"/>
      <c r="C209" s="143"/>
      <c r="D209" s="144"/>
      <c r="E209" s="145"/>
      <c r="F209" s="144"/>
      <c r="G209" s="144"/>
      <c r="H209" s="144"/>
      <c r="I209" s="144"/>
      <c r="J209" s="144"/>
      <c r="K209" s="144"/>
    </row>
    <row r="210" spans="1:11">
      <c r="A210" s="142"/>
      <c r="B210" s="143"/>
      <c r="C210" s="143"/>
      <c r="D210" s="144"/>
      <c r="E210" s="145"/>
      <c r="F210" s="144"/>
      <c r="G210" s="144"/>
      <c r="H210" s="144"/>
      <c r="I210" s="144"/>
      <c r="J210" s="144"/>
      <c r="K210" s="144"/>
    </row>
    <row r="211" spans="1:11">
      <c r="A211" s="142"/>
      <c r="B211" s="143"/>
      <c r="C211" s="143"/>
      <c r="D211" s="144"/>
      <c r="E211" s="145"/>
      <c r="F211" s="144"/>
      <c r="G211" s="144"/>
      <c r="H211" s="144"/>
      <c r="I211" s="144"/>
      <c r="J211" s="144"/>
      <c r="K211" s="144"/>
    </row>
    <row r="212" spans="1:11">
      <c r="A212" s="142"/>
      <c r="B212" s="143"/>
      <c r="C212" s="143"/>
      <c r="D212" s="144"/>
      <c r="E212" s="145"/>
      <c r="F212" s="144"/>
      <c r="G212" s="144"/>
      <c r="H212" s="144"/>
      <c r="I212" s="144"/>
      <c r="J212" s="144"/>
      <c r="K212" s="144"/>
    </row>
    <row r="213" spans="1:11">
      <c r="A213" s="142"/>
      <c r="B213" s="143"/>
      <c r="C213" s="143"/>
      <c r="D213" s="144"/>
      <c r="E213" s="145"/>
      <c r="F213" s="144"/>
      <c r="G213" s="144"/>
      <c r="H213" s="144"/>
      <c r="I213" s="144"/>
      <c r="J213" s="144"/>
      <c r="K213" s="144"/>
    </row>
    <row r="214" spans="1:11">
      <c r="A214" s="142"/>
      <c r="B214" s="143"/>
      <c r="C214" s="143"/>
      <c r="D214" s="144"/>
      <c r="E214" s="145"/>
      <c r="F214" s="144"/>
      <c r="G214" s="144"/>
      <c r="H214" s="144"/>
      <c r="I214" s="144"/>
      <c r="J214" s="144"/>
      <c r="K214" s="144"/>
    </row>
    <row r="215" spans="1:11">
      <c r="A215" s="142"/>
      <c r="B215" s="143"/>
      <c r="C215" s="143"/>
      <c r="D215" s="144"/>
      <c r="E215" s="145"/>
      <c r="F215" s="144"/>
      <c r="G215" s="144"/>
      <c r="H215" s="144"/>
      <c r="I215" s="144"/>
      <c r="J215" s="144"/>
      <c r="K215" s="144"/>
    </row>
    <row r="216" spans="1:11">
      <c r="A216" s="142"/>
      <c r="B216" s="143"/>
      <c r="C216" s="143"/>
      <c r="D216" s="144"/>
      <c r="E216" s="145"/>
      <c r="F216" s="144"/>
      <c r="G216" s="144"/>
      <c r="H216" s="144"/>
      <c r="I216" s="144"/>
      <c r="J216" s="144"/>
      <c r="K216" s="144"/>
    </row>
    <row r="217" spans="1:11">
      <c r="A217" s="142"/>
      <c r="B217" s="143"/>
      <c r="C217" s="143"/>
      <c r="D217" s="144"/>
      <c r="E217" s="145"/>
      <c r="F217" s="144"/>
      <c r="G217" s="144"/>
      <c r="H217" s="144"/>
      <c r="I217" s="144"/>
      <c r="J217" s="144"/>
      <c r="K217" s="144"/>
    </row>
    <row r="218" spans="1:11">
      <c r="A218" s="142"/>
      <c r="B218" s="143"/>
      <c r="C218" s="143"/>
      <c r="D218" s="144"/>
      <c r="E218" s="145"/>
      <c r="F218" s="144"/>
      <c r="G218" s="144"/>
      <c r="H218" s="144"/>
      <c r="I218" s="144"/>
      <c r="J218" s="144"/>
      <c r="K218" s="144"/>
    </row>
    <row r="219" spans="1:11">
      <c r="A219" s="142"/>
      <c r="B219" s="143"/>
      <c r="C219" s="143"/>
      <c r="D219" s="144"/>
      <c r="E219" s="145"/>
      <c r="F219" s="144"/>
      <c r="G219" s="144"/>
      <c r="H219" s="144"/>
      <c r="I219" s="144"/>
      <c r="J219" s="144"/>
      <c r="K219" s="144"/>
    </row>
    <row r="220" spans="1:11">
      <c r="A220" s="142"/>
      <c r="B220" s="143"/>
      <c r="C220" s="143"/>
      <c r="D220" s="144"/>
      <c r="E220" s="145"/>
      <c r="F220" s="144"/>
      <c r="G220" s="144"/>
      <c r="H220" s="144"/>
      <c r="I220" s="144"/>
      <c r="J220" s="144"/>
      <c r="K220" s="144"/>
    </row>
    <row r="221" spans="1:11">
      <c r="A221" s="142"/>
      <c r="B221" s="143"/>
      <c r="C221" s="143"/>
      <c r="D221" s="144"/>
      <c r="E221" s="145"/>
      <c r="F221" s="144"/>
      <c r="G221" s="144"/>
      <c r="H221" s="144"/>
      <c r="I221" s="144"/>
      <c r="J221" s="144"/>
      <c r="K221" s="144"/>
    </row>
    <row r="222" spans="1:11">
      <c r="A222" s="142"/>
      <c r="B222" s="143"/>
      <c r="C222" s="143"/>
      <c r="D222" s="144"/>
      <c r="E222" s="145"/>
      <c r="F222" s="144"/>
      <c r="G222" s="144"/>
      <c r="H222" s="144"/>
      <c r="I222" s="144"/>
      <c r="J222" s="144"/>
      <c r="K222" s="144"/>
    </row>
    <row r="223" spans="1:11">
      <c r="A223" s="142"/>
      <c r="B223" s="143"/>
      <c r="C223" s="143"/>
      <c r="D223" s="144"/>
      <c r="E223" s="145"/>
      <c r="F223" s="144"/>
      <c r="G223" s="144"/>
      <c r="H223" s="144"/>
      <c r="I223" s="144"/>
      <c r="J223" s="144"/>
      <c r="K223" s="144"/>
    </row>
    <row r="224" spans="1:11">
      <c r="A224" s="142"/>
      <c r="B224" s="143"/>
      <c r="C224" s="143"/>
      <c r="D224" s="144"/>
      <c r="E224" s="145"/>
      <c r="F224" s="144"/>
      <c r="G224" s="144"/>
      <c r="H224" s="144"/>
      <c r="I224" s="144"/>
      <c r="J224" s="144"/>
      <c r="K224" s="144"/>
    </row>
    <row r="225" spans="1:11">
      <c r="A225" s="142"/>
      <c r="B225" s="143"/>
      <c r="C225" s="143"/>
      <c r="D225" s="144"/>
      <c r="E225" s="145"/>
      <c r="F225" s="144"/>
      <c r="G225" s="144"/>
      <c r="H225" s="144"/>
      <c r="I225" s="144"/>
      <c r="J225" s="144"/>
      <c r="K225" s="144"/>
    </row>
    <row r="226" spans="1:11">
      <c r="A226" s="142"/>
      <c r="B226" s="143"/>
      <c r="C226" s="143"/>
      <c r="D226" s="144"/>
      <c r="E226" s="145"/>
      <c r="F226" s="144"/>
      <c r="G226" s="144"/>
      <c r="H226" s="144"/>
      <c r="I226" s="144"/>
      <c r="J226" s="144"/>
      <c r="K226" s="144"/>
    </row>
    <row r="227" spans="1:11">
      <c r="A227" s="142"/>
      <c r="B227" s="143"/>
      <c r="C227" s="143"/>
      <c r="D227" s="144"/>
      <c r="E227" s="145"/>
      <c r="F227" s="144"/>
      <c r="G227" s="144"/>
      <c r="H227" s="144"/>
      <c r="I227" s="144"/>
      <c r="J227" s="144"/>
      <c r="K227" s="144"/>
    </row>
    <row r="228" spans="1:11">
      <c r="A228" s="142"/>
      <c r="B228" s="143"/>
      <c r="C228" s="143"/>
      <c r="D228" s="144"/>
      <c r="E228" s="145"/>
      <c r="F228" s="144"/>
      <c r="G228" s="144"/>
      <c r="H228" s="144"/>
      <c r="I228" s="144"/>
      <c r="J228" s="144"/>
      <c r="K228" s="144"/>
    </row>
    <row r="229" spans="1:11">
      <c r="A229" s="142"/>
      <c r="B229" s="143"/>
      <c r="C229" s="143"/>
      <c r="D229" s="144"/>
      <c r="E229" s="145"/>
      <c r="F229" s="144"/>
      <c r="G229" s="144"/>
      <c r="H229" s="144"/>
      <c r="I229" s="144"/>
      <c r="J229" s="144"/>
      <c r="K229" s="144"/>
    </row>
    <row r="230" spans="1:11">
      <c r="A230" s="142"/>
      <c r="B230" s="143"/>
      <c r="C230" s="143"/>
      <c r="D230" s="144"/>
      <c r="E230" s="145"/>
      <c r="F230" s="144"/>
      <c r="G230" s="144"/>
      <c r="H230" s="144"/>
      <c r="I230" s="144"/>
      <c r="J230" s="144"/>
      <c r="K230" s="144"/>
    </row>
    <row r="231" spans="1:11">
      <c r="A231" s="142"/>
      <c r="B231" s="143"/>
      <c r="C231" s="143"/>
      <c r="D231" s="144"/>
      <c r="E231" s="145"/>
      <c r="F231" s="144"/>
      <c r="G231" s="144"/>
      <c r="H231" s="144"/>
      <c r="I231" s="144"/>
      <c r="J231" s="144"/>
      <c r="K231" s="144"/>
    </row>
    <row r="232" spans="1:11">
      <c r="A232" s="142"/>
      <c r="B232" s="143"/>
      <c r="C232" s="143"/>
      <c r="D232" s="144"/>
      <c r="E232" s="145"/>
      <c r="F232" s="144"/>
      <c r="G232" s="144"/>
      <c r="H232" s="144"/>
      <c r="I232" s="144"/>
      <c r="J232" s="144"/>
      <c r="K232" s="144"/>
    </row>
    <row r="233" spans="1:11">
      <c r="A233" s="142"/>
      <c r="B233" s="143"/>
      <c r="C233" s="143"/>
      <c r="D233" s="144"/>
      <c r="E233" s="145"/>
      <c r="F233" s="144"/>
      <c r="G233" s="144"/>
      <c r="H233" s="144"/>
      <c r="I233" s="144"/>
      <c r="J233" s="144"/>
      <c r="K233" s="144"/>
    </row>
    <row r="234" spans="1:11">
      <c r="A234" s="142"/>
      <c r="B234" s="143"/>
      <c r="C234" s="143"/>
      <c r="D234" s="144"/>
      <c r="E234" s="145"/>
      <c r="F234" s="144"/>
      <c r="G234" s="144"/>
      <c r="H234" s="144"/>
      <c r="I234" s="144"/>
      <c r="J234" s="144"/>
      <c r="K234" s="144"/>
    </row>
    <row r="235" spans="1:11">
      <c r="A235" s="142"/>
      <c r="B235" s="143"/>
      <c r="C235" s="143"/>
      <c r="D235" s="144"/>
      <c r="E235" s="145"/>
      <c r="F235" s="144"/>
      <c r="G235" s="144"/>
      <c r="H235" s="144"/>
      <c r="I235" s="144"/>
      <c r="J235" s="144"/>
      <c r="K235" s="144"/>
    </row>
    <row r="236" spans="1:11">
      <c r="A236" s="142"/>
      <c r="B236" s="143"/>
      <c r="C236" s="143"/>
      <c r="D236" s="144"/>
      <c r="E236" s="145"/>
      <c r="F236" s="144"/>
      <c r="G236" s="144"/>
      <c r="H236" s="144"/>
      <c r="I236" s="144"/>
      <c r="J236" s="144"/>
      <c r="K236" s="144"/>
    </row>
    <row r="237" spans="1:11">
      <c r="A237" s="142"/>
      <c r="B237" s="143"/>
      <c r="C237" s="143"/>
      <c r="D237" s="144"/>
      <c r="E237" s="145"/>
      <c r="F237" s="144"/>
      <c r="G237" s="144"/>
      <c r="H237" s="144"/>
      <c r="I237" s="144"/>
      <c r="J237" s="144"/>
      <c r="K237" s="144"/>
    </row>
    <row r="238" spans="1:11">
      <c r="A238" s="142"/>
      <c r="B238" s="143"/>
      <c r="C238" s="143"/>
      <c r="D238" s="144"/>
      <c r="E238" s="145"/>
      <c r="F238" s="144"/>
      <c r="G238" s="144"/>
      <c r="H238" s="144"/>
      <c r="I238" s="144"/>
      <c r="J238" s="144"/>
      <c r="K238" s="144"/>
    </row>
    <row r="239" spans="1:11">
      <c r="A239" s="142"/>
      <c r="B239" s="143"/>
      <c r="C239" s="143"/>
      <c r="D239" s="144"/>
      <c r="E239" s="145"/>
      <c r="F239" s="144"/>
      <c r="G239" s="144"/>
      <c r="H239" s="144"/>
      <c r="I239" s="144"/>
      <c r="J239" s="144"/>
      <c r="K239" s="144"/>
    </row>
    <row r="240" spans="1:11">
      <c r="A240" s="142"/>
      <c r="B240" s="143"/>
      <c r="C240" s="143"/>
      <c r="D240" s="144"/>
      <c r="E240" s="145"/>
      <c r="F240" s="144"/>
      <c r="G240" s="144"/>
      <c r="H240" s="144"/>
      <c r="I240" s="144"/>
      <c r="J240" s="144"/>
      <c r="K240" s="144"/>
    </row>
    <row r="241" spans="1:11">
      <c r="A241" s="142"/>
      <c r="B241" s="143"/>
      <c r="C241" s="143"/>
      <c r="D241" s="144"/>
      <c r="E241" s="145"/>
      <c r="F241" s="144"/>
      <c r="G241" s="144"/>
      <c r="H241" s="144"/>
      <c r="I241" s="144"/>
      <c r="J241" s="144"/>
      <c r="K241" s="144"/>
    </row>
    <row r="242" spans="1:11">
      <c r="A242" s="142"/>
      <c r="B242" s="143"/>
      <c r="C242" s="143"/>
      <c r="D242" s="144"/>
      <c r="E242" s="145"/>
      <c r="F242" s="144"/>
      <c r="G242" s="144"/>
      <c r="H242" s="144"/>
      <c r="I242" s="144"/>
      <c r="J242" s="144"/>
      <c r="K242" s="144"/>
    </row>
    <row r="243" spans="1:11">
      <c r="A243" s="142"/>
      <c r="B243" s="143"/>
      <c r="C243" s="143"/>
      <c r="D243" s="144"/>
      <c r="E243" s="145"/>
      <c r="F243" s="144"/>
      <c r="G243" s="144"/>
      <c r="H243" s="144"/>
      <c r="I243" s="144"/>
      <c r="J243" s="144"/>
      <c r="K243" s="144"/>
    </row>
    <row r="244" spans="1:11">
      <c r="A244" s="142"/>
      <c r="B244" s="143"/>
      <c r="C244" s="143"/>
      <c r="D244" s="144"/>
      <c r="E244" s="145"/>
      <c r="F244" s="144"/>
      <c r="G244" s="144"/>
      <c r="H244" s="144"/>
      <c r="I244" s="144"/>
      <c r="J244" s="144"/>
      <c r="K244" s="144"/>
    </row>
    <row r="245" spans="1:11">
      <c r="A245" s="142"/>
      <c r="B245" s="143"/>
      <c r="C245" s="143"/>
      <c r="D245" s="144"/>
      <c r="E245" s="145"/>
      <c r="F245" s="144"/>
      <c r="G245" s="144"/>
      <c r="H245" s="144"/>
      <c r="I245" s="144"/>
      <c r="J245" s="144"/>
      <c r="K245" s="144"/>
    </row>
    <row r="246" spans="1:11">
      <c r="A246" s="142"/>
      <c r="B246" s="143"/>
      <c r="C246" s="143"/>
      <c r="D246" s="144"/>
      <c r="E246" s="145"/>
      <c r="F246" s="144"/>
      <c r="G246" s="144"/>
      <c r="H246" s="144"/>
      <c r="I246" s="144"/>
      <c r="J246" s="144"/>
      <c r="K246" s="144"/>
    </row>
    <row r="247" spans="1:11">
      <c r="A247" s="142"/>
      <c r="B247" s="143"/>
      <c r="C247" s="143"/>
      <c r="D247" s="144"/>
      <c r="E247" s="145"/>
      <c r="F247" s="144"/>
      <c r="G247" s="144"/>
      <c r="H247" s="144"/>
      <c r="I247" s="144"/>
      <c r="J247" s="144"/>
      <c r="K247" s="144"/>
    </row>
    <row r="248" spans="1:11">
      <c r="A248" s="142"/>
      <c r="B248" s="143"/>
      <c r="C248" s="143"/>
      <c r="D248" s="144"/>
      <c r="E248" s="145"/>
      <c r="F248" s="144"/>
      <c r="G248" s="144"/>
      <c r="H248" s="144"/>
      <c r="I248" s="144"/>
      <c r="J248" s="144"/>
      <c r="K248" s="144"/>
    </row>
    <row r="249" spans="1:11">
      <c r="A249" s="142"/>
      <c r="B249" s="143"/>
      <c r="C249" s="143"/>
      <c r="D249" s="144"/>
      <c r="E249" s="145"/>
      <c r="F249" s="144"/>
      <c r="G249" s="144"/>
      <c r="H249" s="144"/>
      <c r="I249" s="144"/>
      <c r="J249" s="144"/>
      <c r="K249" s="144"/>
    </row>
    <row r="250" spans="1:11">
      <c r="A250" s="142"/>
      <c r="B250" s="143"/>
      <c r="C250" s="143"/>
      <c r="D250" s="144"/>
      <c r="E250" s="145"/>
      <c r="F250" s="144"/>
      <c r="G250" s="144"/>
      <c r="H250" s="144"/>
      <c r="I250" s="144"/>
      <c r="J250" s="144"/>
      <c r="K250" s="144"/>
    </row>
    <row r="251" spans="1:11">
      <c r="A251" s="142"/>
      <c r="B251" s="143"/>
      <c r="C251" s="143"/>
      <c r="D251" s="144"/>
      <c r="E251" s="145"/>
      <c r="F251" s="144"/>
      <c r="G251" s="144"/>
      <c r="H251" s="144"/>
      <c r="I251" s="144"/>
      <c r="J251" s="144"/>
      <c r="K251" s="144"/>
    </row>
    <row r="252" spans="1:11">
      <c r="A252" s="142"/>
      <c r="B252" s="143"/>
      <c r="C252" s="143"/>
      <c r="D252" s="144"/>
      <c r="E252" s="145"/>
      <c r="F252" s="144"/>
      <c r="G252" s="144"/>
      <c r="H252" s="144"/>
      <c r="I252" s="144"/>
      <c r="J252" s="144"/>
      <c r="K252" s="144"/>
    </row>
    <row r="253" spans="1:11">
      <c r="A253" s="142"/>
      <c r="B253" s="143"/>
      <c r="C253" s="143"/>
      <c r="D253" s="144"/>
      <c r="E253" s="145"/>
      <c r="F253" s="144"/>
      <c r="G253" s="144"/>
      <c r="H253" s="144"/>
      <c r="I253" s="144"/>
      <c r="J253" s="144"/>
      <c r="K253" s="144"/>
    </row>
    <row r="254" spans="1:11">
      <c r="A254" s="142"/>
      <c r="B254" s="143"/>
      <c r="C254" s="143"/>
      <c r="D254" s="144"/>
      <c r="E254" s="145"/>
      <c r="F254" s="144"/>
      <c r="G254" s="144"/>
      <c r="H254" s="144"/>
      <c r="I254" s="144"/>
      <c r="J254" s="144"/>
      <c r="K254" s="144"/>
    </row>
    <row r="255" spans="1:11">
      <c r="A255" s="142"/>
      <c r="B255" s="143"/>
      <c r="C255" s="143"/>
      <c r="D255" s="144"/>
      <c r="E255" s="145"/>
      <c r="F255" s="144"/>
      <c r="G255" s="144"/>
      <c r="H255" s="144"/>
      <c r="I255" s="144"/>
      <c r="J255" s="144"/>
      <c r="K255" s="144"/>
    </row>
    <row r="256" spans="1:11">
      <c r="A256" s="142"/>
      <c r="B256" s="143"/>
      <c r="C256" s="143"/>
      <c r="D256" s="144"/>
      <c r="E256" s="145"/>
      <c r="F256" s="144"/>
      <c r="G256" s="144"/>
      <c r="H256" s="144"/>
      <c r="I256" s="144"/>
      <c r="J256" s="144"/>
      <c r="K256" s="144"/>
    </row>
    <row r="257" spans="1:11">
      <c r="A257" s="142"/>
      <c r="B257" s="143"/>
      <c r="C257" s="143"/>
      <c r="D257" s="144"/>
      <c r="E257" s="145"/>
      <c r="F257" s="144"/>
      <c r="G257" s="144"/>
      <c r="H257" s="144"/>
      <c r="I257" s="144"/>
      <c r="J257" s="144"/>
      <c r="K257" s="144"/>
    </row>
    <row r="258" spans="1:11">
      <c r="A258" s="142"/>
      <c r="B258" s="143"/>
      <c r="C258" s="143"/>
      <c r="D258" s="144"/>
      <c r="E258" s="145"/>
      <c r="F258" s="144"/>
      <c r="G258" s="144"/>
      <c r="H258" s="144"/>
      <c r="I258" s="144"/>
      <c r="J258" s="144"/>
      <c r="K258" s="144"/>
    </row>
    <row r="259" spans="1:11">
      <c r="A259" s="142"/>
      <c r="B259" s="143"/>
      <c r="C259" s="143"/>
      <c r="D259" s="144"/>
      <c r="E259" s="145"/>
      <c r="F259" s="144"/>
      <c r="G259" s="144"/>
      <c r="H259" s="144"/>
      <c r="I259" s="144"/>
      <c r="J259" s="144"/>
      <c r="K259" s="144"/>
    </row>
    <row r="260" spans="1:11">
      <c r="A260" s="142"/>
      <c r="B260" s="143"/>
      <c r="C260" s="143"/>
      <c r="D260" s="144"/>
      <c r="E260" s="145"/>
      <c r="F260" s="144"/>
      <c r="G260" s="144"/>
      <c r="H260" s="144"/>
      <c r="I260" s="144"/>
      <c r="J260" s="144"/>
      <c r="K260" s="144"/>
    </row>
    <row r="261" spans="1:11">
      <c r="A261" s="142"/>
      <c r="B261" s="143"/>
      <c r="C261" s="143"/>
      <c r="D261" s="144"/>
      <c r="E261" s="145"/>
      <c r="F261" s="144"/>
      <c r="G261" s="144"/>
      <c r="H261" s="144"/>
      <c r="I261" s="144"/>
      <c r="J261" s="144"/>
      <c r="K261" s="144"/>
    </row>
    <row r="262" spans="1:11">
      <c r="A262" s="142"/>
      <c r="B262" s="143"/>
      <c r="C262" s="143"/>
      <c r="D262" s="144"/>
      <c r="E262" s="145"/>
      <c r="F262" s="144"/>
      <c r="G262" s="144"/>
      <c r="H262" s="144"/>
      <c r="I262" s="144"/>
      <c r="J262" s="144"/>
      <c r="K262" s="144"/>
    </row>
    <row r="263" spans="1:11">
      <c r="A263" s="142"/>
      <c r="B263" s="143"/>
      <c r="C263" s="143"/>
      <c r="D263" s="144"/>
      <c r="E263" s="145"/>
      <c r="F263" s="144"/>
      <c r="G263" s="144"/>
      <c r="H263" s="144"/>
      <c r="I263" s="144"/>
      <c r="J263" s="144"/>
      <c r="K263" s="144"/>
    </row>
    <row r="264" spans="1:11">
      <c r="A264" s="142"/>
      <c r="B264" s="143"/>
      <c r="C264" s="143"/>
      <c r="D264" s="144"/>
      <c r="E264" s="145"/>
      <c r="F264" s="144"/>
      <c r="G264" s="144"/>
      <c r="H264" s="144"/>
      <c r="I264" s="144"/>
      <c r="J264" s="144"/>
      <c r="K264" s="144"/>
    </row>
    <row r="265" spans="1:11">
      <c r="A265" s="142"/>
      <c r="B265" s="143"/>
      <c r="C265" s="143"/>
      <c r="D265" s="144"/>
      <c r="E265" s="145"/>
      <c r="F265" s="144"/>
      <c r="G265" s="144"/>
      <c r="H265" s="144"/>
      <c r="I265" s="144"/>
      <c r="J265" s="144"/>
      <c r="K265" s="144"/>
    </row>
    <row r="266" spans="1:11">
      <c r="A266" s="142"/>
      <c r="B266" s="143"/>
      <c r="C266" s="143"/>
      <c r="D266" s="144"/>
      <c r="E266" s="145"/>
      <c r="F266" s="144"/>
      <c r="G266" s="144"/>
      <c r="H266" s="144"/>
      <c r="I266" s="144"/>
      <c r="J266" s="144"/>
      <c r="K266" s="144"/>
    </row>
    <row r="267" spans="1:11">
      <c r="A267" s="142"/>
      <c r="B267" s="143"/>
      <c r="C267" s="143"/>
      <c r="D267" s="144"/>
      <c r="E267" s="145"/>
      <c r="F267" s="144"/>
      <c r="G267" s="144"/>
      <c r="H267" s="144"/>
      <c r="I267" s="144"/>
      <c r="J267" s="144"/>
      <c r="K267" s="144"/>
    </row>
    <row r="268" spans="1:11">
      <c r="A268" s="142"/>
      <c r="B268" s="143"/>
      <c r="C268" s="143"/>
      <c r="D268" s="144"/>
      <c r="E268" s="145"/>
      <c r="F268" s="144"/>
      <c r="G268" s="144"/>
      <c r="H268" s="144"/>
      <c r="I268" s="144"/>
      <c r="J268" s="144"/>
      <c r="K268" s="144"/>
    </row>
    <row r="269" spans="1:11">
      <c r="A269" s="142"/>
      <c r="B269" s="143"/>
      <c r="C269" s="143"/>
      <c r="D269" s="144"/>
      <c r="E269" s="145"/>
      <c r="F269" s="144"/>
      <c r="G269" s="144"/>
      <c r="H269" s="144"/>
      <c r="I269" s="144"/>
      <c r="J269" s="144"/>
      <c r="K269" s="144"/>
    </row>
    <row r="270" spans="1:11">
      <c r="A270" s="142"/>
      <c r="B270" s="143"/>
      <c r="C270" s="143"/>
      <c r="D270" s="144"/>
      <c r="E270" s="145"/>
      <c r="F270" s="144"/>
      <c r="G270" s="144"/>
      <c r="H270" s="144"/>
      <c r="I270" s="144"/>
      <c r="J270" s="144"/>
      <c r="K270" s="144"/>
    </row>
    <row r="271" spans="1:11">
      <c r="A271" s="142"/>
      <c r="B271" s="143"/>
      <c r="C271" s="143"/>
      <c r="D271" s="144"/>
      <c r="E271" s="145"/>
      <c r="F271" s="144"/>
      <c r="G271" s="144"/>
      <c r="H271" s="144"/>
      <c r="I271" s="144"/>
      <c r="J271" s="144"/>
      <c r="K271" s="144"/>
    </row>
    <row r="272" spans="1:11">
      <c r="A272" s="142"/>
      <c r="B272" s="143"/>
      <c r="C272" s="143"/>
      <c r="D272" s="144"/>
      <c r="E272" s="145"/>
      <c r="F272" s="144"/>
      <c r="G272" s="144"/>
      <c r="H272" s="144"/>
      <c r="I272" s="144"/>
      <c r="J272" s="144"/>
      <c r="K272" s="144"/>
    </row>
    <row r="273" spans="1:11">
      <c r="A273" s="142"/>
      <c r="B273" s="143"/>
      <c r="C273" s="143"/>
      <c r="D273" s="144"/>
      <c r="E273" s="145"/>
      <c r="F273" s="144"/>
      <c r="G273" s="144"/>
      <c r="H273" s="144"/>
      <c r="I273" s="144"/>
      <c r="J273" s="144"/>
      <c r="K273" s="144"/>
    </row>
    <row r="274" spans="1:11">
      <c r="A274" s="142"/>
      <c r="B274" s="143"/>
      <c r="C274" s="143"/>
      <c r="D274" s="144"/>
      <c r="E274" s="145"/>
      <c r="F274" s="144"/>
      <c r="G274" s="144"/>
      <c r="H274" s="144"/>
      <c r="I274" s="144"/>
      <c r="J274" s="144"/>
      <c r="K274" s="144"/>
    </row>
    <row r="275" spans="1:11">
      <c r="A275" s="142"/>
      <c r="B275" s="143"/>
      <c r="C275" s="143"/>
      <c r="D275" s="144"/>
      <c r="E275" s="145"/>
      <c r="F275" s="144"/>
      <c r="G275" s="144"/>
      <c r="H275" s="144"/>
      <c r="I275" s="144"/>
      <c r="J275" s="144"/>
      <c r="K275" s="144"/>
    </row>
    <row r="276" spans="1:11">
      <c r="A276" s="142"/>
      <c r="B276" s="143"/>
      <c r="C276" s="143"/>
      <c r="D276" s="144"/>
      <c r="E276" s="145"/>
      <c r="F276" s="144"/>
      <c r="G276" s="144"/>
      <c r="H276" s="144"/>
      <c r="I276" s="144"/>
      <c r="J276" s="144"/>
      <c r="K276" s="144"/>
    </row>
    <row r="277" spans="1:11">
      <c r="A277" s="142"/>
      <c r="B277" s="143"/>
      <c r="C277" s="143"/>
      <c r="D277" s="144"/>
      <c r="E277" s="145"/>
      <c r="F277" s="144"/>
      <c r="G277" s="144"/>
      <c r="H277" s="144"/>
      <c r="I277" s="144"/>
      <c r="J277" s="144"/>
      <c r="K277" s="144"/>
    </row>
    <row r="278" spans="1:11">
      <c r="A278" s="142"/>
      <c r="B278" s="143"/>
      <c r="C278" s="143"/>
      <c r="D278" s="144"/>
      <c r="E278" s="145"/>
      <c r="F278" s="144"/>
      <c r="G278" s="144"/>
      <c r="H278" s="144"/>
      <c r="I278" s="144"/>
      <c r="J278" s="144"/>
      <c r="K278" s="144"/>
    </row>
    <row r="279" spans="1:11">
      <c r="A279" s="142"/>
      <c r="B279" s="143"/>
      <c r="C279" s="143"/>
      <c r="D279" s="144"/>
      <c r="E279" s="145"/>
      <c r="F279" s="144"/>
      <c r="G279" s="144"/>
      <c r="H279" s="144"/>
      <c r="I279" s="144"/>
      <c r="J279" s="144"/>
      <c r="K279" s="144"/>
    </row>
    <row r="280" spans="1:11">
      <c r="A280" s="142"/>
      <c r="B280" s="143"/>
      <c r="C280" s="143"/>
      <c r="D280" s="144"/>
      <c r="E280" s="145"/>
      <c r="F280" s="144"/>
      <c r="G280" s="144"/>
      <c r="H280" s="144"/>
      <c r="I280" s="144"/>
      <c r="J280" s="144"/>
      <c r="K280" s="144"/>
    </row>
    <row r="281" spans="1:11">
      <c r="A281" s="142"/>
      <c r="B281" s="143"/>
      <c r="C281" s="143"/>
      <c r="D281" s="144"/>
      <c r="E281" s="145"/>
      <c r="F281" s="144"/>
      <c r="G281" s="144"/>
      <c r="H281" s="144"/>
      <c r="I281" s="144"/>
      <c r="J281" s="144"/>
      <c r="K281" s="144"/>
    </row>
    <row r="282" spans="1:11">
      <c r="A282" s="142"/>
      <c r="B282" s="143"/>
      <c r="C282" s="143"/>
      <c r="D282" s="144"/>
      <c r="E282" s="145"/>
      <c r="F282" s="144"/>
      <c r="G282" s="144"/>
      <c r="H282" s="144"/>
      <c r="I282" s="144"/>
      <c r="J282" s="144"/>
      <c r="K282" s="144"/>
    </row>
    <row r="283" spans="1:11">
      <c r="A283" s="142"/>
      <c r="B283" s="143"/>
      <c r="C283" s="143"/>
      <c r="D283" s="144"/>
      <c r="E283" s="145"/>
      <c r="F283" s="144"/>
      <c r="G283" s="144"/>
      <c r="H283" s="144"/>
      <c r="I283" s="144"/>
      <c r="J283" s="144"/>
      <c r="K283" s="144"/>
    </row>
    <row r="284" spans="1:11">
      <c r="A284" s="142"/>
      <c r="B284" s="143"/>
      <c r="C284" s="143"/>
      <c r="D284" s="144"/>
      <c r="E284" s="145"/>
      <c r="F284" s="144"/>
      <c r="G284" s="144"/>
      <c r="H284" s="144"/>
      <c r="I284" s="144"/>
      <c r="J284" s="144"/>
      <c r="K284" s="144"/>
    </row>
    <row r="285" spans="1:11">
      <c r="A285" s="142"/>
      <c r="B285" s="143"/>
      <c r="C285" s="143"/>
      <c r="D285" s="144"/>
      <c r="E285" s="145"/>
      <c r="F285" s="144"/>
      <c r="G285" s="144"/>
      <c r="H285" s="144"/>
      <c r="I285" s="144"/>
      <c r="J285" s="144"/>
      <c r="K285" s="144"/>
    </row>
    <row r="286" spans="1:11">
      <c r="A286" s="142"/>
      <c r="B286" s="143"/>
      <c r="C286" s="143"/>
      <c r="D286" s="144"/>
      <c r="E286" s="145"/>
      <c r="F286" s="144"/>
      <c r="G286" s="144"/>
      <c r="H286" s="144"/>
      <c r="I286" s="144"/>
      <c r="J286" s="144"/>
      <c r="K286" s="144"/>
    </row>
    <row r="287" spans="1:11">
      <c r="A287" s="142"/>
      <c r="B287" s="143"/>
      <c r="C287" s="143"/>
      <c r="D287" s="144"/>
      <c r="E287" s="145"/>
      <c r="F287" s="144"/>
      <c r="G287" s="144"/>
      <c r="H287" s="144"/>
      <c r="I287" s="144"/>
      <c r="J287" s="144"/>
      <c r="K287" s="144"/>
    </row>
    <row r="288" spans="1:11">
      <c r="A288" s="142"/>
      <c r="B288" s="143"/>
      <c r="C288" s="143"/>
      <c r="D288" s="144"/>
      <c r="E288" s="145"/>
      <c r="F288" s="144"/>
      <c r="G288" s="144"/>
      <c r="H288" s="144"/>
      <c r="I288" s="144"/>
      <c r="J288" s="144"/>
      <c r="K288" s="144"/>
    </row>
    <row r="289" spans="1:11">
      <c r="A289" s="142"/>
      <c r="B289" s="143"/>
      <c r="C289" s="143"/>
      <c r="D289" s="144"/>
      <c r="E289" s="145"/>
      <c r="F289" s="144"/>
      <c r="G289" s="144"/>
      <c r="H289" s="144"/>
      <c r="I289" s="144"/>
      <c r="J289" s="144"/>
      <c r="K289" s="144"/>
    </row>
    <row r="290" spans="1:11">
      <c r="A290" s="142"/>
      <c r="B290" s="143"/>
      <c r="C290" s="143"/>
      <c r="D290" s="144"/>
      <c r="E290" s="145"/>
      <c r="F290" s="144"/>
      <c r="G290" s="144"/>
      <c r="H290" s="144"/>
      <c r="I290" s="144"/>
      <c r="J290" s="144"/>
      <c r="K290" s="144"/>
    </row>
    <row r="291" spans="1:11">
      <c r="A291" s="142"/>
      <c r="B291" s="143"/>
      <c r="C291" s="143"/>
      <c r="D291" s="144"/>
      <c r="E291" s="145"/>
      <c r="F291" s="144"/>
      <c r="G291" s="144"/>
      <c r="H291" s="144"/>
      <c r="I291" s="144"/>
      <c r="J291" s="144"/>
      <c r="K291" s="144"/>
    </row>
    <row r="292" spans="1:11">
      <c r="A292" s="142"/>
      <c r="B292" s="143"/>
      <c r="C292" s="143"/>
      <c r="D292" s="144"/>
      <c r="E292" s="145"/>
      <c r="F292" s="144"/>
      <c r="G292" s="144"/>
      <c r="H292" s="144"/>
      <c r="I292" s="144"/>
      <c r="J292" s="144"/>
      <c r="K292" s="144"/>
    </row>
    <row r="293" spans="1:11">
      <c r="A293" s="142"/>
      <c r="B293" s="143"/>
      <c r="C293" s="143"/>
      <c r="D293" s="144"/>
      <c r="E293" s="145"/>
      <c r="F293" s="144"/>
      <c r="G293" s="144"/>
      <c r="H293" s="144"/>
      <c r="I293" s="144"/>
      <c r="J293" s="144"/>
      <c r="K293" s="144"/>
    </row>
    <row r="294" spans="1:11">
      <c r="A294" s="142"/>
      <c r="B294" s="143"/>
      <c r="C294" s="143"/>
      <c r="D294" s="144"/>
      <c r="E294" s="145"/>
      <c r="F294" s="144"/>
      <c r="G294" s="144"/>
      <c r="H294" s="144"/>
      <c r="I294" s="144"/>
      <c r="J294" s="144"/>
      <c r="K294" s="144"/>
    </row>
    <row r="295" spans="1:11">
      <c r="A295" s="142"/>
      <c r="B295" s="143"/>
      <c r="C295" s="143"/>
      <c r="D295" s="144"/>
      <c r="E295" s="145"/>
      <c r="F295" s="144"/>
      <c r="G295" s="144"/>
      <c r="H295" s="144"/>
      <c r="I295" s="144"/>
      <c r="J295" s="144"/>
      <c r="K295" s="144"/>
    </row>
    <row r="296" spans="1:11">
      <c r="A296" s="142"/>
      <c r="B296" s="143"/>
      <c r="C296" s="143"/>
      <c r="D296" s="144"/>
      <c r="E296" s="145"/>
      <c r="F296" s="144"/>
      <c r="G296" s="144"/>
      <c r="H296" s="144"/>
      <c r="I296" s="144"/>
      <c r="J296" s="144"/>
      <c r="K296" s="144"/>
    </row>
    <row r="297" spans="1:11">
      <c r="A297" s="142"/>
      <c r="B297" s="143"/>
      <c r="C297" s="143"/>
      <c r="D297" s="144"/>
      <c r="E297" s="145"/>
      <c r="F297" s="144"/>
      <c r="G297" s="144"/>
      <c r="H297" s="144"/>
      <c r="I297" s="144"/>
      <c r="J297" s="144"/>
      <c r="K297" s="144"/>
    </row>
    <row r="298" spans="1:11">
      <c r="A298" s="142"/>
      <c r="B298" s="143"/>
      <c r="C298" s="143"/>
      <c r="D298" s="144"/>
      <c r="E298" s="145"/>
      <c r="F298" s="144"/>
      <c r="G298" s="144"/>
      <c r="H298" s="144"/>
      <c r="I298" s="144"/>
      <c r="J298" s="144"/>
      <c r="K298" s="144"/>
    </row>
    <row r="299" spans="1:11">
      <c r="A299" s="142"/>
      <c r="B299" s="143"/>
      <c r="C299" s="143"/>
      <c r="D299" s="144"/>
      <c r="E299" s="145"/>
      <c r="F299" s="144"/>
      <c r="G299" s="144"/>
      <c r="H299" s="144"/>
      <c r="I299" s="144"/>
      <c r="J299" s="144"/>
      <c r="K299" s="144"/>
    </row>
    <row r="300" spans="1:11">
      <c r="A300" s="142"/>
      <c r="B300" s="143"/>
      <c r="C300" s="143"/>
      <c r="D300" s="144"/>
      <c r="E300" s="145"/>
      <c r="F300" s="144"/>
      <c r="G300" s="144"/>
      <c r="H300" s="144"/>
      <c r="I300" s="144"/>
      <c r="J300" s="144"/>
      <c r="K300" s="144"/>
    </row>
    <row r="301" spans="1:11">
      <c r="A301" s="142"/>
      <c r="B301" s="143"/>
      <c r="C301" s="143"/>
      <c r="D301" s="144"/>
      <c r="E301" s="145"/>
      <c r="F301" s="144"/>
      <c r="G301" s="144"/>
      <c r="H301" s="144"/>
      <c r="I301" s="144"/>
      <c r="J301" s="144"/>
      <c r="K301" s="144"/>
    </row>
    <row r="302" spans="1:11">
      <c r="A302" s="142"/>
      <c r="B302" s="143"/>
      <c r="C302" s="143"/>
      <c r="D302" s="144"/>
      <c r="E302" s="145"/>
      <c r="F302" s="144"/>
      <c r="G302" s="144"/>
      <c r="H302" s="144"/>
      <c r="I302" s="144"/>
      <c r="J302" s="144"/>
      <c r="K302" s="144"/>
    </row>
    <row r="303" spans="1:11">
      <c r="A303" s="142"/>
      <c r="B303" s="143"/>
      <c r="C303" s="143"/>
      <c r="D303" s="144"/>
      <c r="E303" s="145"/>
      <c r="F303" s="144"/>
      <c r="G303" s="144"/>
      <c r="H303" s="144"/>
      <c r="I303" s="144"/>
      <c r="J303" s="144"/>
      <c r="K303" s="144"/>
    </row>
    <row r="304" spans="1:11">
      <c r="A304" s="142"/>
      <c r="B304" s="143"/>
      <c r="C304" s="143"/>
      <c r="D304" s="144"/>
      <c r="E304" s="145"/>
      <c r="F304" s="144"/>
      <c r="G304" s="144"/>
      <c r="H304" s="144"/>
      <c r="I304" s="144"/>
      <c r="J304" s="144"/>
      <c r="K304" s="144"/>
    </row>
    <row r="305" spans="1:11">
      <c r="A305" s="142"/>
      <c r="B305" s="143"/>
      <c r="C305" s="143"/>
      <c r="D305" s="144"/>
      <c r="E305" s="145"/>
      <c r="F305" s="144"/>
      <c r="G305" s="144"/>
      <c r="H305" s="144"/>
      <c r="I305" s="144"/>
      <c r="J305" s="144"/>
      <c r="K305" s="144"/>
    </row>
    <row r="306" spans="1:11">
      <c r="A306" s="142"/>
      <c r="B306" s="143"/>
      <c r="C306" s="143"/>
      <c r="D306" s="144"/>
      <c r="E306" s="145"/>
      <c r="F306" s="144"/>
      <c r="G306" s="144"/>
      <c r="H306" s="144"/>
      <c r="I306" s="144"/>
      <c r="J306" s="144"/>
      <c r="K306" s="144"/>
    </row>
    <row r="307" spans="1:11">
      <c r="A307" s="142"/>
      <c r="B307" s="143"/>
      <c r="C307" s="143"/>
      <c r="D307" s="144"/>
      <c r="E307" s="145"/>
      <c r="F307" s="144"/>
      <c r="G307" s="144"/>
      <c r="H307" s="144"/>
      <c r="I307" s="144"/>
      <c r="J307" s="144"/>
      <c r="K307" s="144"/>
    </row>
    <row r="308" spans="1:11">
      <c r="A308" s="142"/>
      <c r="B308" s="143"/>
      <c r="C308" s="143"/>
      <c r="D308" s="144"/>
      <c r="E308" s="145"/>
      <c r="F308" s="144"/>
      <c r="G308" s="144"/>
      <c r="H308" s="144"/>
      <c r="I308" s="144"/>
      <c r="J308" s="144"/>
      <c r="K308" s="144"/>
    </row>
    <row r="309" spans="1:11">
      <c r="A309" s="142"/>
      <c r="B309" s="143"/>
      <c r="C309" s="143"/>
      <c r="D309" s="144"/>
      <c r="E309" s="145"/>
      <c r="F309" s="144"/>
      <c r="G309" s="144"/>
      <c r="H309" s="144"/>
      <c r="I309" s="144"/>
      <c r="J309" s="144"/>
      <c r="K309" s="144"/>
    </row>
    <row r="310" spans="1:11">
      <c r="A310" s="142"/>
      <c r="B310" s="143"/>
      <c r="C310" s="143"/>
      <c r="D310" s="144"/>
      <c r="E310" s="145"/>
      <c r="F310" s="144"/>
      <c r="G310" s="144"/>
      <c r="H310" s="144"/>
      <c r="I310" s="144"/>
      <c r="J310" s="144"/>
      <c r="K310" s="144"/>
    </row>
    <row r="311" spans="1:11">
      <c r="A311" s="142"/>
      <c r="B311" s="143"/>
      <c r="C311" s="143"/>
      <c r="D311" s="144"/>
      <c r="E311" s="145"/>
      <c r="F311" s="144"/>
      <c r="G311" s="144"/>
      <c r="H311" s="144"/>
      <c r="I311" s="144"/>
      <c r="J311" s="144"/>
      <c r="K311" s="144"/>
    </row>
    <row r="312" spans="1:11">
      <c r="A312" s="142"/>
      <c r="B312" s="143"/>
      <c r="C312" s="143"/>
      <c r="D312" s="144"/>
      <c r="E312" s="145"/>
      <c r="F312" s="144"/>
      <c r="G312" s="144"/>
      <c r="H312" s="144"/>
      <c r="I312" s="144"/>
      <c r="J312" s="144"/>
      <c r="K312" s="144"/>
    </row>
    <row r="313" spans="1:11">
      <c r="A313" s="142"/>
      <c r="B313" s="143"/>
      <c r="C313" s="143"/>
      <c r="D313" s="144"/>
      <c r="E313" s="145"/>
      <c r="F313" s="144"/>
      <c r="G313" s="144"/>
      <c r="H313" s="144"/>
      <c r="I313" s="144"/>
      <c r="J313" s="144"/>
      <c r="K313" s="144"/>
    </row>
    <row r="314" spans="1:11">
      <c r="A314" s="142"/>
      <c r="B314" s="143"/>
      <c r="C314" s="143"/>
      <c r="D314" s="144"/>
      <c r="E314" s="145"/>
      <c r="F314" s="144"/>
      <c r="G314" s="144"/>
      <c r="H314" s="144"/>
      <c r="I314" s="144"/>
      <c r="J314" s="144"/>
      <c r="K314" s="144"/>
    </row>
    <row r="315" spans="1:11">
      <c r="A315" s="142"/>
      <c r="B315" s="143"/>
      <c r="C315" s="143"/>
      <c r="D315" s="144"/>
      <c r="E315" s="145"/>
      <c r="F315" s="144"/>
      <c r="G315" s="144"/>
      <c r="H315" s="144"/>
      <c r="I315" s="144"/>
      <c r="J315" s="144"/>
      <c r="K315" s="144"/>
    </row>
    <row r="316" spans="1:11">
      <c r="A316" s="142"/>
      <c r="B316" s="143"/>
      <c r="C316" s="143"/>
      <c r="D316" s="144"/>
      <c r="E316" s="145"/>
      <c r="F316" s="144"/>
      <c r="G316" s="144"/>
      <c r="H316" s="144"/>
      <c r="I316" s="144"/>
      <c r="J316" s="144"/>
      <c r="K316" s="144"/>
    </row>
    <row r="317" spans="1:11">
      <c r="A317" s="142"/>
      <c r="B317" s="143"/>
      <c r="C317" s="143"/>
      <c r="D317" s="144"/>
      <c r="E317" s="145"/>
      <c r="F317" s="144"/>
      <c r="G317" s="144"/>
      <c r="H317" s="144"/>
      <c r="I317" s="144"/>
      <c r="J317" s="144"/>
      <c r="K317" s="144"/>
    </row>
    <row r="318" spans="1:11">
      <c r="A318" s="142"/>
      <c r="B318" s="143"/>
      <c r="C318" s="143"/>
      <c r="D318" s="144"/>
      <c r="E318" s="145"/>
      <c r="F318" s="144"/>
      <c r="G318" s="144"/>
      <c r="H318" s="144"/>
      <c r="I318" s="144"/>
      <c r="J318" s="144"/>
      <c r="K318" s="144"/>
    </row>
    <row r="319" spans="1:11">
      <c r="A319" s="142"/>
      <c r="B319" s="143"/>
      <c r="C319" s="143"/>
      <c r="D319" s="144"/>
      <c r="E319" s="145"/>
      <c r="F319" s="144"/>
      <c r="G319" s="144"/>
      <c r="H319" s="144"/>
      <c r="I319" s="144"/>
      <c r="J319" s="144"/>
      <c r="K319" s="144"/>
    </row>
    <row r="320" spans="1:11">
      <c r="A320" s="142"/>
      <c r="B320" s="143"/>
      <c r="C320" s="143"/>
      <c r="D320" s="144"/>
      <c r="E320" s="145"/>
      <c r="F320" s="144"/>
      <c r="G320" s="144"/>
      <c r="H320" s="144"/>
      <c r="I320" s="144"/>
      <c r="J320" s="144"/>
      <c r="K320" s="144"/>
    </row>
    <row r="321" spans="1:11">
      <c r="A321" s="142"/>
      <c r="B321" s="143"/>
      <c r="C321" s="143"/>
      <c r="D321" s="144"/>
      <c r="E321" s="145"/>
      <c r="F321" s="144"/>
      <c r="G321" s="144"/>
      <c r="H321" s="144"/>
      <c r="I321" s="144"/>
      <c r="J321" s="144"/>
      <c r="K321" s="144"/>
    </row>
    <row r="322" spans="1:11">
      <c r="A322" s="142"/>
      <c r="B322" s="143"/>
      <c r="C322" s="143"/>
      <c r="D322" s="144"/>
      <c r="E322" s="145"/>
      <c r="F322" s="144"/>
      <c r="G322" s="144"/>
      <c r="H322" s="144"/>
      <c r="I322" s="144"/>
      <c r="J322" s="144"/>
      <c r="K322" s="144"/>
    </row>
    <row r="323" spans="1:11">
      <c r="A323" s="142"/>
      <c r="B323" s="143"/>
      <c r="C323" s="143"/>
      <c r="D323" s="144"/>
      <c r="E323" s="145"/>
      <c r="F323" s="144"/>
      <c r="G323" s="144"/>
      <c r="H323" s="144"/>
      <c r="I323" s="144"/>
      <c r="J323" s="144"/>
      <c r="K323" s="144"/>
    </row>
    <row r="324" spans="1:11">
      <c r="A324" s="142"/>
      <c r="B324" s="143"/>
      <c r="C324" s="143"/>
      <c r="D324" s="144"/>
      <c r="E324" s="145"/>
      <c r="F324" s="144"/>
      <c r="G324" s="144"/>
      <c r="H324" s="144"/>
      <c r="I324" s="144"/>
      <c r="J324" s="144"/>
      <c r="K324" s="144"/>
    </row>
    <row r="325" spans="1:11">
      <c r="A325" s="142"/>
      <c r="B325" s="143"/>
      <c r="C325" s="143"/>
      <c r="D325" s="144"/>
      <c r="E325" s="145"/>
      <c r="F325" s="144"/>
      <c r="G325" s="144"/>
      <c r="H325" s="144"/>
      <c r="I325" s="144"/>
      <c r="J325" s="144"/>
      <c r="K325" s="144"/>
    </row>
    <row r="326" spans="1:11">
      <c r="A326" s="142"/>
      <c r="B326" s="143"/>
      <c r="C326" s="143"/>
      <c r="D326" s="144"/>
      <c r="E326" s="145"/>
      <c r="F326" s="144"/>
      <c r="G326" s="144"/>
      <c r="H326" s="144"/>
      <c r="I326" s="144"/>
      <c r="J326" s="144"/>
      <c r="K326" s="144"/>
    </row>
    <row r="327" spans="1:11">
      <c r="A327" s="142"/>
      <c r="B327" s="143"/>
      <c r="C327" s="143"/>
      <c r="D327" s="144"/>
      <c r="E327" s="145"/>
      <c r="F327" s="144"/>
      <c r="G327" s="144"/>
      <c r="H327" s="144"/>
      <c r="I327" s="144"/>
      <c r="J327" s="144"/>
      <c r="K327" s="144"/>
    </row>
    <row r="328" spans="1:11">
      <c r="A328" s="142"/>
      <c r="B328" s="143"/>
      <c r="C328" s="143"/>
      <c r="D328" s="144"/>
      <c r="E328" s="145"/>
      <c r="F328" s="144"/>
      <c r="G328" s="144"/>
      <c r="H328" s="144"/>
      <c r="I328" s="144"/>
      <c r="J328" s="144"/>
      <c r="K328" s="144"/>
    </row>
    <row r="329" spans="1:11">
      <c r="A329" s="142"/>
      <c r="B329" s="143"/>
      <c r="C329" s="143"/>
      <c r="D329" s="144"/>
      <c r="E329" s="145"/>
      <c r="F329" s="144"/>
      <c r="G329" s="144"/>
      <c r="H329" s="144"/>
      <c r="I329" s="144"/>
      <c r="J329" s="144"/>
      <c r="K329" s="144"/>
    </row>
    <row r="330" spans="1:11">
      <c r="A330" s="142"/>
      <c r="B330" s="143"/>
      <c r="C330" s="143"/>
      <c r="D330" s="144"/>
      <c r="E330" s="145"/>
      <c r="F330" s="144"/>
      <c r="G330" s="144"/>
      <c r="H330" s="144"/>
      <c r="I330" s="144"/>
      <c r="J330" s="144"/>
      <c r="K330" s="144"/>
    </row>
    <row r="331" spans="1:11">
      <c r="A331" s="142"/>
      <c r="B331" s="143"/>
      <c r="C331" s="143"/>
      <c r="D331" s="144"/>
      <c r="E331" s="145"/>
      <c r="F331" s="144"/>
      <c r="G331" s="144"/>
      <c r="H331" s="144"/>
      <c r="I331" s="144"/>
      <c r="J331" s="144"/>
      <c r="K331" s="144"/>
    </row>
    <row r="332" spans="1:11">
      <c r="A332" s="142"/>
      <c r="B332" s="143"/>
      <c r="C332" s="143"/>
      <c r="D332" s="144"/>
      <c r="E332" s="145"/>
      <c r="F332" s="144"/>
      <c r="G332" s="144"/>
      <c r="H332" s="144"/>
      <c r="I332" s="144"/>
      <c r="J332" s="144"/>
      <c r="K332" s="144"/>
    </row>
    <row r="333" spans="1:11">
      <c r="A333" s="142"/>
      <c r="B333" s="143"/>
      <c r="C333" s="143"/>
      <c r="D333" s="144"/>
      <c r="E333" s="145"/>
      <c r="F333" s="144"/>
      <c r="G333" s="144"/>
      <c r="H333" s="144"/>
      <c r="I333" s="144"/>
      <c r="J333" s="144"/>
      <c r="K333" s="144"/>
    </row>
    <row r="334" spans="1:11">
      <c r="A334" s="142"/>
      <c r="B334" s="143"/>
      <c r="C334" s="143"/>
      <c r="D334" s="144"/>
      <c r="E334" s="145"/>
      <c r="F334" s="144"/>
      <c r="G334" s="144"/>
      <c r="H334" s="144"/>
      <c r="I334" s="144"/>
      <c r="J334" s="144"/>
      <c r="K334" s="144"/>
    </row>
    <row r="335" spans="1:11">
      <c r="A335" s="142"/>
      <c r="B335" s="143"/>
      <c r="C335" s="143"/>
      <c r="D335" s="144"/>
      <c r="E335" s="145"/>
      <c r="F335" s="144"/>
      <c r="G335" s="144"/>
      <c r="H335" s="144"/>
      <c r="I335" s="144"/>
      <c r="J335" s="144"/>
      <c r="K335" s="144"/>
    </row>
    <row r="336" spans="1:11">
      <c r="A336" s="142"/>
      <c r="B336" s="143"/>
      <c r="C336" s="143"/>
      <c r="D336" s="144"/>
      <c r="E336" s="145"/>
      <c r="F336" s="144"/>
      <c r="G336" s="144"/>
      <c r="H336" s="144"/>
      <c r="I336" s="144"/>
      <c r="J336" s="144"/>
      <c r="K336" s="144"/>
    </row>
    <row r="337" spans="1:11">
      <c r="A337" s="142"/>
      <c r="B337" s="143"/>
      <c r="C337" s="143"/>
      <c r="D337" s="144"/>
      <c r="E337" s="145"/>
      <c r="F337" s="144"/>
      <c r="G337" s="144"/>
      <c r="H337" s="144"/>
      <c r="I337" s="144"/>
      <c r="J337" s="144"/>
      <c r="K337" s="144"/>
    </row>
    <row r="338" spans="1:11">
      <c r="A338" s="142"/>
      <c r="B338" s="143"/>
      <c r="C338" s="143"/>
      <c r="D338" s="144"/>
      <c r="E338" s="145"/>
      <c r="F338" s="144"/>
      <c r="G338" s="144"/>
      <c r="H338" s="144"/>
      <c r="I338" s="144"/>
      <c r="J338" s="144"/>
      <c r="K338" s="144"/>
    </row>
    <row r="339" spans="1:11">
      <c r="A339" s="142"/>
      <c r="B339" s="143"/>
      <c r="C339" s="143"/>
      <c r="D339" s="144"/>
      <c r="E339" s="145"/>
      <c r="F339" s="144"/>
      <c r="G339" s="144"/>
      <c r="H339" s="144"/>
      <c r="I339" s="144"/>
      <c r="J339" s="144"/>
      <c r="K339" s="144"/>
    </row>
    <row r="340" spans="1:11">
      <c r="A340" s="142"/>
      <c r="B340" s="143"/>
      <c r="C340" s="143"/>
      <c r="D340" s="144"/>
      <c r="E340" s="145"/>
      <c r="F340" s="144"/>
      <c r="G340" s="144"/>
      <c r="H340" s="144"/>
      <c r="I340" s="144"/>
      <c r="J340" s="144"/>
      <c r="K340" s="144"/>
    </row>
    <row r="341" spans="1:11">
      <c r="A341" s="142"/>
      <c r="B341" s="143"/>
      <c r="C341" s="143"/>
      <c r="D341" s="144"/>
      <c r="E341" s="145"/>
      <c r="F341" s="144"/>
      <c r="G341" s="144"/>
      <c r="H341" s="144"/>
      <c r="I341" s="144"/>
      <c r="J341" s="144"/>
      <c r="K341" s="144"/>
    </row>
    <row r="342" spans="1:11">
      <c r="A342" s="142"/>
      <c r="B342" s="143"/>
      <c r="C342" s="143"/>
      <c r="D342" s="144"/>
      <c r="E342" s="145"/>
      <c r="F342" s="144"/>
      <c r="G342" s="144"/>
      <c r="H342" s="144"/>
      <c r="I342" s="144"/>
      <c r="J342" s="144"/>
      <c r="K342" s="144"/>
    </row>
    <row r="343" spans="1:11">
      <c r="A343" s="142"/>
      <c r="B343" s="143"/>
      <c r="C343" s="143"/>
      <c r="D343" s="144"/>
      <c r="E343" s="145"/>
      <c r="F343" s="144"/>
      <c r="G343" s="144"/>
      <c r="H343" s="144"/>
      <c r="I343" s="144"/>
      <c r="J343" s="144"/>
      <c r="K343" s="144"/>
    </row>
    <row r="344" spans="1:11">
      <c r="A344" s="142"/>
      <c r="B344" s="143"/>
      <c r="C344" s="143"/>
      <c r="D344" s="144"/>
      <c r="E344" s="145"/>
      <c r="F344" s="144"/>
      <c r="G344" s="144"/>
      <c r="H344" s="144"/>
      <c r="I344" s="144"/>
      <c r="J344" s="144"/>
      <c r="K344" s="144"/>
    </row>
    <row r="345" spans="1:11">
      <c r="A345" s="142"/>
      <c r="B345" s="143"/>
      <c r="C345" s="143"/>
      <c r="D345" s="144"/>
      <c r="E345" s="145"/>
      <c r="F345" s="144"/>
      <c r="G345" s="144"/>
      <c r="H345" s="144"/>
      <c r="I345" s="144"/>
      <c r="J345" s="144"/>
      <c r="K345" s="144"/>
    </row>
    <row r="346" spans="1:11">
      <c r="A346" s="142"/>
      <c r="B346" s="143"/>
      <c r="C346" s="143"/>
      <c r="D346" s="144"/>
      <c r="E346" s="145"/>
      <c r="F346" s="144"/>
      <c r="G346" s="144"/>
      <c r="H346" s="144"/>
      <c r="I346" s="144"/>
      <c r="J346" s="144"/>
      <c r="K346" s="144"/>
    </row>
    <row r="347" spans="1:11">
      <c r="A347" s="142"/>
      <c r="B347" s="143"/>
      <c r="C347" s="143"/>
      <c r="D347" s="144"/>
      <c r="E347" s="145"/>
      <c r="F347" s="144"/>
      <c r="G347" s="144"/>
      <c r="H347" s="144"/>
      <c r="I347" s="144"/>
      <c r="J347" s="144"/>
      <c r="K347" s="144"/>
    </row>
    <row r="348" spans="1:11">
      <c r="A348" s="142"/>
      <c r="B348" s="143"/>
      <c r="C348" s="143"/>
      <c r="D348" s="144"/>
      <c r="E348" s="145"/>
      <c r="F348" s="144"/>
      <c r="G348" s="144"/>
      <c r="H348" s="144"/>
      <c r="I348" s="144"/>
      <c r="J348" s="144"/>
      <c r="K348" s="144"/>
    </row>
    <row r="349" spans="1:11">
      <c r="A349" s="142"/>
      <c r="B349" s="143"/>
      <c r="C349" s="143"/>
      <c r="D349" s="144"/>
      <c r="E349" s="145"/>
      <c r="F349" s="144"/>
      <c r="G349" s="144"/>
      <c r="H349" s="144"/>
      <c r="I349" s="144"/>
      <c r="J349" s="144"/>
      <c r="K349" s="144"/>
    </row>
    <row r="350" spans="1:11">
      <c r="A350" s="142"/>
      <c r="B350" s="143"/>
      <c r="C350" s="143"/>
      <c r="D350" s="144"/>
      <c r="E350" s="145"/>
      <c r="F350" s="144"/>
      <c r="G350" s="144"/>
      <c r="H350" s="144"/>
      <c r="I350" s="144"/>
      <c r="J350" s="144"/>
      <c r="K350" s="144"/>
    </row>
    <row r="351" spans="1:11">
      <c r="A351" s="142"/>
      <c r="B351" s="143"/>
      <c r="C351" s="143"/>
      <c r="D351" s="144"/>
      <c r="E351" s="145"/>
      <c r="F351" s="144"/>
      <c r="G351" s="144"/>
      <c r="H351" s="144"/>
      <c r="I351" s="144"/>
      <c r="J351" s="144"/>
      <c r="K351" s="144"/>
    </row>
    <row r="352" spans="1:11">
      <c r="A352" s="142"/>
      <c r="B352" s="143"/>
      <c r="C352" s="143"/>
      <c r="D352" s="144"/>
      <c r="E352" s="145"/>
      <c r="F352" s="144"/>
      <c r="G352" s="144"/>
      <c r="H352" s="144"/>
      <c r="I352" s="144"/>
      <c r="J352" s="144"/>
      <c r="K352" s="144"/>
    </row>
    <row r="353" spans="1:11">
      <c r="A353" s="142"/>
      <c r="B353" s="143"/>
      <c r="C353" s="143"/>
      <c r="D353" s="144"/>
      <c r="E353" s="145"/>
      <c r="F353" s="144"/>
      <c r="G353" s="144"/>
      <c r="H353" s="144"/>
      <c r="I353" s="144"/>
      <c r="J353" s="144"/>
      <c r="K353" s="144"/>
    </row>
    <row r="354" spans="1:11">
      <c r="A354" s="142"/>
      <c r="B354" s="143"/>
      <c r="C354" s="143"/>
      <c r="D354" s="144"/>
      <c r="E354" s="145"/>
      <c r="F354" s="144"/>
      <c r="G354" s="144"/>
      <c r="H354" s="144"/>
      <c r="I354" s="144"/>
      <c r="J354" s="144"/>
      <c r="K354" s="144"/>
    </row>
    <row r="355" spans="1:11">
      <c r="A355" s="142"/>
      <c r="B355" s="143"/>
      <c r="C355" s="143"/>
      <c r="D355" s="144"/>
      <c r="E355" s="145"/>
      <c r="F355" s="144"/>
      <c r="G355" s="144"/>
      <c r="H355" s="144"/>
      <c r="I355" s="144"/>
      <c r="J355" s="144"/>
      <c r="K355" s="144"/>
    </row>
    <row r="356" spans="1:11">
      <c r="A356" s="142"/>
      <c r="B356" s="143"/>
      <c r="C356" s="143"/>
      <c r="D356" s="144"/>
      <c r="E356" s="145"/>
      <c r="F356" s="144"/>
      <c r="G356" s="144"/>
      <c r="H356" s="144"/>
      <c r="I356" s="144"/>
      <c r="J356" s="144"/>
      <c r="K356" s="144"/>
    </row>
    <row r="357" spans="1:11">
      <c r="A357" s="142"/>
      <c r="B357" s="143"/>
      <c r="C357" s="143"/>
      <c r="D357" s="144"/>
      <c r="E357" s="145"/>
      <c r="F357" s="144"/>
      <c r="G357" s="144"/>
      <c r="H357" s="144"/>
      <c r="I357" s="144"/>
      <c r="J357" s="144"/>
      <c r="K357" s="144"/>
    </row>
    <row r="358" spans="1:11">
      <c r="A358" s="142"/>
      <c r="B358" s="143"/>
      <c r="C358" s="143"/>
      <c r="D358" s="144"/>
      <c r="E358" s="145"/>
      <c r="F358" s="144"/>
      <c r="G358" s="144"/>
      <c r="H358" s="144"/>
      <c r="I358" s="144"/>
      <c r="J358" s="144"/>
      <c r="K358" s="144"/>
    </row>
    <row r="359" spans="1:11">
      <c r="A359" s="142"/>
      <c r="B359" s="143"/>
      <c r="C359" s="143"/>
      <c r="D359" s="144"/>
      <c r="E359" s="145"/>
      <c r="F359" s="144"/>
      <c r="G359" s="144"/>
      <c r="H359" s="144"/>
      <c r="I359" s="144"/>
      <c r="J359" s="144"/>
      <c r="K359" s="144"/>
    </row>
    <row r="360" spans="1:11">
      <c r="A360" s="142"/>
      <c r="B360" s="143"/>
      <c r="C360" s="143"/>
      <c r="D360" s="144"/>
      <c r="E360" s="145"/>
      <c r="F360" s="144"/>
      <c r="G360" s="144"/>
      <c r="H360" s="144"/>
      <c r="I360" s="144"/>
      <c r="J360" s="144"/>
      <c r="K360" s="144"/>
    </row>
    <row r="361" spans="1:11">
      <c r="A361" s="142"/>
      <c r="B361" s="143"/>
      <c r="C361" s="143"/>
      <c r="D361" s="144"/>
      <c r="E361" s="145"/>
      <c r="F361" s="144"/>
      <c r="G361" s="144"/>
      <c r="H361" s="144"/>
      <c r="I361" s="144"/>
      <c r="J361" s="144"/>
      <c r="K361" s="144"/>
    </row>
    <row r="362" spans="1:11">
      <c r="A362" s="142"/>
      <c r="B362" s="143"/>
      <c r="C362" s="143"/>
      <c r="D362" s="144"/>
      <c r="E362" s="145"/>
      <c r="F362" s="144"/>
      <c r="G362" s="144"/>
      <c r="H362" s="144"/>
      <c r="I362" s="144"/>
      <c r="J362" s="144"/>
      <c r="K362" s="144"/>
    </row>
    <row r="363" spans="1:11">
      <c r="A363" s="142"/>
      <c r="B363" s="143"/>
      <c r="C363" s="143"/>
      <c r="D363" s="144"/>
      <c r="E363" s="145"/>
      <c r="F363" s="144"/>
      <c r="G363" s="144"/>
      <c r="H363" s="144"/>
      <c r="I363" s="144"/>
      <c r="J363" s="144"/>
      <c r="K363" s="144"/>
    </row>
    <row r="364" spans="1:11">
      <c r="A364" s="142"/>
      <c r="B364" s="143"/>
      <c r="C364" s="143"/>
      <c r="D364" s="144"/>
      <c r="E364" s="145"/>
      <c r="F364" s="144"/>
      <c r="G364" s="144"/>
      <c r="H364" s="144"/>
      <c r="I364" s="144"/>
      <c r="J364" s="144"/>
      <c r="K364" s="144"/>
    </row>
    <row r="365" spans="1:11">
      <c r="A365" s="142"/>
      <c r="B365" s="143"/>
      <c r="C365" s="143"/>
      <c r="D365" s="144"/>
      <c r="E365" s="145"/>
      <c r="F365" s="144"/>
      <c r="G365" s="144"/>
      <c r="H365" s="144"/>
      <c r="I365" s="144"/>
      <c r="J365" s="144"/>
      <c r="K365" s="144"/>
    </row>
    <row r="366" spans="1:11">
      <c r="A366" s="142"/>
      <c r="B366" s="143"/>
      <c r="C366" s="143"/>
      <c r="D366" s="144"/>
      <c r="E366" s="145"/>
      <c r="F366" s="144"/>
      <c r="G366" s="144"/>
      <c r="H366" s="144"/>
      <c r="I366" s="144"/>
      <c r="J366" s="144"/>
      <c r="K366" s="144"/>
    </row>
    <row r="367" spans="1:11">
      <c r="A367" s="142"/>
      <c r="B367" s="143"/>
      <c r="C367" s="143"/>
      <c r="D367" s="144"/>
      <c r="E367" s="145"/>
      <c r="F367" s="144"/>
      <c r="G367" s="144"/>
      <c r="H367" s="144"/>
      <c r="I367" s="144"/>
      <c r="J367" s="144"/>
      <c r="K367" s="144"/>
    </row>
    <row r="368" spans="1:11">
      <c r="A368" s="142"/>
      <c r="B368" s="143"/>
      <c r="C368" s="143"/>
      <c r="D368" s="144"/>
      <c r="E368" s="145"/>
      <c r="F368" s="144"/>
      <c r="G368" s="144"/>
      <c r="H368" s="144"/>
      <c r="I368" s="144"/>
      <c r="J368" s="144"/>
      <c r="K368" s="144"/>
    </row>
    <row r="369" spans="1:11">
      <c r="A369" s="142"/>
      <c r="B369" s="143"/>
      <c r="C369" s="143"/>
      <c r="D369" s="144"/>
      <c r="E369" s="145"/>
      <c r="F369" s="144"/>
      <c r="G369" s="144"/>
      <c r="H369" s="144"/>
      <c r="I369" s="144"/>
      <c r="J369" s="144"/>
      <c r="K369" s="144"/>
    </row>
    <row r="370" spans="1:11">
      <c r="A370" s="142"/>
      <c r="B370" s="143"/>
      <c r="C370" s="143"/>
      <c r="D370" s="144"/>
      <c r="E370" s="145"/>
      <c r="F370" s="144"/>
      <c r="G370" s="144"/>
      <c r="H370" s="144"/>
      <c r="I370" s="144"/>
      <c r="J370" s="144"/>
      <c r="K370" s="144"/>
    </row>
    <row r="371" spans="1:11">
      <c r="A371" s="142"/>
      <c r="B371" s="143"/>
      <c r="C371" s="143"/>
      <c r="D371" s="144"/>
      <c r="E371" s="145"/>
      <c r="F371" s="144"/>
      <c r="G371" s="144"/>
      <c r="H371" s="144"/>
      <c r="I371" s="144"/>
      <c r="J371" s="144"/>
      <c r="K371" s="144"/>
    </row>
    <row r="372" spans="1:11">
      <c r="A372" s="142"/>
      <c r="B372" s="143"/>
      <c r="C372" s="143"/>
      <c r="D372" s="144"/>
      <c r="E372" s="145"/>
      <c r="F372" s="144"/>
      <c r="G372" s="144"/>
      <c r="H372" s="144"/>
      <c r="I372" s="144"/>
      <c r="J372" s="144"/>
      <c r="K372" s="144"/>
    </row>
    <row r="373" spans="1:11">
      <c r="A373" s="142"/>
      <c r="B373" s="143"/>
      <c r="C373" s="143"/>
      <c r="D373" s="144"/>
      <c r="E373" s="145"/>
      <c r="F373" s="144"/>
      <c r="G373" s="144"/>
      <c r="H373" s="144"/>
      <c r="I373" s="144"/>
      <c r="J373" s="144"/>
      <c r="K373" s="144"/>
    </row>
    <row r="374" spans="1:11">
      <c r="A374" s="142"/>
      <c r="B374" s="143"/>
      <c r="C374" s="143"/>
      <c r="D374" s="144"/>
      <c r="E374" s="145"/>
      <c r="F374" s="144"/>
      <c r="G374" s="144"/>
      <c r="H374" s="144"/>
      <c r="I374" s="144"/>
      <c r="J374" s="144"/>
      <c r="K374" s="144"/>
    </row>
    <row r="375" spans="1:11">
      <c r="A375" s="142"/>
      <c r="B375" s="143"/>
      <c r="C375" s="143"/>
      <c r="D375" s="144"/>
      <c r="E375" s="145"/>
      <c r="F375" s="144"/>
      <c r="G375" s="144"/>
      <c r="H375" s="144"/>
      <c r="I375" s="144"/>
      <c r="J375" s="144"/>
      <c r="K375" s="144"/>
    </row>
    <row r="376" spans="1:11">
      <c r="A376" s="142"/>
      <c r="B376" s="143"/>
      <c r="C376" s="143"/>
      <c r="D376" s="144"/>
      <c r="E376" s="145"/>
      <c r="F376" s="144"/>
      <c r="G376" s="144"/>
      <c r="H376" s="144"/>
      <c r="I376" s="144"/>
      <c r="J376" s="144"/>
      <c r="K376" s="144"/>
    </row>
    <row r="377" spans="1:11">
      <c r="A377" s="142"/>
      <c r="B377" s="143"/>
      <c r="C377" s="143"/>
      <c r="D377" s="144"/>
      <c r="E377" s="145"/>
      <c r="F377" s="144"/>
      <c r="G377" s="144"/>
      <c r="H377" s="144"/>
      <c r="I377" s="144"/>
      <c r="J377" s="144"/>
      <c r="K377" s="144"/>
    </row>
    <row r="378" spans="1:11">
      <c r="A378" s="142"/>
      <c r="B378" s="143"/>
      <c r="C378" s="143"/>
      <c r="D378" s="144"/>
      <c r="E378" s="145"/>
      <c r="F378" s="144"/>
      <c r="G378" s="144"/>
      <c r="H378" s="144"/>
      <c r="I378" s="144"/>
      <c r="J378" s="144"/>
      <c r="K378" s="144"/>
    </row>
    <row r="379" spans="1:11">
      <c r="A379" s="142"/>
      <c r="B379" s="143"/>
      <c r="C379" s="143"/>
      <c r="D379" s="144"/>
      <c r="E379" s="145"/>
      <c r="F379" s="144"/>
      <c r="G379" s="144"/>
      <c r="H379" s="144"/>
      <c r="I379" s="144"/>
      <c r="J379" s="144"/>
      <c r="K379" s="144"/>
    </row>
    <row r="380" spans="1:11">
      <c r="A380" s="142"/>
      <c r="B380" s="143"/>
      <c r="C380" s="143"/>
      <c r="D380" s="144"/>
      <c r="E380" s="145"/>
      <c r="F380" s="144"/>
      <c r="G380" s="144"/>
      <c r="H380" s="144"/>
      <c r="I380" s="144"/>
      <c r="J380" s="144"/>
      <c r="K380" s="144"/>
    </row>
    <row r="381" spans="1:11">
      <c r="A381" s="142"/>
      <c r="B381" s="143"/>
      <c r="C381" s="143"/>
      <c r="D381" s="144"/>
      <c r="E381" s="145"/>
      <c r="F381" s="144"/>
      <c r="G381" s="144"/>
      <c r="H381" s="144"/>
      <c r="I381" s="144"/>
      <c r="J381" s="144"/>
      <c r="K381" s="144"/>
    </row>
    <row r="382" spans="1:11">
      <c r="A382" s="142"/>
      <c r="B382" s="143"/>
      <c r="C382" s="143"/>
      <c r="D382" s="144"/>
      <c r="E382" s="145"/>
      <c r="F382" s="144"/>
      <c r="G382" s="144"/>
      <c r="H382" s="144"/>
      <c r="I382" s="144"/>
      <c r="J382" s="144"/>
      <c r="K382" s="144"/>
    </row>
    <row r="383" spans="1:11">
      <c r="A383" s="142"/>
      <c r="B383" s="143"/>
      <c r="C383" s="143"/>
      <c r="D383" s="144"/>
      <c r="E383" s="145"/>
      <c r="F383" s="144"/>
      <c r="G383" s="144"/>
      <c r="H383" s="144"/>
      <c r="I383" s="144"/>
      <c r="J383" s="144"/>
      <c r="K383" s="144"/>
    </row>
    <row r="384" spans="1:11">
      <c r="A384" s="142"/>
      <c r="B384" s="143"/>
      <c r="C384" s="143"/>
      <c r="D384" s="144"/>
      <c r="E384" s="145"/>
      <c r="F384" s="144"/>
      <c r="G384" s="144"/>
      <c r="H384" s="144"/>
      <c r="I384" s="144"/>
      <c r="J384" s="144"/>
      <c r="K384" s="144"/>
    </row>
    <row r="385" spans="1:11">
      <c r="A385" s="142"/>
      <c r="B385" s="143"/>
      <c r="C385" s="143"/>
      <c r="D385" s="144"/>
      <c r="E385" s="145"/>
      <c r="F385" s="144"/>
      <c r="G385" s="144"/>
      <c r="H385" s="144"/>
      <c r="I385" s="144"/>
      <c r="J385" s="144"/>
      <c r="K385" s="144"/>
    </row>
    <row r="386" spans="1:11">
      <c r="A386" s="142"/>
      <c r="B386" s="143"/>
      <c r="C386" s="143"/>
      <c r="D386" s="144"/>
      <c r="E386" s="145"/>
      <c r="F386" s="144"/>
      <c r="G386" s="144"/>
      <c r="H386" s="144"/>
      <c r="I386" s="144"/>
      <c r="J386" s="144"/>
      <c r="K386" s="144"/>
    </row>
    <row r="387" spans="1:11">
      <c r="A387" s="142"/>
      <c r="B387" s="143"/>
      <c r="C387" s="143"/>
      <c r="D387" s="144"/>
      <c r="E387" s="145"/>
      <c r="F387" s="144"/>
      <c r="G387" s="144"/>
      <c r="H387" s="144"/>
      <c r="I387" s="144"/>
      <c r="J387" s="144"/>
      <c r="K387" s="144"/>
    </row>
    <row r="388" spans="1:11">
      <c r="A388" s="142"/>
      <c r="B388" s="143"/>
      <c r="C388" s="143"/>
      <c r="D388" s="144"/>
      <c r="E388" s="145"/>
      <c r="F388" s="144"/>
      <c r="G388" s="144"/>
      <c r="H388" s="144"/>
      <c r="I388" s="144"/>
      <c r="J388" s="144"/>
      <c r="K388" s="144"/>
    </row>
    <row r="389" spans="1:11">
      <c r="A389" s="142"/>
      <c r="B389" s="143"/>
      <c r="C389" s="143"/>
      <c r="D389" s="144"/>
      <c r="E389" s="145"/>
      <c r="F389" s="144"/>
      <c r="G389" s="144"/>
      <c r="H389" s="144"/>
      <c r="I389" s="144"/>
      <c r="J389" s="144"/>
      <c r="K389" s="144"/>
    </row>
    <row r="390" spans="1:11">
      <c r="A390" s="142"/>
      <c r="B390" s="143"/>
      <c r="C390" s="143"/>
      <c r="D390" s="144"/>
      <c r="E390" s="145"/>
      <c r="F390" s="144"/>
      <c r="G390" s="144"/>
      <c r="H390" s="144"/>
      <c r="I390" s="144"/>
      <c r="J390" s="144"/>
      <c r="K390" s="144"/>
    </row>
    <row r="391" spans="1:11">
      <c r="A391" s="142"/>
      <c r="B391" s="143"/>
      <c r="C391" s="143"/>
      <c r="D391" s="144"/>
      <c r="E391" s="145"/>
      <c r="F391" s="144"/>
      <c r="G391" s="144"/>
      <c r="H391" s="144"/>
      <c r="I391" s="144"/>
      <c r="J391" s="144"/>
      <c r="K391" s="144"/>
    </row>
    <row r="392" spans="1:11">
      <c r="A392" s="142"/>
      <c r="B392" s="143"/>
      <c r="C392" s="143"/>
      <c r="D392" s="144"/>
      <c r="E392" s="145"/>
      <c r="F392" s="144"/>
      <c r="G392" s="144"/>
      <c r="H392" s="144"/>
      <c r="I392" s="144"/>
      <c r="J392" s="144"/>
      <c r="K392" s="144"/>
    </row>
    <row r="393" spans="1:11">
      <c r="A393" s="142"/>
      <c r="B393" s="143"/>
      <c r="C393" s="143"/>
      <c r="D393" s="144"/>
      <c r="E393" s="145"/>
      <c r="F393" s="144"/>
      <c r="G393" s="144"/>
      <c r="H393" s="144"/>
      <c r="I393" s="144"/>
      <c r="J393" s="144"/>
      <c r="K393" s="144"/>
    </row>
    <row r="394" spans="1:11">
      <c r="A394" s="142"/>
      <c r="B394" s="143"/>
      <c r="C394" s="143"/>
      <c r="D394" s="144"/>
      <c r="E394" s="145"/>
      <c r="F394" s="144"/>
      <c r="G394" s="144"/>
      <c r="H394" s="144"/>
      <c r="I394" s="144"/>
      <c r="J394" s="144"/>
      <c r="K394" s="144"/>
    </row>
    <row r="395" spans="1:11">
      <c r="A395" s="142"/>
      <c r="B395" s="143"/>
      <c r="C395" s="143"/>
      <c r="D395" s="144"/>
      <c r="E395" s="145"/>
      <c r="F395" s="144"/>
      <c r="G395" s="144"/>
      <c r="H395" s="144"/>
      <c r="I395" s="144"/>
      <c r="J395" s="144"/>
      <c r="K395" s="144"/>
    </row>
    <row r="396" spans="1:11">
      <c r="A396" s="142"/>
      <c r="B396" s="143"/>
      <c r="C396" s="143"/>
      <c r="D396" s="144"/>
      <c r="E396" s="145"/>
      <c r="F396" s="144"/>
      <c r="G396" s="144"/>
      <c r="H396" s="144"/>
      <c r="I396" s="144"/>
      <c r="J396" s="144"/>
      <c r="K396" s="144"/>
    </row>
    <row r="397" spans="1:11">
      <c r="A397" s="142"/>
      <c r="B397" s="143"/>
      <c r="C397" s="143"/>
      <c r="D397" s="144"/>
      <c r="E397" s="145"/>
      <c r="F397" s="144"/>
      <c r="G397" s="144"/>
      <c r="H397" s="144"/>
      <c r="I397" s="144"/>
      <c r="J397" s="144"/>
      <c r="K397" s="144"/>
    </row>
    <row r="398" spans="1:11">
      <c r="A398" s="142"/>
      <c r="B398" s="143"/>
      <c r="C398" s="143"/>
      <c r="D398" s="144"/>
      <c r="E398" s="145"/>
      <c r="F398" s="144"/>
      <c r="G398" s="144"/>
      <c r="H398" s="144"/>
      <c r="I398" s="144"/>
      <c r="J398" s="144"/>
      <c r="K398" s="144"/>
    </row>
    <row r="399" spans="1:11">
      <c r="A399" s="142"/>
      <c r="B399" s="143"/>
      <c r="C399" s="143"/>
      <c r="D399" s="144"/>
      <c r="E399" s="145"/>
      <c r="F399" s="144"/>
      <c r="G399" s="144"/>
      <c r="H399" s="144"/>
      <c r="I399" s="144"/>
      <c r="J399" s="144"/>
      <c r="K399" s="144"/>
    </row>
    <row r="400" spans="1:11">
      <c r="A400" s="142"/>
      <c r="B400" s="143"/>
      <c r="C400" s="143"/>
      <c r="D400" s="144"/>
      <c r="E400" s="145"/>
      <c r="F400" s="144"/>
      <c r="G400" s="144"/>
      <c r="H400" s="144"/>
      <c r="I400" s="144"/>
      <c r="J400" s="144"/>
      <c r="K400" s="144"/>
    </row>
    <row r="401" spans="1:11">
      <c r="A401" s="142"/>
      <c r="B401" s="143"/>
      <c r="C401" s="143"/>
      <c r="D401" s="144"/>
      <c r="E401" s="145"/>
      <c r="F401" s="144"/>
      <c r="G401" s="144"/>
      <c r="H401" s="144"/>
      <c r="I401" s="144"/>
      <c r="J401" s="144"/>
      <c r="K401" s="144"/>
    </row>
    <row r="402" spans="1:11">
      <c r="A402" s="142"/>
      <c r="B402" s="143"/>
      <c r="C402" s="143"/>
      <c r="D402" s="144"/>
      <c r="E402" s="145"/>
      <c r="F402" s="144"/>
      <c r="G402" s="144"/>
      <c r="H402" s="144"/>
      <c r="I402" s="144"/>
      <c r="J402" s="144"/>
      <c r="K402" s="144"/>
    </row>
    <row r="403" spans="1:11">
      <c r="A403" s="142"/>
      <c r="B403" s="143"/>
      <c r="C403" s="143"/>
      <c r="D403" s="144"/>
      <c r="E403" s="145"/>
      <c r="F403" s="144"/>
      <c r="G403" s="144"/>
      <c r="H403" s="144"/>
      <c r="I403" s="144"/>
      <c r="J403" s="144"/>
      <c r="K403" s="144"/>
    </row>
    <row r="404" spans="1:11">
      <c r="A404" s="142"/>
      <c r="B404" s="143"/>
      <c r="C404" s="143"/>
      <c r="D404" s="144"/>
      <c r="E404" s="145"/>
      <c r="F404" s="144"/>
      <c r="G404" s="144"/>
      <c r="H404" s="144"/>
      <c r="I404" s="144"/>
      <c r="J404" s="144"/>
      <c r="K404" s="144"/>
    </row>
    <row r="405" spans="1:11">
      <c r="A405" s="142"/>
      <c r="B405" s="143"/>
      <c r="C405" s="143"/>
      <c r="D405" s="144"/>
      <c r="E405" s="145"/>
      <c r="F405" s="144"/>
      <c r="G405" s="144"/>
      <c r="H405" s="144"/>
      <c r="I405" s="144"/>
      <c r="J405" s="144"/>
      <c r="K405" s="144"/>
    </row>
    <row r="406" spans="1:11">
      <c r="A406" s="142"/>
      <c r="B406" s="143"/>
      <c r="C406" s="143"/>
      <c r="D406" s="144"/>
      <c r="E406" s="145"/>
      <c r="F406" s="144"/>
      <c r="G406" s="144"/>
      <c r="H406" s="144"/>
      <c r="I406" s="144"/>
      <c r="J406" s="144"/>
      <c r="K406" s="144"/>
    </row>
    <row r="407" spans="1:11">
      <c r="A407" s="142"/>
      <c r="B407" s="143"/>
      <c r="C407" s="143"/>
      <c r="D407" s="144"/>
      <c r="E407" s="145"/>
      <c r="F407" s="144"/>
      <c r="G407" s="144"/>
      <c r="H407" s="144"/>
      <c r="I407" s="144"/>
      <c r="J407" s="144"/>
      <c r="K407" s="144"/>
    </row>
    <row r="408" spans="1:11">
      <c r="A408" s="142"/>
      <c r="B408" s="143"/>
      <c r="C408" s="143"/>
      <c r="D408" s="144"/>
      <c r="E408" s="145"/>
      <c r="F408" s="144"/>
      <c r="G408" s="144"/>
      <c r="H408" s="144"/>
      <c r="I408" s="144"/>
      <c r="J408" s="144"/>
      <c r="K408" s="144"/>
    </row>
    <row r="409" spans="1:11">
      <c r="A409" s="142"/>
      <c r="B409" s="143"/>
      <c r="C409" s="143"/>
      <c r="D409" s="144"/>
      <c r="E409" s="145"/>
      <c r="F409" s="144"/>
      <c r="G409" s="144"/>
      <c r="H409" s="144"/>
      <c r="I409" s="144"/>
      <c r="J409" s="144"/>
      <c r="K409" s="144"/>
    </row>
    <row r="410" spans="1:11">
      <c r="A410" s="142"/>
      <c r="B410" s="143"/>
      <c r="C410" s="143"/>
      <c r="D410" s="144"/>
      <c r="E410" s="145"/>
      <c r="F410" s="144"/>
      <c r="G410" s="144"/>
      <c r="H410" s="144"/>
      <c r="I410" s="144"/>
      <c r="J410" s="144"/>
      <c r="K410" s="144"/>
    </row>
    <row r="411" spans="1:11">
      <c r="A411" s="142"/>
      <c r="B411" s="143"/>
      <c r="C411" s="143"/>
      <c r="D411" s="144"/>
      <c r="E411" s="145"/>
      <c r="F411" s="144"/>
      <c r="G411" s="144"/>
      <c r="H411" s="144"/>
      <c r="I411" s="144"/>
      <c r="J411" s="144"/>
      <c r="K411" s="144"/>
    </row>
    <row r="412" spans="1:11">
      <c r="A412" s="142"/>
      <c r="B412" s="143"/>
      <c r="C412" s="143"/>
      <c r="D412" s="144"/>
      <c r="E412" s="145"/>
      <c r="F412" s="144"/>
      <c r="G412" s="144"/>
      <c r="H412" s="144"/>
      <c r="I412" s="144"/>
      <c r="J412" s="144"/>
      <c r="K412" s="144"/>
    </row>
    <row r="413" spans="1:11">
      <c r="A413" s="142"/>
      <c r="B413" s="143"/>
      <c r="C413" s="143"/>
      <c r="D413" s="144"/>
      <c r="E413" s="145"/>
      <c r="F413" s="144"/>
      <c r="G413" s="144"/>
      <c r="H413" s="144"/>
      <c r="I413" s="144"/>
      <c r="J413" s="144"/>
      <c r="K413" s="144"/>
    </row>
    <row r="414" spans="1:11">
      <c r="A414" s="142"/>
      <c r="B414" s="143"/>
      <c r="C414" s="143"/>
      <c r="D414" s="144"/>
      <c r="E414" s="145"/>
      <c r="F414" s="144"/>
      <c r="G414" s="144"/>
      <c r="H414" s="144"/>
      <c r="I414" s="144"/>
      <c r="J414" s="144"/>
      <c r="K414" s="144"/>
    </row>
    <row r="415" spans="1:11">
      <c r="A415" s="142"/>
      <c r="B415" s="143"/>
      <c r="C415" s="143"/>
      <c r="D415" s="144"/>
      <c r="E415" s="145"/>
      <c r="F415" s="144"/>
      <c r="G415" s="144"/>
      <c r="H415" s="144"/>
      <c r="I415" s="144"/>
      <c r="J415" s="144"/>
      <c r="K415" s="144"/>
    </row>
    <row r="416" spans="1:11">
      <c r="A416" s="142"/>
      <c r="B416" s="143"/>
      <c r="C416" s="143"/>
      <c r="D416" s="144"/>
      <c r="E416" s="145"/>
      <c r="F416" s="144"/>
      <c r="G416" s="144"/>
      <c r="H416" s="144"/>
      <c r="I416" s="144"/>
      <c r="J416" s="144"/>
      <c r="K416" s="144"/>
    </row>
    <row r="417" spans="1:11">
      <c r="A417" s="142"/>
      <c r="B417" s="143"/>
      <c r="C417" s="143"/>
      <c r="D417" s="144"/>
      <c r="E417" s="145"/>
      <c r="F417" s="144"/>
      <c r="G417" s="144"/>
      <c r="H417" s="144"/>
      <c r="I417" s="144"/>
      <c r="J417" s="144"/>
      <c r="K417" s="144"/>
    </row>
    <row r="418" spans="1:11">
      <c r="A418" s="142"/>
      <c r="B418" s="143"/>
      <c r="C418" s="143"/>
      <c r="D418" s="144"/>
      <c r="E418" s="145"/>
      <c r="F418" s="144"/>
      <c r="G418" s="144"/>
      <c r="H418" s="144"/>
      <c r="I418" s="144"/>
      <c r="J418" s="144"/>
      <c r="K418" s="144"/>
    </row>
    <row r="419" spans="1:11">
      <c r="A419" s="142"/>
      <c r="B419" s="143"/>
      <c r="C419" s="143"/>
      <c r="D419" s="144"/>
      <c r="E419" s="145"/>
      <c r="F419" s="144"/>
      <c r="G419" s="144"/>
      <c r="H419" s="144"/>
      <c r="I419" s="144"/>
      <c r="J419" s="144"/>
      <c r="K419" s="144"/>
    </row>
    <row r="420" spans="1:11">
      <c r="A420" s="142"/>
      <c r="B420" s="143"/>
      <c r="C420" s="143"/>
      <c r="D420" s="144"/>
      <c r="E420" s="145"/>
      <c r="F420" s="144"/>
      <c r="G420" s="144"/>
      <c r="H420" s="144"/>
      <c r="I420" s="144"/>
      <c r="J420" s="144"/>
      <c r="K420" s="144"/>
    </row>
    <row r="421" spans="1:11">
      <c r="A421" s="142"/>
      <c r="B421" s="143"/>
      <c r="C421" s="143"/>
      <c r="D421" s="144"/>
      <c r="E421" s="145"/>
      <c r="F421" s="144"/>
      <c r="G421" s="144"/>
      <c r="H421" s="144"/>
      <c r="I421" s="144"/>
      <c r="J421" s="144"/>
      <c r="K421" s="144"/>
    </row>
    <row r="422" spans="1:11">
      <c r="A422" s="142"/>
      <c r="B422" s="143"/>
      <c r="C422" s="143"/>
      <c r="D422" s="144"/>
      <c r="E422" s="145"/>
      <c r="F422" s="144"/>
      <c r="G422" s="144"/>
      <c r="H422" s="144"/>
      <c r="I422" s="144"/>
      <c r="J422" s="144"/>
      <c r="K422" s="144"/>
    </row>
    <row r="423" spans="1:11">
      <c r="A423" s="142"/>
      <c r="B423" s="143"/>
      <c r="C423" s="143"/>
      <c r="D423" s="144"/>
      <c r="E423" s="145"/>
      <c r="F423" s="144"/>
      <c r="G423" s="144"/>
      <c r="H423" s="144"/>
      <c r="I423" s="144"/>
      <c r="J423" s="144"/>
      <c r="K423" s="144"/>
    </row>
    <row r="424" spans="1:11">
      <c r="A424" s="142"/>
      <c r="B424" s="143"/>
      <c r="C424" s="143"/>
      <c r="D424" s="144"/>
      <c r="E424" s="145"/>
      <c r="F424" s="144"/>
      <c r="G424" s="144"/>
      <c r="H424" s="144"/>
      <c r="I424" s="144"/>
      <c r="J424" s="144"/>
      <c r="K424" s="144"/>
    </row>
    <row r="425" spans="1:11">
      <c r="A425" s="142"/>
      <c r="B425" s="143"/>
      <c r="C425" s="143"/>
      <c r="D425" s="144"/>
      <c r="E425" s="145"/>
      <c r="F425" s="144"/>
      <c r="G425" s="144"/>
      <c r="H425" s="144"/>
      <c r="I425" s="144"/>
      <c r="J425" s="144"/>
      <c r="K425" s="144"/>
    </row>
    <row r="426" spans="1:11">
      <c r="A426" s="142"/>
      <c r="B426" s="143"/>
      <c r="C426" s="143"/>
      <c r="D426" s="144"/>
      <c r="E426" s="145"/>
      <c r="F426" s="144"/>
      <c r="G426" s="144"/>
      <c r="H426" s="144"/>
      <c r="I426" s="144"/>
      <c r="J426" s="144"/>
      <c r="K426" s="144"/>
    </row>
    <row r="427" spans="1:11">
      <c r="A427" s="142"/>
      <c r="B427" s="143"/>
      <c r="C427" s="143"/>
      <c r="D427" s="144"/>
      <c r="E427" s="145"/>
      <c r="F427" s="144"/>
      <c r="G427" s="144"/>
      <c r="H427" s="144"/>
      <c r="I427" s="144"/>
      <c r="J427" s="144"/>
      <c r="K427" s="144"/>
    </row>
    <row r="428" spans="1:11">
      <c r="A428" s="142"/>
      <c r="B428" s="143"/>
      <c r="C428" s="143"/>
      <c r="D428" s="144"/>
      <c r="E428" s="145"/>
      <c r="F428" s="144"/>
      <c r="G428" s="144"/>
      <c r="H428" s="144"/>
      <c r="I428" s="144"/>
      <c r="J428" s="144"/>
      <c r="K428" s="144"/>
    </row>
    <row r="429" spans="1:11">
      <c r="A429" s="142"/>
      <c r="B429" s="143"/>
      <c r="C429" s="143"/>
      <c r="D429" s="144"/>
      <c r="E429" s="145"/>
      <c r="F429" s="144"/>
      <c r="G429" s="144"/>
      <c r="H429" s="144"/>
      <c r="I429" s="144"/>
      <c r="J429" s="144"/>
      <c r="K429" s="144"/>
    </row>
    <row r="430" spans="1:11">
      <c r="A430" s="142"/>
      <c r="B430" s="143"/>
      <c r="C430" s="143"/>
      <c r="D430" s="144"/>
      <c r="E430" s="145"/>
      <c r="F430" s="144"/>
      <c r="G430" s="144"/>
      <c r="H430" s="144"/>
      <c r="I430" s="144"/>
      <c r="J430" s="144"/>
      <c r="K430" s="144"/>
    </row>
    <row r="431" spans="1:11">
      <c r="A431" s="142"/>
      <c r="B431" s="143"/>
      <c r="C431" s="143"/>
      <c r="D431" s="144"/>
      <c r="E431" s="145"/>
      <c r="F431" s="144"/>
      <c r="G431" s="144"/>
      <c r="H431" s="144"/>
      <c r="I431" s="144"/>
      <c r="J431" s="144"/>
      <c r="K431" s="144"/>
    </row>
    <row r="432" spans="1:11">
      <c r="A432" s="142"/>
      <c r="B432" s="143"/>
      <c r="C432" s="143"/>
      <c r="D432" s="144"/>
      <c r="E432" s="145"/>
      <c r="F432" s="144"/>
      <c r="G432" s="144"/>
      <c r="H432" s="144"/>
      <c r="I432" s="144"/>
      <c r="J432" s="144"/>
      <c r="K432" s="144"/>
    </row>
    <row r="433" spans="1:11">
      <c r="A433" s="142"/>
      <c r="B433" s="143"/>
      <c r="C433" s="143"/>
      <c r="D433" s="144"/>
      <c r="E433" s="145"/>
      <c r="F433" s="144"/>
      <c r="G433" s="144"/>
      <c r="H433" s="144"/>
      <c r="I433" s="144"/>
      <c r="J433" s="144"/>
      <c r="K433" s="144"/>
    </row>
    <row r="434" spans="1:11">
      <c r="A434" s="142"/>
      <c r="B434" s="143"/>
      <c r="C434" s="143"/>
      <c r="D434" s="144"/>
      <c r="E434" s="145"/>
      <c r="F434" s="144"/>
      <c r="G434" s="144"/>
      <c r="H434" s="144"/>
      <c r="I434" s="144"/>
      <c r="J434" s="144"/>
      <c r="K434" s="144"/>
    </row>
    <row r="435" spans="1:11">
      <c r="A435" s="142"/>
      <c r="B435" s="143"/>
      <c r="C435" s="143"/>
      <c r="D435" s="144"/>
      <c r="E435" s="145"/>
      <c r="F435" s="144"/>
      <c r="G435" s="144"/>
      <c r="H435" s="144"/>
      <c r="I435" s="144"/>
      <c r="J435" s="144"/>
      <c r="K435" s="144"/>
    </row>
    <row r="436" spans="1:11">
      <c r="A436" s="142"/>
      <c r="B436" s="143"/>
      <c r="C436" s="143"/>
      <c r="D436" s="144"/>
      <c r="E436" s="145"/>
      <c r="F436" s="144"/>
      <c r="G436" s="144"/>
      <c r="H436" s="144"/>
      <c r="I436" s="144"/>
      <c r="J436" s="144"/>
      <c r="K436" s="144"/>
    </row>
    <row r="437" spans="1:11">
      <c r="A437" s="142"/>
      <c r="B437" s="143"/>
      <c r="C437" s="143"/>
      <c r="D437" s="144"/>
      <c r="E437" s="145"/>
      <c r="F437" s="144"/>
      <c r="G437" s="144"/>
      <c r="H437" s="144"/>
      <c r="I437" s="144"/>
      <c r="J437" s="144"/>
      <c r="K437" s="144"/>
    </row>
    <row r="438" spans="1:11">
      <c r="A438" s="142"/>
      <c r="B438" s="143"/>
      <c r="C438" s="143"/>
      <c r="D438" s="144"/>
      <c r="E438" s="145"/>
      <c r="F438" s="144"/>
      <c r="G438" s="144"/>
      <c r="H438" s="144"/>
      <c r="I438" s="144"/>
      <c r="J438" s="144"/>
      <c r="K438" s="144"/>
    </row>
    <row r="439" spans="1:11">
      <c r="A439" s="142"/>
      <c r="B439" s="143"/>
      <c r="C439" s="143"/>
      <c r="D439" s="144"/>
      <c r="E439" s="145"/>
      <c r="F439" s="144"/>
      <c r="G439" s="144"/>
      <c r="H439" s="144"/>
      <c r="I439" s="144"/>
      <c r="J439" s="144"/>
      <c r="K439" s="144"/>
    </row>
    <row r="440" spans="1:11">
      <c r="A440" s="142"/>
      <c r="B440" s="143"/>
      <c r="C440" s="143"/>
      <c r="D440" s="144"/>
      <c r="E440" s="145"/>
      <c r="F440" s="144"/>
      <c r="G440" s="144"/>
      <c r="H440" s="144"/>
      <c r="I440" s="144"/>
      <c r="J440" s="144"/>
      <c r="K440" s="144"/>
    </row>
    <row r="441" spans="1:11">
      <c r="A441" s="142"/>
      <c r="B441" s="143"/>
      <c r="C441" s="143"/>
      <c r="D441" s="144"/>
      <c r="E441" s="145"/>
      <c r="F441" s="144"/>
      <c r="G441" s="144"/>
      <c r="H441" s="144"/>
      <c r="I441" s="144"/>
      <c r="J441" s="144"/>
      <c r="K441" s="144"/>
    </row>
    <row r="442" spans="1:11">
      <c r="A442" s="142"/>
      <c r="B442" s="143"/>
      <c r="C442" s="143"/>
      <c r="D442" s="144"/>
      <c r="E442" s="145"/>
      <c r="F442" s="144"/>
      <c r="G442" s="144"/>
      <c r="H442" s="144"/>
      <c r="I442" s="144"/>
      <c r="J442" s="144"/>
      <c r="K442" s="144"/>
    </row>
    <row r="443" spans="1:11">
      <c r="A443" s="142"/>
      <c r="B443" s="143"/>
      <c r="C443" s="143"/>
      <c r="D443" s="144"/>
      <c r="E443" s="145"/>
      <c r="F443" s="144"/>
      <c r="G443" s="144"/>
      <c r="H443" s="144"/>
      <c r="I443" s="144"/>
      <c r="J443" s="144"/>
      <c r="K443" s="144"/>
    </row>
    <row r="444" spans="1:11">
      <c r="A444" s="142"/>
      <c r="B444" s="143"/>
      <c r="C444" s="143"/>
      <c r="D444" s="144"/>
      <c r="E444" s="145"/>
      <c r="F444" s="144"/>
      <c r="G444" s="144"/>
      <c r="H444" s="144"/>
      <c r="I444" s="144"/>
      <c r="J444" s="144"/>
      <c r="K444" s="144"/>
    </row>
    <row r="445" spans="1:11">
      <c r="A445" s="142"/>
      <c r="B445" s="143"/>
      <c r="C445" s="143"/>
      <c r="D445" s="144"/>
      <c r="E445" s="145"/>
      <c r="F445" s="144"/>
      <c r="G445" s="144"/>
      <c r="H445" s="144"/>
      <c r="I445" s="144"/>
      <c r="J445" s="144"/>
      <c r="K445" s="144"/>
    </row>
    <row r="446" spans="1:11">
      <c r="A446" s="142"/>
      <c r="B446" s="143"/>
      <c r="C446" s="143"/>
      <c r="D446" s="144"/>
      <c r="E446" s="145"/>
      <c r="F446" s="144"/>
      <c r="G446" s="144"/>
      <c r="H446" s="144"/>
      <c r="I446" s="144"/>
      <c r="J446" s="144"/>
      <c r="K446" s="144"/>
    </row>
    <row r="447" spans="1:11">
      <c r="A447" s="142"/>
      <c r="B447" s="143"/>
      <c r="C447" s="143"/>
      <c r="D447" s="144"/>
      <c r="E447" s="145"/>
      <c r="F447" s="144"/>
      <c r="G447" s="144"/>
      <c r="H447" s="144"/>
      <c r="I447" s="144"/>
      <c r="J447" s="144"/>
      <c r="K447" s="144"/>
    </row>
    <row r="448" spans="1:11">
      <c r="A448" s="142"/>
      <c r="B448" s="143"/>
      <c r="C448" s="143"/>
      <c r="D448" s="144"/>
      <c r="E448" s="145"/>
      <c r="F448" s="144"/>
      <c r="G448" s="144"/>
      <c r="H448" s="144"/>
      <c r="I448" s="144"/>
      <c r="J448" s="144"/>
      <c r="K448" s="144"/>
    </row>
    <row r="449" spans="1:11">
      <c r="A449" s="142"/>
      <c r="B449" s="143"/>
      <c r="C449" s="143"/>
      <c r="D449" s="144"/>
      <c r="E449" s="145"/>
      <c r="F449" s="144"/>
      <c r="G449" s="144"/>
      <c r="H449" s="144"/>
      <c r="I449" s="144"/>
      <c r="J449" s="144"/>
      <c r="K449" s="144"/>
    </row>
    <row r="450" spans="1:11">
      <c r="A450" s="142"/>
      <c r="B450" s="143"/>
      <c r="C450" s="143"/>
      <c r="D450" s="144"/>
      <c r="E450" s="145"/>
      <c r="F450" s="144"/>
      <c r="G450" s="144"/>
      <c r="H450" s="144"/>
      <c r="I450" s="144"/>
      <c r="J450" s="144"/>
      <c r="K450" s="144"/>
    </row>
    <row r="451" spans="1:11">
      <c r="A451" s="142"/>
      <c r="B451" s="143"/>
      <c r="C451" s="143"/>
      <c r="D451" s="144"/>
      <c r="E451" s="145"/>
      <c r="F451" s="144"/>
      <c r="G451" s="144"/>
      <c r="H451" s="144"/>
      <c r="I451" s="144"/>
      <c r="J451" s="144"/>
      <c r="K451" s="144"/>
    </row>
    <row r="452" spans="1:11">
      <c r="A452" s="142"/>
      <c r="B452" s="143"/>
      <c r="C452" s="143"/>
      <c r="D452" s="144"/>
      <c r="E452" s="145"/>
      <c r="F452" s="144"/>
      <c r="G452" s="144"/>
      <c r="H452" s="144"/>
      <c r="I452" s="144"/>
      <c r="J452" s="144"/>
      <c r="K452" s="144"/>
    </row>
    <row r="453" spans="1:11">
      <c r="A453" s="142"/>
      <c r="B453" s="143"/>
      <c r="C453" s="143"/>
      <c r="D453" s="144"/>
      <c r="E453" s="145"/>
      <c r="F453" s="144"/>
      <c r="G453" s="144"/>
      <c r="H453" s="144"/>
      <c r="I453" s="144"/>
      <c r="J453" s="144"/>
      <c r="K453" s="144"/>
    </row>
    <row r="454" spans="1:11">
      <c r="A454" s="142"/>
      <c r="B454" s="143"/>
      <c r="C454" s="143"/>
      <c r="D454" s="144"/>
      <c r="E454" s="145"/>
      <c r="F454" s="144"/>
      <c r="G454" s="144"/>
      <c r="H454" s="144"/>
      <c r="I454" s="144"/>
      <c r="J454" s="144"/>
      <c r="K454" s="144"/>
    </row>
    <row r="455" spans="1:11">
      <c r="A455" s="142"/>
      <c r="B455" s="143"/>
      <c r="C455" s="143"/>
      <c r="D455" s="144"/>
      <c r="E455" s="145"/>
      <c r="F455" s="144"/>
      <c r="G455" s="144"/>
      <c r="H455" s="144"/>
      <c r="I455" s="144"/>
      <c r="J455" s="144"/>
      <c r="K455" s="144"/>
    </row>
    <row r="456" spans="1:11">
      <c r="A456" s="142"/>
      <c r="B456" s="143"/>
      <c r="C456" s="143"/>
      <c r="D456" s="144"/>
      <c r="E456" s="145"/>
      <c r="F456" s="144"/>
      <c r="G456" s="144"/>
      <c r="H456" s="144"/>
      <c r="I456" s="144"/>
      <c r="J456" s="144"/>
      <c r="K456" s="144"/>
    </row>
    <row r="457" spans="1:11">
      <c r="A457" s="142"/>
      <c r="B457" s="143"/>
      <c r="C457" s="143"/>
      <c r="D457" s="144"/>
      <c r="E457" s="145"/>
      <c r="F457" s="144"/>
      <c r="G457" s="144"/>
      <c r="H457" s="144"/>
      <c r="I457" s="144"/>
      <c r="J457" s="144"/>
      <c r="K457" s="144"/>
    </row>
    <row r="458" spans="1:11">
      <c r="A458" s="142"/>
      <c r="B458" s="143"/>
      <c r="C458" s="143"/>
      <c r="D458" s="144"/>
      <c r="E458" s="145"/>
      <c r="F458" s="144"/>
      <c r="G458" s="144"/>
      <c r="H458" s="144"/>
      <c r="I458" s="144"/>
      <c r="J458" s="144"/>
      <c r="K458" s="144"/>
    </row>
    <row r="459" spans="1:11">
      <c r="A459" s="142"/>
      <c r="B459" s="143"/>
      <c r="C459" s="143"/>
      <c r="D459" s="144"/>
      <c r="E459" s="145"/>
      <c r="F459" s="144"/>
      <c r="G459" s="144"/>
      <c r="H459" s="144"/>
      <c r="I459" s="144"/>
      <c r="J459" s="144"/>
      <c r="K459" s="144"/>
    </row>
    <row r="460" spans="1:11">
      <c r="A460" s="142"/>
      <c r="B460" s="143"/>
      <c r="C460" s="143"/>
      <c r="D460" s="144"/>
      <c r="E460" s="145"/>
      <c r="F460" s="144"/>
      <c r="G460" s="144"/>
      <c r="H460" s="144"/>
      <c r="I460" s="144"/>
      <c r="J460" s="144"/>
      <c r="K460" s="144"/>
    </row>
    <row r="461" spans="1:11">
      <c r="A461" s="142"/>
      <c r="B461" s="143"/>
      <c r="C461" s="143"/>
      <c r="D461" s="144"/>
      <c r="E461" s="145"/>
      <c r="F461" s="144"/>
      <c r="G461" s="144"/>
      <c r="H461" s="144"/>
      <c r="I461" s="144"/>
      <c r="J461" s="144"/>
      <c r="K461" s="144"/>
    </row>
    <row r="462" spans="1:11">
      <c r="A462" s="142"/>
      <c r="B462" s="143"/>
      <c r="C462" s="143"/>
      <c r="D462" s="144"/>
      <c r="E462" s="145"/>
      <c r="F462" s="144"/>
      <c r="G462" s="144"/>
      <c r="H462" s="144"/>
      <c r="I462" s="144"/>
      <c r="J462" s="144"/>
      <c r="K462" s="144"/>
    </row>
    <row r="463" spans="1:11">
      <c r="A463" s="142"/>
      <c r="B463" s="143"/>
      <c r="C463" s="143"/>
      <c r="D463" s="144"/>
      <c r="E463" s="145"/>
      <c r="F463" s="144"/>
      <c r="G463" s="144"/>
      <c r="H463" s="144"/>
      <c r="I463" s="144"/>
      <c r="J463" s="144"/>
      <c r="K463" s="144"/>
    </row>
    <row r="464" spans="1:11">
      <c r="A464" s="142"/>
      <c r="B464" s="143"/>
      <c r="C464" s="143"/>
      <c r="D464" s="144"/>
      <c r="E464" s="145"/>
      <c r="F464" s="144"/>
      <c r="G464" s="144"/>
      <c r="H464" s="144"/>
      <c r="I464" s="144"/>
      <c r="J464" s="144"/>
      <c r="K464" s="144"/>
    </row>
    <row r="465" spans="1:11">
      <c r="A465" s="142"/>
      <c r="B465" s="143"/>
      <c r="C465" s="143"/>
      <c r="D465" s="144"/>
      <c r="E465" s="145"/>
      <c r="F465" s="144"/>
      <c r="G465" s="144"/>
      <c r="H465" s="144"/>
      <c r="I465" s="144"/>
      <c r="J465" s="144"/>
      <c r="K465" s="144"/>
    </row>
    <row r="466" spans="1:11">
      <c r="A466" s="142"/>
      <c r="B466" s="143"/>
      <c r="C466" s="143"/>
      <c r="D466" s="144"/>
      <c r="E466" s="145"/>
      <c r="F466" s="144"/>
      <c r="G466" s="144"/>
      <c r="H466" s="144"/>
      <c r="I466" s="144"/>
      <c r="J466" s="144"/>
      <c r="K466" s="144"/>
    </row>
    <row r="467" spans="1:11">
      <c r="A467" s="142"/>
      <c r="B467" s="143"/>
      <c r="C467" s="143"/>
      <c r="D467" s="144"/>
      <c r="E467" s="145"/>
      <c r="F467" s="144"/>
      <c r="G467" s="144"/>
      <c r="H467" s="144"/>
      <c r="I467" s="144"/>
      <c r="J467" s="144"/>
      <c r="K467" s="144"/>
    </row>
    <row r="468" spans="1:11">
      <c r="A468" s="142"/>
      <c r="B468" s="143"/>
      <c r="C468" s="143"/>
      <c r="D468" s="144"/>
      <c r="E468" s="145"/>
      <c r="F468" s="144"/>
      <c r="G468" s="144"/>
      <c r="H468" s="144"/>
      <c r="I468" s="144"/>
      <c r="J468" s="144"/>
      <c r="K468" s="144"/>
    </row>
    <row r="469" spans="1:11">
      <c r="A469" s="142"/>
      <c r="B469" s="143"/>
      <c r="C469" s="143"/>
      <c r="D469" s="144"/>
      <c r="E469" s="145"/>
      <c r="F469" s="144"/>
      <c r="G469" s="144"/>
      <c r="H469" s="144"/>
      <c r="I469" s="144"/>
      <c r="J469" s="144"/>
      <c r="K469" s="144"/>
    </row>
    <row r="470" spans="1:11">
      <c r="A470" s="142"/>
      <c r="B470" s="143"/>
      <c r="C470" s="143"/>
      <c r="D470" s="144"/>
      <c r="E470" s="145"/>
      <c r="F470" s="144"/>
      <c r="G470" s="144"/>
      <c r="H470" s="144"/>
      <c r="I470" s="144"/>
      <c r="J470" s="144"/>
      <c r="K470" s="144"/>
    </row>
    <row r="471" spans="1:11">
      <c r="A471" s="142"/>
      <c r="B471" s="143"/>
      <c r="C471" s="143"/>
      <c r="D471" s="144"/>
      <c r="E471" s="145"/>
      <c r="F471" s="144"/>
      <c r="G471" s="144"/>
      <c r="H471" s="144"/>
      <c r="I471" s="144"/>
      <c r="J471" s="144"/>
      <c r="K471" s="144"/>
    </row>
    <row r="472" spans="1:11">
      <c r="A472" s="142"/>
      <c r="B472" s="143"/>
      <c r="C472" s="143"/>
      <c r="D472" s="144"/>
      <c r="E472" s="145"/>
      <c r="F472" s="144"/>
      <c r="G472" s="144"/>
      <c r="H472" s="144"/>
      <c r="I472" s="144"/>
      <c r="J472" s="144"/>
      <c r="K472" s="144"/>
    </row>
    <row r="473" spans="1:11">
      <c r="A473" s="142"/>
      <c r="B473" s="143"/>
      <c r="C473" s="143"/>
      <c r="D473" s="144"/>
      <c r="E473" s="145"/>
      <c r="F473" s="144"/>
      <c r="G473" s="144"/>
      <c r="H473" s="144"/>
      <c r="I473" s="144"/>
      <c r="J473" s="144"/>
      <c r="K473" s="144"/>
    </row>
    <row r="474" spans="1:11">
      <c r="A474" s="142"/>
      <c r="B474" s="143"/>
      <c r="C474" s="143"/>
      <c r="D474" s="144"/>
      <c r="E474" s="145"/>
      <c r="F474" s="144"/>
      <c r="G474" s="144"/>
      <c r="H474" s="144"/>
      <c r="I474" s="144"/>
      <c r="J474" s="144"/>
      <c r="K474" s="144"/>
    </row>
    <row r="475" spans="1:11">
      <c r="A475" s="142"/>
      <c r="B475" s="143"/>
      <c r="C475" s="143"/>
      <c r="D475" s="144"/>
      <c r="E475" s="145"/>
      <c r="F475" s="144"/>
      <c r="G475" s="144"/>
      <c r="H475" s="144"/>
      <c r="I475" s="144"/>
      <c r="J475" s="144"/>
      <c r="K475" s="144"/>
    </row>
    <row r="476" spans="1:11">
      <c r="A476" s="142"/>
      <c r="B476" s="143"/>
      <c r="C476" s="143"/>
      <c r="D476" s="144"/>
      <c r="E476" s="145"/>
      <c r="F476" s="144"/>
      <c r="G476" s="144"/>
      <c r="H476" s="144"/>
      <c r="I476" s="144"/>
      <c r="J476" s="144"/>
      <c r="K476" s="144"/>
    </row>
    <row r="477" spans="1:11">
      <c r="A477" s="142"/>
      <c r="B477" s="143"/>
      <c r="C477" s="143"/>
      <c r="D477" s="144"/>
      <c r="E477" s="145"/>
      <c r="F477" s="144"/>
      <c r="G477" s="144"/>
      <c r="H477" s="144"/>
      <c r="I477" s="144"/>
      <c r="J477" s="144"/>
      <c r="K477" s="144"/>
    </row>
    <row r="478" spans="1:11">
      <c r="A478" s="142"/>
      <c r="B478" s="143"/>
      <c r="C478" s="143"/>
      <c r="D478" s="144"/>
      <c r="E478" s="145"/>
      <c r="F478" s="144"/>
      <c r="G478" s="144"/>
      <c r="H478" s="144"/>
      <c r="I478" s="144"/>
      <c r="J478" s="144"/>
      <c r="K478" s="144"/>
    </row>
    <row r="479" spans="1:11">
      <c r="A479" s="142"/>
      <c r="B479" s="143"/>
      <c r="C479" s="143"/>
      <c r="D479" s="144"/>
      <c r="E479" s="145"/>
      <c r="F479" s="144"/>
      <c r="G479" s="144"/>
      <c r="H479" s="144"/>
      <c r="I479" s="144"/>
      <c r="J479" s="144"/>
      <c r="K479" s="144"/>
    </row>
    <row r="480" spans="1:11">
      <c r="A480" s="142"/>
      <c r="B480" s="143"/>
      <c r="C480" s="143"/>
      <c r="D480" s="144"/>
      <c r="E480" s="145"/>
      <c r="F480" s="144"/>
      <c r="G480" s="144"/>
      <c r="H480" s="144"/>
      <c r="I480" s="144"/>
      <c r="J480" s="144"/>
      <c r="K480" s="144"/>
    </row>
    <row r="481" spans="1:11">
      <c r="A481" s="142"/>
      <c r="B481" s="143"/>
      <c r="C481" s="143"/>
      <c r="D481" s="144"/>
      <c r="E481" s="145"/>
      <c r="F481" s="144"/>
      <c r="G481" s="144"/>
      <c r="H481" s="144"/>
      <c r="I481" s="144"/>
      <c r="J481" s="144"/>
      <c r="K481" s="144"/>
    </row>
    <row r="482" spans="1:11">
      <c r="A482" s="142"/>
      <c r="B482" s="143"/>
      <c r="C482" s="143"/>
      <c r="D482" s="144"/>
      <c r="E482" s="145"/>
      <c r="F482" s="144"/>
      <c r="G482" s="144"/>
      <c r="H482" s="144"/>
      <c r="I482" s="144"/>
      <c r="J482" s="144"/>
      <c r="K482" s="144"/>
    </row>
    <row r="483" spans="1:11">
      <c r="A483" s="142"/>
      <c r="B483" s="143"/>
      <c r="C483" s="143"/>
      <c r="D483" s="144"/>
      <c r="E483" s="145"/>
      <c r="F483" s="144"/>
      <c r="G483" s="144"/>
      <c r="H483" s="144"/>
      <c r="I483" s="144"/>
      <c r="J483" s="144"/>
      <c r="K483" s="144"/>
    </row>
    <row r="484" spans="1:11">
      <c r="A484" s="142"/>
      <c r="B484" s="143"/>
      <c r="C484" s="143"/>
      <c r="D484" s="144"/>
      <c r="E484" s="145"/>
      <c r="F484" s="144"/>
      <c r="G484" s="144"/>
      <c r="H484" s="144"/>
      <c r="I484" s="144"/>
      <c r="J484" s="144"/>
      <c r="K484" s="144"/>
    </row>
    <row r="485" spans="1:11">
      <c r="A485" s="142"/>
      <c r="B485" s="143"/>
      <c r="C485" s="143"/>
      <c r="D485" s="144"/>
      <c r="E485" s="145"/>
      <c r="F485" s="144"/>
      <c r="G485" s="144"/>
      <c r="H485" s="144"/>
      <c r="I485" s="144"/>
      <c r="J485" s="144"/>
      <c r="K485" s="144"/>
    </row>
    <row r="486" spans="1:11">
      <c r="A486" s="142"/>
      <c r="B486" s="143"/>
      <c r="C486" s="143"/>
      <c r="D486" s="144"/>
      <c r="E486" s="145"/>
      <c r="F486" s="144"/>
      <c r="G486" s="144"/>
      <c r="H486" s="144"/>
      <c r="I486" s="144"/>
      <c r="J486" s="144"/>
      <c r="K486" s="144"/>
    </row>
    <row r="487" spans="1:11">
      <c r="A487" s="142"/>
      <c r="B487" s="143"/>
      <c r="C487" s="143"/>
      <c r="D487" s="144"/>
      <c r="E487" s="145"/>
      <c r="F487" s="144"/>
      <c r="G487" s="144"/>
      <c r="H487" s="144"/>
      <c r="I487" s="144"/>
      <c r="J487" s="144"/>
      <c r="K487" s="144"/>
    </row>
    <row r="488" spans="1:11">
      <c r="A488" s="142"/>
      <c r="B488" s="143"/>
      <c r="C488" s="143"/>
      <c r="D488" s="144"/>
      <c r="E488" s="145"/>
      <c r="F488" s="144"/>
      <c r="G488" s="144"/>
      <c r="H488" s="144"/>
      <c r="I488" s="144"/>
      <c r="J488" s="144"/>
      <c r="K488" s="144"/>
    </row>
    <row r="489" spans="1:11">
      <c r="A489" s="142"/>
      <c r="B489" s="143"/>
      <c r="C489" s="143"/>
      <c r="D489" s="144"/>
      <c r="E489" s="145"/>
      <c r="F489" s="144"/>
      <c r="G489" s="144"/>
      <c r="H489" s="144"/>
      <c r="I489" s="144"/>
      <c r="J489" s="144"/>
      <c r="K489" s="144"/>
    </row>
    <row r="490" spans="1:11">
      <c r="A490" s="142"/>
      <c r="B490" s="143"/>
      <c r="C490" s="143"/>
      <c r="D490" s="144"/>
      <c r="E490" s="145"/>
      <c r="F490" s="144"/>
      <c r="G490" s="144"/>
      <c r="H490" s="144"/>
      <c r="I490" s="144"/>
      <c r="J490" s="144"/>
      <c r="K490" s="144"/>
    </row>
    <row r="491" spans="1:11">
      <c r="A491" s="142"/>
      <c r="B491" s="143"/>
      <c r="C491" s="143"/>
      <c r="D491" s="144"/>
      <c r="E491" s="145"/>
      <c r="F491" s="144"/>
      <c r="G491" s="144"/>
      <c r="H491" s="144"/>
      <c r="I491" s="144"/>
      <c r="J491" s="144"/>
      <c r="K491" s="144"/>
    </row>
    <row r="492" spans="1:11">
      <c r="A492" s="142"/>
      <c r="B492" s="143"/>
      <c r="C492" s="143"/>
      <c r="D492" s="144"/>
      <c r="E492" s="145"/>
      <c r="F492" s="144"/>
      <c r="G492" s="144"/>
      <c r="H492" s="144"/>
      <c r="I492" s="144"/>
      <c r="J492" s="144"/>
      <c r="K492" s="144"/>
    </row>
    <row r="493" spans="1:11">
      <c r="A493" s="142"/>
      <c r="B493" s="143"/>
      <c r="C493" s="143"/>
      <c r="D493" s="144"/>
      <c r="E493" s="145"/>
      <c r="F493" s="144"/>
      <c r="G493" s="144"/>
      <c r="H493" s="144"/>
      <c r="I493" s="144"/>
      <c r="J493" s="144"/>
      <c r="K493" s="144"/>
    </row>
    <row r="494" spans="1:11">
      <c r="A494" s="142"/>
      <c r="B494" s="143"/>
      <c r="C494" s="143"/>
      <c r="D494" s="144"/>
      <c r="E494" s="145"/>
      <c r="F494" s="144"/>
      <c r="G494" s="144"/>
      <c r="H494" s="144"/>
      <c r="I494" s="144"/>
      <c r="J494" s="144"/>
      <c r="K494" s="144"/>
    </row>
    <row r="495" spans="1:11">
      <c r="A495" s="142"/>
      <c r="B495" s="143"/>
      <c r="C495" s="143"/>
      <c r="D495" s="144"/>
      <c r="E495" s="145"/>
      <c r="F495" s="144"/>
      <c r="G495" s="144"/>
      <c r="H495" s="144"/>
      <c r="I495" s="144"/>
      <c r="J495" s="144"/>
      <c r="K495" s="144"/>
    </row>
    <row r="496" spans="1:11">
      <c r="A496" s="142"/>
      <c r="B496" s="143"/>
      <c r="C496" s="143"/>
      <c r="D496" s="144"/>
      <c r="E496" s="145"/>
      <c r="F496" s="144"/>
      <c r="G496" s="144"/>
      <c r="H496" s="144"/>
      <c r="I496" s="144"/>
      <c r="J496" s="144"/>
      <c r="K496" s="144"/>
    </row>
    <row r="497" spans="1:11">
      <c r="A497" s="142"/>
      <c r="B497" s="143"/>
      <c r="C497" s="143"/>
      <c r="D497" s="144"/>
      <c r="E497" s="145"/>
      <c r="F497" s="144"/>
      <c r="G497" s="144"/>
      <c r="H497" s="144"/>
      <c r="I497" s="144"/>
      <c r="J497" s="144"/>
      <c r="K497" s="144"/>
    </row>
    <row r="498" spans="1:11">
      <c r="A498" s="142"/>
      <c r="B498" s="143"/>
      <c r="C498" s="143"/>
      <c r="D498" s="144"/>
      <c r="E498" s="145"/>
      <c r="F498" s="144"/>
      <c r="G498" s="144"/>
      <c r="H498" s="144"/>
      <c r="I498" s="144"/>
      <c r="J498" s="144"/>
      <c r="K498" s="144"/>
    </row>
    <row r="499" spans="1:11">
      <c r="A499" s="142"/>
      <c r="B499" s="143"/>
      <c r="C499" s="143"/>
      <c r="D499" s="144"/>
      <c r="E499" s="145"/>
      <c r="F499" s="144"/>
      <c r="G499" s="144"/>
      <c r="H499" s="144"/>
      <c r="I499" s="144"/>
      <c r="J499" s="144"/>
      <c r="K499" s="144"/>
    </row>
    <row r="500" spans="1:11">
      <c r="A500" s="142"/>
      <c r="B500" s="143"/>
      <c r="C500" s="143"/>
      <c r="D500" s="144"/>
      <c r="E500" s="145"/>
      <c r="F500" s="144"/>
      <c r="G500" s="144"/>
      <c r="H500" s="144"/>
      <c r="I500" s="144"/>
      <c r="J500" s="144"/>
      <c r="K500" s="144"/>
    </row>
    <row r="501" spans="1:11">
      <c r="A501" s="142"/>
      <c r="B501" s="143"/>
      <c r="C501" s="143"/>
      <c r="D501" s="144"/>
      <c r="E501" s="145"/>
      <c r="F501" s="144"/>
      <c r="G501" s="144"/>
      <c r="H501" s="144"/>
      <c r="I501" s="144"/>
      <c r="J501" s="144"/>
      <c r="K501" s="144"/>
    </row>
    <row r="502" spans="1:11">
      <c r="A502" s="142"/>
      <c r="B502" s="143"/>
      <c r="C502" s="143"/>
      <c r="D502" s="144"/>
      <c r="E502" s="145"/>
      <c r="F502" s="144"/>
      <c r="G502" s="144"/>
      <c r="H502" s="144"/>
      <c r="I502" s="144"/>
      <c r="J502" s="144"/>
      <c r="K502" s="144"/>
    </row>
    <row r="503" spans="1:11">
      <c r="A503" s="142"/>
      <c r="B503" s="143"/>
      <c r="C503" s="143"/>
      <c r="D503" s="144"/>
      <c r="E503" s="145"/>
      <c r="F503" s="144"/>
      <c r="G503" s="144"/>
      <c r="H503" s="144"/>
      <c r="I503" s="144"/>
      <c r="J503" s="144"/>
      <c r="K503" s="144"/>
    </row>
    <row r="504" spans="1:11">
      <c r="A504" s="142"/>
      <c r="B504" s="143"/>
      <c r="C504" s="143"/>
      <c r="D504" s="144"/>
      <c r="E504" s="145"/>
      <c r="F504" s="144"/>
      <c r="G504" s="144"/>
      <c r="H504" s="144"/>
      <c r="I504" s="144"/>
      <c r="J504" s="144"/>
      <c r="K504" s="144"/>
    </row>
    <row r="505" spans="1:11">
      <c r="A505" s="142"/>
      <c r="B505" s="143"/>
      <c r="C505" s="143"/>
      <c r="D505" s="144"/>
      <c r="E505" s="145"/>
      <c r="F505" s="144"/>
      <c r="G505" s="144"/>
      <c r="H505" s="144"/>
      <c r="I505" s="144"/>
      <c r="J505" s="144"/>
      <c r="K505" s="144"/>
    </row>
    <row r="506" spans="1:11">
      <c r="A506" s="142"/>
      <c r="B506" s="143"/>
      <c r="C506" s="143"/>
      <c r="D506" s="144"/>
      <c r="E506" s="145"/>
      <c r="F506" s="144"/>
      <c r="G506" s="144"/>
      <c r="H506" s="144"/>
      <c r="I506" s="144"/>
      <c r="J506" s="144"/>
      <c r="K506" s="144"/>
    </row>
    <row r="507" spans="1:11">
      <c r="A507" s="142"/>
      <c r="B507" s="143"/>
      <c r="C507" s="143"/>
      <c r="D507" s="144"/>
      <c r="E507" s="145"/>
      <c r="F507" s="144"/>
      <c r="G507" s="144"/>
      <c r="H507" s="144"/>
      <c r="I507" s="144"/>
      <c r="J507" s="144"/>
      <c r="K507" s="144"/>
    </row>
    <row r="508" spans="1:11">
      <c r="A508" s="142"/>
      <c r="B508" s="143"/>
      <c r="C508" s="143"/>
      <c r="D508" s="144"/>
      <c r="E508" s="145"/>
      <c r="F508" s="144"/>
      <c r="G508" s="144"/>
      <c r="H508" s="144"/>
      <c r="I508" s="144"/>
      <c r="J508" s="144"/>
      <c r="K508" s="144"/>
    </row>
    <row r="509" spans="1:11">
      <c r="A509" s="142"/>
      <c r="B509" s="143"/>
      <c r="C509" s="143"/>
      <c r="D509" s="144"/>
      <c r="E509" s="145"/>
      <c r="F509" s="144"/>
      <c r="G509" s="144"/>
      <c r="H509" s="144"/>
      <c r="I509" s="144"/>
      <c r="J509" s="144"/>
      <c r="K509" s="144"/>
    </row>
    <row r="510" spans="1:11">
      <c r="A510" s="142"/>
      <c r="B510" s="143"/>
      <c r="C510" s="143"/>
      <c r="D510" s="144"/>
      <c r="E510" s="145"/>
      <c r="F510" s="144"/>
      <c r="G510" s="144"/>
      <c r="H510" s="144"/>
      <c r="I510" s="144"/>
      <c r="J510" s="144"/>
      <c r="K510" s="144"/>
    </row>
    <row r="511" spans="1:11">
      <c r="A511" s="142"/>
      <c r="B511" s="143"/>
      <c r="C511" s="143"/>
      <c r="D511" s="144"/>
      <c r="E511" s="145"/>
      <c r="F511" s="144"/>
      <c r="G511" s="144"/>
      <c r="H511" s="144"/>
      <c r="I511" s="144"/>
      <c r="J511" s="144"/>
      <c r="K511" s="144"/>
    </row>
    <row r="512" spans="1:11">
      <c r="A512" s="142"/>
      <c r="B512" s="143"/>
      <c r="C512" s="143"/>
      <c r="D512" s="144"/>
      <c r="E512" s="145"/>
      <c r="F512" s="144"/>
      <c r="G512" s="144"/>
      <c r="H512" s="144"/>
      <c r="I512" s="144"/>
      <c r="J512" s="144"/>
      <c r="K512" s="144"/>
    </row>
    <row r="513" spans="1:11">
      <c r="A513" s="142"/>
      <c r="B513" s="143"/>
      <c r="C513" s="143"/>
      <c r="D513" s="144"/>
      <c r="E513" s="145"/>
      <c r="F513" s="144"/>
      <c r="G513" s="144"/>
      <c r="H513" s="144"/>
      <c r="I513" s="144"/>
      <c r="J513" s="144"/>
      <c r="K513" s="144"/>
    </row>
    <row r="514" spans="1:11">
      <c r="A514" s="142"/>
      <c r="B514" s="143"/>
      <c r="C514" s="143"/>
      <c r="D514" s="144"/>
      <c r="E514" s="145"/>
      <c r="F514" s="144"/>
      <c r="G514" s="144"/>
      <c r="H514" s="144"/>
      <c r="I514" s="144"/>
      <c r="J514" s="144"/>
      <c r="K514" s="144"/>
    </row>
    <row r="515" spans="1:11">
      <c r="B515" s="143"/>
      <c r="C515" s="143"/>
      <c r="D515" s="144"/>
      <c r="E515" s="145"/>
      <c r="F515" s="144"/>
      <c r="G515" s="144"/>
      <c r="H515" s="144"/>
      <c r="I515" s="144"/>
      <c r="J515" s="144"/>
      <c r="K515" s="144"/>
    </row>
    <row r="516" spans="1:11">
      <c r="B516" s="143"/>
      <c r="C516" s="143"/>
      <c r="D516" s="144"/>
      <c r="E516" s="145"/>
      <c r="F516" s="144"/>
      <c r="G516" s="144"/>
      <c r="H516" s="144"/>
      <c r="I516" s="144"/>
      <c r="J516" s="144"/>
      <c r="K516" s="144"/>
    </row>
    <row r="517" spans="1:11">
      <c r="B517" s="143"/>
      <c r="C517" s="143"/>
      <c r="D517" s="144"/>
      <c r="E517" s="145"/>
      <c r="F517" s="144"/>
      <c r="G517" s="144"/>
      <c r="H517" s="144"/>
      <c r="I517" s="144"/>
      <c r="J517" s="144"/>
      <c r="K517" s="144"/>
    </row>
    <row r="518" spans="1:11">
      <c r="B518" s="143"/>
      <c r="C518" s="143"/>
      <c r="D518" s="144"/>
      <c r="E518" s="145"/>
      <c r="F518" s="144"/>
      <c r="G518" s="144"/>
      <c r="H518" s="144"/>
      <c r="I518" s="144"/>
      <c r="J518" s="144"/>
      <c r="K518" s="144"/>
    </row>
    <row r="519" spans="1:11">
      <c r="B519" s="143"/>
      <c r="C519" s="143"/>
      <c r="D519" s="144"/>
      <c r="E519" s="145"/>
      <c r="F519" s="144"/>
      <c r="G519" s="144"/>
      <c r="H519" s="144"/>
      <c r="I519" s="144"/>
      <c r="J519" s="144"/>
      <c r="K519" s="144"/>
    </row>
    <row r="520" spans="1:11">
      <c r="B520" s="143"/>
      <c r="C520" s="143"/>
      <c r="D520" s="144"/>
      <c r="E520" s="145"/>
      <c r="F520" s="144"/>
      <c r="G520" s="144"/>
      <c r="H520" s="144"/>
      <c r="I520" s="144"/>
      <c r="J520" s="144"/>
      <c r="K520" s="144"/>
    </row>
    <row r="521" spans="1:11">
      <c r="B521" s="143"/>
      <c r="C521" s="143"/>
      <c r="D521" s="144"/>
      <c r="E521" s="145"/>
      <c r="F521" s="146"/>
      <c r="G521" s="147"/>
      <c r="H521" s="144"/>
      <c r="I521" s="144"/>
      <c r="J521" s="144"/>
      <c r="K521" s="144"/>
    </row>
    <row r="522" spans="1:11">
      <c r="J522" s="148"/>
    </row>
    <row r="523" spans="1:11">
      <c r="J523" s="152"/>
    </row>
  </sheetData>
  <mergeCells count="15">
    <mergeCell ref="B4:K4"/>
    <mergeCell ref="A1:I1"/>
    <mergeCell ref="A2:A3"/>
    <mergeCell ref="B2:B3"/>
    <mergeCell ref="C2:C3"/>
    <mergeCell ref="D2:D3"/>
    <mergeCell ref="E2:J2"/>
    <mergeCell ref="B177:J177"/>
    <mergeCell ref="A147:I147"/>
    <mergeCell ref="A162:I162"/>
    <mergeCell ref="A8:I8"/>
    <mergeCell ref="A48:I48"/>
    <mergeCell ref="A80:H80"/>
    <mergeCell ref="A92:I92"/>
    <mergeCell ref="A106:I106"/>
  </mergeCells>
  <pageMargins left="0.7" right="0.7" top="0.75" bottom="0.75" header="0.3" footer="0.3"/>
  <pageSetup paperSize="9" scale="48"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4"/>
  <sheetViews>
    <sheetView view="pageBreakPreview" topLeftCell="A34" zoomScale="87" zoomScaleNormal="100" zoomScaleSheetLayoutView="87" workbookViewId="0">
      <selection activeCell="O84" sqref="O84"/>
    </sheetView>
  </sheetViews>
  <sheetFormatPr defaultRowHeight="15"/>
  <cols>
    <col min="1" max="1" width="18.85546875" style="894" customWidth="1"/>
    <col min="2" max="2" width="22.7109375" style="153"/>
    <col min="3" max="3" width="21.140625" style="153" customWidth="1"/>
    <col min="4" max="4" width="22" style="153" customWidth="1"/>
    <col min="5" max="5" width="21.140625" style="153" customWidth="1"/>
    <col min="6" max="6" width="22.28515625" style="153" customWidth="1"/>
    <col min="7" max="7" width="22.7109375" style="153" customWidth="1"/>
    <col min="8" max="8" width="22.28515625" style="153" customWidth="1"/>
    <col min="9" max="9" width="22.42578125" style="153" customWidth="1"/>
    <col min="10" max="10" width="22.5703125" style="153" customWidth="1"/>
    <col min="11" max="11" width="22.7109375" style="467"/>
    <col min="12" max="16384" width="9.140625" style="209"/>
  </cols>
  <sheetData>
    <row r="1" spans="1:11" ht="19.5">
      <c r="A1" s="1150" t="s">
        <v>1544</v>
      </c>
      <c r="B1" s="1150"/>
      <c r="C1" s="1150"/>
      <c r="D1" s="1150"/>
      <c r="E1" s="1150"/>
      <c r="F1" s="1150"/>
      <c r="G1" s="1150"/>
      <c r="H1" s="1150"/>
      <c r="I1" s="1150"/>
      <c r="J1" s="1150"/>
      <c r="K1" s="464"/>
    </row>
    <row r="2" spans="1:11" ht="15.75" customHeight="1">
      <c r="A2" s="1151"/>
      <c r="B2" s="1152" t="s">
        <v>300</v>
      </c>
      <c r="C2" s="1152"/>
      <c r="D2" s="1152"/>
      <c r="E2" s="1152"/>
      <c r="F2" s="1152"/>
      <c r="G2" s="1152"/>
      <c r="H2" s="1152"/>
      <c r="I2" s="1152"/>
      <c r="J2" s="1152"/>
      <c r="K2" s="851"/>
    </row>
    <row r="3" spans="1:11" ht="15.75" customHeight="1">
      <c r="A3" s="1151"/>
      <c r="B3" s="1152"/>
      <c r="C3" s="852">
        <v>2012</v>
      </c>
      <c r="D3" s="852">
        <v>2013</v>
      </c>
      <c r="E3" s="852">
        <v>2014</v>
      </c>
      <c r="F3" s="852">
        <v>2015</v>
      </c>
      <c r="G3" s="852">
        <v>2016</v>
      </c>
      <c r="H3" s="852">
        <v>2017</v>
      </c>
      <c r="I3" s="852">
        <v>2018</v>
      </c>
      <c r="J3" s="852">
        <v>2019</v>
      </c>
      <c r="K3" s="852">
        <v>2020</v>
      </c>
    </row>
    <row r="4" spans="1:11" ht="162.75" customHeight="1">
      <c r="A4" s="853" t="s">
        <v>1473</v>
      </c>
      <c r="B4" s="1153" t="s">
        <v>301</v>
      </c>
      <c r="C4" s="1153"/>
      <c r="D4" s="1153"/>
      <c r="E4" s="1153"/>
      <c r="F4" s="1153"/>
      <c r="G4" s="1153"/>
      <c r="H4" s="1153"/>
      <c r="I4" s="1153"/>
      <c r="J4" s="1153"/>
      <c r="K4" s="464"/>
    </row>
    <row r="5" spans="1:11" ht="126">
      <c r="A5" s="1149" t="s">
        <v>302</v>
      </c>
      <c r="B5" s="849" t="s">
        <v>303</v>
      </c>
      <c r="C5" s="854" t="s">
        <v>1552</v>
      </c>
      <c r="D5" s="854" t="s">
        <v>1553</v>
      </c>
      <c r="E5" s="854" t="s">
        <v>1553</v>
      </c>
      <c r="F5" s="854" t="s">
        <v>1553</v>
      </c>
      <c r="G5" s="854" t="s">
        <v>1553</v>
      </c>
      <c r="H5" s="854" t="s">
        <v>1553</v>
      </c>
      <c r="I5" s="854" t="s">
        <v>1553</v>
      </c>
      <c r="J5" s="854" t="s">
        <v>1553</v>
      </c>
      <c r="K5" s="854" t="s">
        <v>1553</v>
      </c>
    </row>
    <row r="6" spans="1:11" ht="144">
      <c r="A6" s="1149"/>
      <c r="B6" s="319" t="s">
        <v>304</v>
      </c>
      <c r="C6" s="321" t="s">
        <v>305</v>
      </c>
      <c r="D6" s="321" t="s">
        <v>306</v>
      </c>
      <c r="E6" s="321" t="s">
        <v>307</v>
      </c>
      <c r="F6" s="321" t="s">
        <v>307</v>
      </c>
      <c r="G6" s="321" t="s">
        <v>307</v>
      </c>
      <c r="H6" s="321" t="s">
        <v>307</v>
      </c>
      <c r="I6" s="321" t="s">
        <v>307</v>
      </c>
      <c r="J6" s="321" t="s">
        <v>307</v>
      </c>
      <c r="K6" s="321" t="s">
        <v>307</v>
      </c>
    </row>
    <row r="7" spans="1:11" ht="162">
      <c r="A7" s="1149"/>
      <c r="B7" s="319" t="s">
        <v>308</v>
      </c>
      <c r="C7" s="321" t="s">
        <v>309</v>
      </c>
      <c r="D7" s="321" t="s">
        <v>310</v>
      </c>
      <c r="E7" s="321" t="s">
        <v>311</v>
      </c>
      <c r="F7" s="321" t="s">
        <v>312</v>
      </c>
      <c r="G7" s="321" t="s">
        <v>312</v>
      </c>
      <c r="H7" s="321" t="s">
        <v>312</v>
      </c>
      <c r="I7" s="321" t="s">
        <v>312</v>
      </c>
      <c r="J7" s="321" t="s">
        <v>312</v>
      </c>
      <c r="K7" s="321" t="s">
        <v>312</v>
      </c>
    </row>
    <row r="8" spans="1:11" ht="36">
      <c r="A8" s="855" t="s">
        <v>313</v>
      </c>
      <c r="B8" s="856"/>
      <c r="C8" s="857">
        <f>SUM(C9:C10)</f>
        <v>3307100</v>
      </c>
      <c r="D8" s="857">
        <f>SUM(D9:D10)</f>
        <v>5267650</v>
      </c>
      <c r="E8" s="857">
        <f t="shared" ref="E8:K8" si="0">SUM(E9:E10)</f>
        <v>7145100</v>
      </c>
      <c r="F8" s="857">
        <f t="shared" si="0"/>
        <v>10256800</v>
      </c>
      <c r="G8" s="857">
        <f t="shared" si="0"/>
        <v>11330000</v>
      </c>
      <c r="H8" s="857">
        <f t="shared" si="0"/>
        <v>12780000</v>
      </c>
      <c r="I8" s="857">
        <f t="shared" si="0"/>
        <v>13630000</v>
      </c>
      <c r="J8" s="857">
        <f t="shared" si="0"/>
        <v>13630000</v>
      </c>
      <c r="K8" s="857">
        <f t="shared" si="0"/>
        <v>13630000</v>
      </c>
    </row>
    <row r="9" spans="1:11" ht="18">
      <c r="A9" s="858" t="s">
        <v>60</v>
      </c>
      <c r="B9" s="859"/>
      <c r="C9" s="860">
        <v>3257100</v>
      </c>
      <c r="D9" s="860">
        <v>5267650</v>
      </c>
      <c r="E9" s="860">
        <v>7145100</v>
      </c>
      <c r="F9" s="857">
        <v>10256800</v>
      </c>
      <c r="G9" s="860">
        <v>11330000</v>
      </c>
      <c r="H9" s="860">
        <v>12780000</v>
      </c>
      <c r="I9" s="860">
        <v>13630000</v>
      </c>
      <c r="J9" s="860">
        <v>13630000</v>
      </c>
      <c r="K9" s="860">
        <v>13630000</v>
      </c>
    </row>
    <row r="10" spans="1:11" ht="18">
      <c r="A10" s="858" t="s">
        <v>314</v>
      </c>
      <c r="B10" s="859"/>
      <c r="C10" s="860">
        <v>50000</v>
      </c>
      <c r="D10" s="860">
        <v>0</v>
      </c>
      <c r="E10" s="860">
        <v>0</v>
      </c>
      <c r="F10" s="860">
        <v>0</v>
      </c>
      <c r="G10" s="860">
        <v>0</v>
      </c>
      <c r="H10" s="860">
        <v>0</v>
      </c>
      <c r="I10" s="860">
        <v>0</v>
      </c>
      <c r="J10" s="860">
        <v>0</v>
      </c>
      <c r="K10" s="860">
        <v>0</v>
      </c>
    </row>
    <row r="11" spans="1:11" ht="18">
      <c r="A11" s="858" t="s">
        <v>315</v>
      </c>
      <c r="B11" s="861"/>
      <c r="C11" s="862">
        <v>2052490</v>
      </c>
      <c r="D11" s="862">
        <v>0</v>
      </c>
      <c r="E11" s="862">
        <v>0</v>
      </c>
      <c r="F11" s="862">
        <v>90000</v>
      </c>
      <c r="G11" s="862">
        <v>50000</v>
      </c>
      <c r="H11" s="862">
        <v>50000</v>
      </c>
      <c r="I11" s="862">
        <v>50000</v>
      </c>
      <c r="J11" s="862">
        <v>50000</v>
      </c>
      <c r="K11" s="862">
        <v>9</v>
      </c>
    </row>
    <row r="12" spans="1:11" ht="198">
      <c r="A12" s="1156" t="s">
        <v>316</v>
      </c>
      <c r="B12" s="854" t="s">
        <v>317</v>
      </c>
      <c r="C12" s="854" t="s">
        <v>318</v>
      </c>
      <c r="D12" s="854" t="s">
        <v>319</v>
      </c>
      <c r="E12" s="854" t="s">
        <v>320</v>
      </c>
      <c r="F12" s="854" t="s">
        <v>321</v>
      </c>
      <c r="G12" s="854" t="s">
        <v>321</v>
      </c>
      <c r="H12" s="854" t="s">
        <v>321</v>
      </c>
      <c r="I12" s="854" t="s">
        <v>321</v>
      </c>
      <c r="J12" s="854" t="s">
        <v>321</v>
      </c>
      <c r="K12" s="854" t="s">
        <v>321</v>
      </c>
    </row>
    <row r="13" spans="1:11" ht="144">
      <c r="A13" s="1156"/>
      <c r="B13" s="321" t="s">
        <v>322</v>
      </c>
      <c r="C13" s="863" t="s">
        <v>323</v>
      </c>
      <c r="D13" s="864" t="s">
        <v>324</v>
      </c>
      <c r="E13" s="865" t="s">
        <v>325</v>
      </c>
      <c r="F13" s="865" t="s">
        <v>325</v>
      </c>
      <c r="G13" s="866" t="s">
        <v>325</v>
      </c>
      <c r="H13" s="866" t="s">
        <v>325</v>
      </c>
      <c r="I13" s="866" t="s">
        <v>325</v>
      </c>
      <c r="J13" s="866" t="s">
        <v>325</v>
      </c>
      <c r="K13" s="866" t="s">
        <v>325</v>
      </c>
    </row>
    <row r="14" spans="1:11" ht="90">
      <c r="A14" s="1156"/>
      <c r="B14" s="321" t="s">
        <v>326</v>
      </c>
      <c r="C14" s="863" t="s">
        <v>327</v>
      </c>
      <c r="D14" s="864" t="s">
        <v>327</v>
      </c>
      <c r="E14" s="865" t="s">
        <v>327</v>
      </c>
      <c r="F14" s="865" t="s">
        <v>327</v>
      </c>
      <c r="G14" s="865" t="s">
        <v>327</v>
      </c>
      <c r="H14" s="865" t="s">
        <v>327</v>
      </c>
      <c r="I14" s="865" t="s">
        <v>327</v>
      </c>
      <c r="J14" s="865" t="s">
        <v>327</v>
      </c>
      <c r="K14" s="865" t="s">
        <v>327</v>
      </c>
    </row>
    <row r="15" spans="1:11" ht="252">
      <c r="A15" s="1156"/>
      <c r="B15" s="1157" t="s">
        <v>328</v>
      </c>
      <c r="C15" s="867"/>
      <c r="D15" s="868" t="s">
        <v>329</v>
      </c>
      <c r="E15" s="868" t="s">
        <v>330</v>
      </c>
      <c r="F15" s="868" t="s">
        <v>331</v>
      </c>
      <c r="G15" s="868" t="s">
        <v>1852</v>
      </c>
      <c r="H15" s="868" t="s">
        <v>1853</v>
      </c>
      <c r="I15" s="868" t="s">
        <v>1854</v>
      </c>
      <c r="J15" s="868" t="s">
        <v>1854</v>
      </c>
      <c r="K15" s="868" t="s">
        <v>1854</v>
      </c>
    </row>
    <row r="16" spans="1:11" ht="252">
      <c r="A16" s="1156"/>
      <c r="B16" s="1157"/>
      <c r="C16" s="867"/>
      <c r="D16" s="869"/>
      <c r="E16" s="870"/>
      <c r="F16" s="871" t="s">
        <v>1855</v>
      </c>
      <c r="G16" s="871" t="s">
        <v>1856</v>
      </c>
      <c r="H16" s="871" t="s">
        <v>1857</v>
      </c>
      <c r="I16" s="871" t="s">
        <v>1858</v>
      </c>
      <c r="J16" s="872" t="s">
        <v>1859</v>
      </c>
      <c r="K16" s="873" t="s">
        <v>1860</v>
      </c>
    </row>
    <row r="17" spans="1:11" ht="90">
      <c r="A17" s="1156"/>
      <c r="B17" s="874" t="s">
        <v>332</v>
      </c>
      <c r="C17" s="867"/>
      <c r="D17" s="868" t="s">
        <v>333</v>
      </c>
      <c r="E17" s="868" t="s">
        <v>334</v>
      </c>
      <c r="F17" s="868" t="s">
        <v>334</v>
      </c>
      <c r="G17" s="868" t="s">
        <v>1861</v>
      </c>
      <c r="H17" s="871" t="s">
        <v>335</v>
      </c>
      <c r="I17" s="871" t="s">
        <v>335</v>
      </c>
      <c r="J17" s="871" t="s">
        <v>335</v>
      </c>
      <c r="K17" s="871" t="s">
        <v>335</v>
      </c>
    </row>
    <row r="18" spans="1:11" ht="108">
      <c r="A18" s="1156"/>
      <c r="B18" s="874" t="s">
        <v>336</v>
      </c>
      <c r="C18" s="867"/>
      <c r="D18" s="869"/>
      <c r="E18" s="870" t="s">
        <v>337</v>
      </c>
      <c r="F18" s="870" t="s">
        <v>338</v>
      </c>
      <c r="G18" s="870" t="s">
        <v>338</v>
      </c>
      <c r="H18" s="870" t="s">
        <v>338</v>
      </c>
      <c r="I18" s="870" t="s">
        <v>338</v>
      </c>
      <c r="J18" s="870" t="s">
        <v>338</v>
      </c>
      <c r="K18" s="870" t="s">
        <v>338</v>
      </c>
    </row>
    <row r="19" spans="1:11" ht="36">
      <c r="A19" s="855" t="s">
        <v>313</v>
      </c>
      <c r="B19" s="856"/>
      <c r="C19" s="875">
        <f>SUM(C20:C22)</f>
        <v>5059590</v>
      </c>
      <c r="D19" s="875">
        <f>SUM(D20:D22)</f>
        <v>5267650</v>
      </c>
      <c r="E19" s="875">
        <f t="shared" ref="E19:K19" si="1">SUM(E20:E22)</f>
        <v>7145100</v>
      </c>
      <c r="F19" s="875">
        <f t="shared" si="1"/>
        <v>10256800</v>
      </c>
      <c r="G19" s="875">
        <f t="shared" si="1"/>
        <v>11330000</v>
      </c>
      <c r="H19" s="875">
        <f t="shared" si="1"/>
        <v>12780000</v>
      </c>
      <c r="I19" s="875">
        <f t="shared" si="1"/>
        <v>13630000</v>
      </c>
      <c r="J19" s="875">
        <f t="shared" si="1"/>
        <v>13630000</v>
      </c>
      <c r="K19" s="875">
        <f t="shared" si="1"/>
        <v>13630000</v>
      </c>
    </row>
    <row r="20" spans="1:11" ht="18">
      <c r="A20" s="858" t="s">
        <v>60</v>
      </c>
      <c r="B20" s="849"/>
      <c r="C20" s="876">
        <v>3057100</v>
      </c>
      <c r="D20" s="877">
        <v>5267650</v>
      </c>
      <c r="E20" s="877">
        <v>7145100</v>
      </c>
      <c r="F20" s="877">
        <v>10256800</v>
      </c>
      <c r="G20" s="877">
        <v>11330000</v>
      </c>
      <c r="H20" s="877">
        <v>12780000</v>
      </c>
      <c r="I20" s="877">
        <v>13630000</v>
      </c>
      <c r="J20" s="877">
        <v>13630000</v>
      </c>
      <c r="K20" s="877">
        <v>13630000</v>
      </c>
    </row>
    <row r="21" spans="1:11" ht="18">
      <c r="A21" s="858" t="s">
        <v>314</v>
      </c>
      <c r="B21" s="849"/>
      <c r="C21" s="876">
        <v>0</v>
      </c>
      <c r="D21" s="877">
        <v>0</v>
      </c>
      <c r="E21" s="877">
        <v>0</v>
      </c>
      <c r="F21" s="877">
        <v>0</v>
      </c>
      <c r="G21" s="877">
        <v>0</v>
      </c>
      <c r="H21" s="877">
        <v>0</v>
      </c>
      <c r="I21" s="877">
        <v>0</v>
      </c>
      <c r="J21" s="877">
        <v>0</v>
      </c>
      <c r="K21" s="877">
        <v>0</v>
      </c>
    </row>
    <row r="22" spans="1:11" ht="18">
      <c r="A22" s="858" t="s">
        <v>315</v>
      </c>
      <c r="B22" s="849"/>
      <c r="C22" s="876">
        <v>2002490</v>
      </c>
      <c r="D22" s="877">
        <v>0</v>
      </c>
      <c r="E22" s="877">
        <v>0</v>
      </c>
      <c r="F22" s="877"/>
      <c r="G22" s="877">
        <v>0</v>
      </c>
      <c r="H22" s="877">
        <v>0</v>
      </c>
      <c r="I22" s="877">
        <v>0</v>
      </c>
      <c r="J22" s="877">
        <v>0</v>
      </c>
      <c r="K22" s="877">
        <v>0</v>
      </c>
    </row>
    <row r="23" spans="1:11" ht="342">
      <c r="A23" s="878" t="s">
        <v>339</v>
      </c>
      <c r="B23" s="879" t="s">
        <v>340</v>
      </c>
      <c r="C23" s="880" t="s">
        <v>1862</v>
      </c>
      <c r="D23" s="874" t="s">
        <v>1862</v>
      </c>
      <c r="E23" s="874" t="s">
        <v>1863</v>
      </c>
      <c r="F23" s="881" t="s">
        <v>1864</v>
      </c>
      <c r="G23" s="874" t="s">
        <v>1865</v>
      </c>
      <c r="H23" s="874" t="s">
        <v>1866</v>
      </c>
      <c r="I23" s="874" t="s">
        <v>1867</v>
      </c>
      <c r="J23" s="870" t="s">
        <v>1868</v>
      </c>
      <c r="K23" s="870" t="s">
        <v>1869</v>
      </c>
    </row>
    <row r="24" spans="1:11" ht="36">
      <c r="A24" s="855" t="s">
        <v>313</v>
      </c>
      <c r="B24" s="856"/>
      <c r="C24" s="875">
        <v>2880900</v>
      </c>
      <c r="D24" s="857">
        <v>3102190</v>
      </c>
      <c r="E24" s="857">
        <v>4839000</v>
      </c>
      <c r="F24" s="857">
        <f>F25</f>
        <v>5216000</v>
      </c>
      <c r="G24" s="857">
        <f>G25</f>
        <v>6683000</v>
      </c>
      <c r="H24" s="857">
        <f t="shared" ref="H24:K24" si="2">H25</f>
        <v>7542000</v>
      </c>
      <c r="I24" s="857">
        <f t="shared" si="2"/>
        <v>8040000</v>
      </c>
      <c r="J24" s="857">
        <f t="shared" si="2"/>
        <v>8040000</v>
      </c>
      <c r="K24" s="857">
        <f t="shared" si="2"/>
        <v>8040000</v>
      </c>
    </row>
    <row r="25" spans="1:11" ht="18">
      <c r="A25" s="858" t="s">
        <v>60</v>
      </c>
      <c r="B25" s="849"/>
      <c r="C25" s="876">
        <v>2880900</v>
      </c>
      <c r="D25" s="877">
        <v>3102190</v>
      </c>
      <c r="E25" s="877">
        <v>4839000</v>
      </c>
      <c r="F25" s="877">
        <v>5216000</v>
      </c>
      <c r="G25" s="877">
        <v>6683000</v>
      </c>
      <c r="H25" s="877">
        <v>7542000</v>
      </c>
      <c r="I25" s="877">
        <v>8040000</v>
      </c>
      <c r="J25" s="877">
        <v>8040000</v>
      </c>
      <c r="K25" s="877">
        <v>8040000</v>
      </c>
    </row>
    <row r="26" spans="1:11" ht="18">
      <c r="A26" s="858" t="s">
        <v>314</v>
      </c>
      <c r="B26" s="849"/>
      <c r="C26" s="876">
        <v>0</v>
      </c>
      <c r="D26" s="877">
        <v>0</v>
      </c>
      <c r="E26" s="877">
        <v>0</v>
      </c>
      <c r="F26" s="877">
        <v>0</v>
      </c>
      <c r="G26" s="877">
        <v>0</v>
      </c>
      <c r="H26" s="877"/>
      <c r="I26" s="877"/>
      <c r="J26" s="877">
        <v>0</v>
      </c>
      <c r="K26" s="877">
        <v>0</v>
      </c>
    </row>
    <row r="27" spans="1:11" ht="18">
      <c r="A27" s="858" t="s">
        <v>315</v>
      </c>
      <c r="B27" s="849"/>
      <c r="C27" s="876">
        <v>0</v>
      </c>
      <c r="D27" s="877">
        <v>0</v>
      </c>
      <c r="E27" s="877">
        <v>0</v>
      </c>
      <c r="F27" s="877">
        <v>0</v>
      </c>
      <c r="G27" s="877">
        <v>0</v>
      </c>
      <c r="H27" s="877"/>
      <c r="I27" s="877"/>
      <c r="J27" s="877">
        <v>0</v>
      </c>
      <c r="K27" s="877">
        <v>0</v>
      </c>
    </row>
    <row r="28" spans="1:11" ht="306">
      <c r="A28" s="882" t="s">
        <v>341</v>
      </c>
      <c r="B28" s="319" t="s">
        <v>342</v>
      </c>
      <c r="C28" s="320" t="s">
        <v>343</v>
      </c>
      <c r="D28" s="321" t="s">
        <v>344</v>
      </c>
      <c r="E28" s="321" t="s">
        <v>345</v>
      </c>
      <c r="F28" s="320" t="s">
        <v>344</v>
      </c>
      <c r="G28" s="321" t="s">
        <v>344</v>
      </c>
      <c r="H28" s="321" t="s">
        <v>344</v>
      </c>
      <c r="I28" s="321" t="s">
        <v>344</v>
      </c>
      <c r="J28" s="865" t="s">
        <v>344</v>
      </c>
      <c r="K28" s="865" t="s">
        <v>344</v>
      </c>
    </row>
    <row r="29" spans="1:11" ht="36">
      <c r="A29" s="855" t="s">
        <v>313</v>
      </c>
      <c r="B29" s="856"/>
      <c r="C29" s="875">
        <f>SUM(C30:C32)</f>
        <v>1250000</v>
      </c>
      <c r="D29" s="875">
        <f t="shared" ref="D29:K29" si="3">SUM(D30:D32)</f>
        <v>0</v>
      </c>
      <c r="E29" s="875">
        <f t="shared" si="3"/>
        <v>0</v>
      </c>
      <c r="F29" s="875">
        <f t="shared" si="3"/>
        <v>500000</v>
      </c>
      <c r="G29" s="875">
        <f t="shared" si="3"/>
        <v>500000</v>
      </c>
      <c r="H29" s="875">
        <f t="shared" si="3"/>
        <v>500000</v>
      </c>
      <c r="I29" s="875">
        <f t="shared" si="3"/>
        <v>500000</v>
      </c>
      <c r="J29" s="875">
        <f t="shared" si="3"/>
        <v>500000</v>
      </c>
      <c r="K29" s="875">
        <f t="shared" si="3"/>
        <v>500000</v>
      </c>
    </row>
    <row r="30" spans="1:11" ht="18">
      <c r="A30" s="858" t="s">
        <v>60</v>
      </c>
      <c r="B30" s="849"/>
      <c r="C30" s="876">
        <v>0</v>
      </c>
      <c r="D30" s="877">
        <v>0</v>
      </c>
      <c r="E30" s="877">
        <v>0</v>
      </c>
      <c r="F30" s="877">
        <v>500000</v>
      </c>
      <c r="G30" s="877">
        <v>500000</v>
      </c>
      <c r="H30" s="877">
        <v>500000</v>
      </c>
      <c r="I30" s="877">
        <v>500000</v>
      </c>
      <c r="J30" s="877">
        <v>500000</v>
      </c>
      <c r="K30" s="877">
        <v>500000</v>
      </c>
    </row>
    <row r="31" spans="1:11" ht="18">
      <c r="A31" s="858" t="s">
        <v>314</v>
      </c>
      <c r="B31" s="849"/>
      <c r="C31" s="876">
        <v>0</v>
      </c>
      <c r="D31" s="877">
        <v>0</v>
      </c>
      <c r="E31" s="877">
        <v>0</v>
      </c>
      <c r="F31" s="877">
        <v>0</v>
      </c>
      <c r="G31" s="877">
        <v>0</v>
      </c>
      <c r="H31" s="877">
        <v>0</v>
      </c>
      <c r="I31" s="877">
        <v>0</v>
      </c>
      <c r="J31" s="877">
        <v>0</v>
      </c>
      <c r="K31" s="877">
        <v>0</v>
      </c>
    </row>
    <row r="32" spans="1:11" ht="18">
      <c r="A32" s="858" t="s">
        <v>315</v>
      </c>
      <c r="B32" s="849"/>
      <c r="C32" s="876">
        <v>1250000</v>
      </c>
      <c r="D32" s="877">
        <v>0</v>
      </c>
      <c r="E32" s="877">
        <v>0</v>
      </c>
      <c r="F32" s="877">
        <v>0</v>
      </c>
      <c r="G32" s="877">
        <v>0</v>
      </c>
      <c r="H32" s="877">
        <v>0</v>
      </c>
      <c r="I32" s="877">
        <v>0</v>
      </c>
      <c r="J32" s="877">
        <v>0</v>
      </c>
      <c r="K32" s="877">
        <v>0</v>
      </c>
    </row>
    <row r="33" spans="1:11" ht="306">
      <c r="A33" s="882" t="s">
        <v>346</v>
      </c>
      <c r="B33" s="319" t="s">
        <v>347</v>
      </c>
      <c r="C33" s="320" t="s">
        <v>348</v>
      </c>
      <c r="D33" s="321" t="s">
        <v>348</v>
      </c>
      <c r="E33" s="321" t="s">
        <v>348</v>
      </c>
      <c r="F33" s="320" t="s">
        <v>348</v>
      </c>
      <c r="G33" s="321" t="s">
        <v>348</v>
      </c>
      <c r="H33" s="321" t="s">
        <v>348</v>
      </c>
      <c r="I33" s="321" t="s">
        <v>348</v>
      </c>
      <c r="J33" s="865" t="s">
        <v>348</v>
      </c>
      <c r="K33" s="865" t="s">
        <v>348</v>
      </c>
    </row>
    <row r="34" spans="1:11" ht="36">
      <c r="A34" s="855" t="s">
        <v>313</v>
      </c>
      <c r="B34" s="856"/>
      <c r="C34" s="857"/>
      <c r="D34" s="857">
        <f>SUM(D35:D37)</f>
        <v>0</v>
      </c>
      <c r="E34" s="857">
        <f>SUM(E35:E37)</f>
        <v>0</v>
      </c>
      <c r="F34" s="857">
        <f>SUM(F35:F37)</f>
        <v>0</v>
      </c>
      <c r="G34" s="857">
        <f>SUM(G35:G37)</f>
        <v>0</v>
      </c>
      <c r="H34" s="857">
        <f t="shared" ref="H34:K34" si="4">SUM(H35:H37)</f>
        <v>0</v>
      </c>
      <c r="I34" s="857">
        <f t="shared" si="4"/>
        <v>0</v>
      </c>
      <c r="J34" s="857">
        <f t="shared" si="4"/>
        <v>0</v>
      </c>
      <c r="K34" s="857">
        <f t="shared" si="4"/>
        <v>0</v>
      </c>
    </row>
    <row r="35" spans="1:11" ht="18">
      <c r="A35" s="858" t="s">
        <v>60</v>
      </c>
      <c r="B35" s="849"/>
      <c r="C35" s="877"/>
      <c r="D35" s="877">
        <v>0</v>
      </c>
      <c r="E35" s="877">
        <v>0</v>
      </c>
      <c r="F35" s="877">
        <v>0</v>
      </c>
      <c r="G35" s="877">
        <v>0</v>
      </c>
      <c r="H35" s="877">
        <v>0</v>
      </c>
      <c r="I35" s="877">
        <v>0</v>
      </c>
      <c r="J35" s="877">
        <v>0</v>
      </c>
      <c r="K35" s="877">
        <v>0</v>
      </c>
    </row>
    <row r="36" spans="1:11" ht="18">
      <c r="A36" s="858" t="s">
        <v>314</v>
      </c>
      <c r="B36" s="849"/>
      <c r="C36" s="877"/>
      <c r="D36" s="877">
        <v>0</v>
      </c>
      <c r="E36" s="877">
        <v>0</v>
      </c>
      <c r="F36" s="877">
        <v>0</v>
      </c>
      <c r="G36" s="877">
        <v>0</v>
      </c>
      <c r="H36" s="877">
        <v>0</v>
      </c>
      <c r="I36" s="877">
        <v>0</v>
      </c>
      <c r="J36" s="877">
        <v>0</v>
      </c>
      <c r="K36" s="877">
        <v>0</v>
      </c>
    </row>
    <row r="37" spans="1:11" ht="18">
      <c r="A37" s="858" t="s">
        <v>315</v>
      </c>
      <c r="B37" s="849"/>
      <c r="C37" s="877"/>
      <c r="D37" s="877">
        <v>0</v>
      </c>
      <c r="E37" s="877">
        <v>0</v>
      </c>
      <c r="F37" s="877">
        <v>0</v>
      </c>
      <c r="G37" s="877">
        <v>0</v>
      </c>
      <c r="H37" s="877">
        <v>0</v>
      </c>
      <c r="I37" s="877">
        <v>0</v>
      </c>
      <c r="J37" s="877">
        <v>0</v>
      </c>
      <c r="K37" s="877">
        <v>0</v>
      </c>
    </row>
    <row r="38" spans="1:11" ht="198">
      <c r="A38" s="882" t="s">
        <v>349</v>
      </c>
      <c r="B38" s="319" t="s">
        <v>350</v>
      </c>
      <c r="C38" s="320" t="s">
        <v>351</v>
      </c>
      <c r="D38" s="321" t="s">
        <v>351</v>
      </c>
      <c r="E38" s="321" t="s">
        <v>351</v>
      </c>
      <c r="F38" s="320" t="s">
        <v>351</v>
      </c>
      <c r="G38" s="321" t="s">
        <v>1870</v>
      </c>
      <c r="H38" s="321" t="s">
        <v>1871</v>
      </c>
      <c r="I38" s="321" t="s">
        <v>1871</v>
      </c>
      <c r="J38" s="865" t="s">
        <v>1870</v>
      </c>
      <c r="K38" s="865" t="s">
        <v>1871</v>
      </c>
    </row>
    <row r="39" spans="1:11" ht="36">
      <c r="A39" s="855" t="s">
        <v>313</v>
      </c>
      <c r="B39" s="856"/>
      <c r="C39" s="875">
        <f>SUM(C40:C42)</f>
        <v>25000</v>
      </c>
      <c r="D39" s="875">
        <f t="shared" ref="D39:K39" si="5">SUM(D40:D42)</f>
        <v>11000</v>
      </c>
      <c r="E39" s="875">
        <f t="shared" si="5"/>
        <v>15000</v>
      </c>
      <c r="F39" s="875">
        <f t="shared" si="5"/>
        <v>8000</v>
      </c>
      <c r="G39" s="875">
        <f t="shared" si="5"/>
        <v>15000</v>
      </c>
      <c r="H39" s="875">
        <f t="shared" si="5"/>
        <v>15000</v>
      </c>
      <c r="I39" s="875">
        <f t="shared" si="5"/>
        <v>15000</v>
      </c>
      <c r="J39" s="875">
        <f t="shared" si="5"/>
        <v>15000</v>
      </c>
      <c r="K39" s="875">
        <f t="shared" si="5"/>
        <v>15000</v>
      </c>
    </row>
    <row r="40" spans="1:11" ht="18">
      <c r="A40" s="858" t="s">
        <v>60</v>
      </c>
      <c r="B40" s="849"/>
      <c r="C40" s="876">
        <v>25000</v>
      </c>
      <c r="D40" s="877">
        <v>11000</v>
      </c>
      <c r="E40" s="877">
        <v>15000</v>
      </c>
      <c r="F40" s="877">
        <v>8000</v>
      </c>
      <c r="G40" s="877">
        <v>15000</v>
      </c>
      <c r="H40" s="877">
        <v>15000</v>
      </c>
      <c r="I40" s="877">
        <v>15000</v>
      </c>
      <c r="J40" s="877">
        <v>15000</v>
      </c>
      <c r="K40" s="877">
        <v>15000</v>
      </c>
    </row>
    <row r="41" spans="1:11" ht="18">
      <c r="A41" s="858" t="s">
        <v>314</v>
      </c>
      <c r="B41" s="849"/>
      <c r="C41" s="876">
        <v>0</v>
      </c>
      <c r="D41" s="877">
        <v>0</v>
      </c>
      <c r="E41" s="877">
        <v>0</v>
      </c>
      <c r="F41" s="877">
        <v>0</v>
      </c>
      <c r="G41" s="877">
        <v>0</v>
      </c>
      <c r="H41" s="877">
        <v>0</v>
      </c>
      <c r="I41" s="877">
        <v>0</v>
      </c>
      <c r="J41" s="877">
        <v>0</v>
      </c>
      <c r="K41" s="877">
        <v>0</v>
      </c>
    </row>
    <row r="42" spans="1:11" ht="18">
      <c r="A42" s="858" t="s">
        <v>315</v>
      </c>
      <c r="B42" s="849"/>
      <c r="C42" s="876">
        <v>0</v>
      </c>
      <c r="D42" s="877">
        <v>0</v>
      </c>
      <c r="E42" s="877">
        <v>0</v>
      </c>
      <c r="F42" s="877">
        <v>0</v>
      </c>
      <c r="G42" s="877">
        <v>0</v>
      </c>
      <c r="H42" s="877">
        <v>0</v>
      </c>
      <c r="I42" s="877">
        <v>0</v>
      </c>
      <c r="J42" s="877">
        <v>0</v>
      </c>
      <c r="K42" s="877">
        <v>0</v>
      </c>
    </row>
    <row r="43" spans="1:11" ht="409.5">
      <c r="A43" s="878" t="s">
        <v>352</v>
      </c>
      <c r="B43" s="874" t="s">
        <v>353</v>
      </c>
      <c r="C43" s="883" t="s">
        <v>1872</v>
      </c>
      <c r="D43" s="883" t="s">
        <v>1873</v>
      </c>
      <c r="E43" s="883" t="s">
        <v>1874</v>
      </c>
      <c r="F43" s="883" t="s">
        <v>1875</v>
      </c>
      <c r="G43" s="883" t="s">
        <v>1876</v>
      </c>
      <c r="H43" s="883" t="s">
        <v>1877</v>
      </c>
      <c r="I43" s="883" t="s">
        <v>1878</v>
      </c>
      <c r="J43" s="884" t="s">
        <v>1879</v>
      </c>
      <c r="K43" s="884" t="s">
        <v>1879</v>
      </c>
    </row>
    <row r="44" spans="1:11" ht="36">
      <c r="A44" s="855" t="s">
        <v>313</v>
      </c>
      <c r="B44" s="856"/>
      <c r="C44" s="875">
        <f>SUM(C45:C47)</f>
        <v>752490</v>
      </c>
      <c r="D44" s="875">
        <f t="shared" ref="D44:K44" si="6">SUM(D45:D47)</f>
        <v>3102190</v>
      </c>
      <c r="E44" s="875">
        <f t="shared" si="6"/>
        <v>4839000</v>
      </c>
      <c r="F44" s="875">
        <f t="shared" si="6"/>
        <v>5216000</v>
      </c>
      <c r="G44" s="875">
        <f t="shared" si="6"/>
        <v>6683000</v>
      </c>
      <c r="H44" s="875">
        <f t="shared" si="6"/>
        <v>7542000</v>
      </c>
      <c r="I44" s="875">
        <f t="shared" si="6"/>
        <v>8040000</v>
      </c>
      <c r="J44" s="875">
        <f t="shared" si="6"/>
        <v>8040000</v>
      </c>
      <c r="K44" s="875">
        <f t="shared" si="6"/>
        <v>8040000</v>
      </c>
    </row>
    <row r="45" spans="1:11" ht="18">
      <c r="A45" s="858" t="s">
        <v>60</v>
      </c>
      <c r="B45" s="849"/>
      <c r="C45" s="876">
        <v>0</v>
      </c>
      <c r="D45" s="877">
        <v>3102190</v>
      </c>
      <c r="E45" s="877">
        <v>4839000</v>
      </c>
      <c r="F45" s="877">
        <v>5216000</v>
      </c>
      <c r="G45" s="877">
        <v>6683000</v>
      </c>
      <c r="H45" s="877">
        <v>7542000</v>
      </c>
      <c r="I45" s="877">
        <v>8040000</v>
      </c>
      <c r="J45" s="877">
        <f>I45</f>
        <v>8040000</v>
      </c>
      <c r="K45" s="877">
        <f>J45</f>
        <v>8040000</v>
      </c>
    </row>
    <row r="46" spans="1:11" ht="18">
      <c r="A46" s="858" t="s">
        <v>314</v>
      </c>
      <c r="B46" s="849"/>
      <c r="C46" s="876">
        <v>0</v>
      </c>
      <c r="D46" s="877">
        <v>0</v>
      </c>
      <c r="E46" s="877">
        <v>0</v>
      </c>
      <c r="F46" s="877">
        <v>0</v>
      </c>
      <c r="G46" s="877">
        <v>0</v>
      </c>
      <c r="H46" s="877">
        <v>0</v>
      </c>
      <c r="I46" s="877">
        <v>0</v>
      </c>
      <c r="J46" s="877">
        <v>0</v>
      </c>
      <c r="K46" s="877">
        <v>0</v>
      </c>
    </row>
    <row r="47" spans="1:11" ht="18">
      <c r="A47" s="858" t="s">
        <v>315</v>
      </c>
      <c r="B47" s="849"/>
      <c r="C47" s="876">
        <v>752490</v>
      </c>
      <c r="D47" s="877">
        <v>0</v>
      </c>
      <c r="E47" s="877">
        <v>0</v>
      </c>
      <c r="F47" s="877">
        <v>0</v>
      </c>
      <c r="G47" s="877">
        <v>0</v>
      </c>
      <c r="H47" s="877">
        <v>0</v>
      </c>
      <c r="I47" s="877">
        <v>0</v>
      </c>
      <c r="J47" s="877">
        <v>0</v>
      </c>
      <c r="K47" s="877">
        <v>0</v>
      </c>
    </row>
    <row r="48" spans="1:11" ht="180">
      <c r="A48" s="882" t="s">
        <v>354</v>
      </c>
      <c r="B48" s="319" t="s">
        <v>355</v>
      </c>
      <c r="C48" s="320" t="s">
        <v>356</v>
      </c>
      <c r="D48" s="321" t="s">
        <v>356</v>
      </c>
      <c r="E48" s="321" t="s">
        <v>356</v>
      </c>
      <c r="F48" s="320" t="s">
        <v>356</v>
      </c>
      <c r="G48" s="321" t="s">
        <v>356</v>
      </c>
      <c r="H48" s="321" t="s">
        <v>356</v>
      </c>
      <c r="I48" s="321" t="s">
        <v>356</v>
      </c>
      <c r="J48" s="865" t="s">
        <v>356</v>
      </c>
      <c r="K48" s="865" t="s">
        <v>356</v>
      </c>
    </row>
    <row r="49" spans="1:11" ht="36">
      <c r="A49" s="855" t="s">
        <v>313</v>
      </c>
      <c r="B49" s="856"/>
      <c r="C49" s="857"/>
      <c r="D49" s="857">
        <f>SUM(D50:D52)</f>
        <v>0</v>
      </c>
      <c r="E49" s="857">
        <f>SUM(E50:E52)</f>
        <v>0</v>
      </c>
      <c r="F49" s="857">
        <f>SUM(F50:F52)</f>
        <v>0</v>
      </c>
      <c r="G49" s="857">
        <f>SUM(G50:G52)</f>
        <v>0</v>
      </c>
      <c r="H49" s="857">
        <f t="shared" ref="H49:K49" si="7">SUM(H50:H52)</f>
        <v>0</v>
      </c>
      <c r="I49" s="857">
        <f t="shared" si="7"/>
        <v>0</v>
      </c>
      <c r="J49" s="857">
        <f t="shared" si="7"/>
        <v>0</v>
      </c>
      <c r="K49" s="857">
        <f t="shared" si="7"/>
        <v>0</v>
      </c>
    </row>
    <row r="50" spans="1:11" ht="18">
      <c r="A50" s="858" t="s">
        <v>60</v>
      </c>
      <c r="B50" s="849"/>
      <c r="C50" s="877"/>
      <c r="D50" s="877">
        <v>0</v>
      </c>
      <c r="E50" s="877">
        <v>0</v>
      </c>
      <c r="F50" s="877">
        <v>0</v>
      </c>
      <c r="G50" s="877">
        <v>0</v>
      </c>
      <c r="H50" s="877">
        <v>0</v>
      </c>
      <c r="I50" s="877">
        <v>0</v>
      </c>
      <c r="J50" s="877">
        <v>0</v>
      </c>
      <c r="K50" s="877">
        <v>0</v>
      </c>
    </row>
    <row r="51" spans="1:11" ht="18">
      <c r="A51" s="858" t="s">
        <v>314</v>
      </c>
      <c r="B51" s="849"/>
      <c r="C51" s="877"/>
      <c r="D51" s="877">
        <v>0</v>
      </c>
      <c r="E51" s="877">
        <v>0</v>
      </c>
      <c r="F51" s="877">
        <v>0</v>
      </c>
      <c r="G51" s="877">
        <v>0</v>
      </c>
      <c r="H51" s="877">
        <v>0</v>
      </c>
      <c r="I51" s="877">
        <v>0</v>
      </c>
      <c r="J51" s="877">
        <v>0</v>
      </c>
      <c r="K51" s="877">
        <v>0</v>
      </c>
    </row>
    <row r="52" spans="1:11" ht="18">
      <c r="A52" s="858" t="s">
        <v>315</v>
      </c>
      <c r="B52" s="849"/>
      <c r="C52" s="877"/>
      <c r="D52" s="877">
        <v>0</v>
      </c>
      <c r="E52" s="877">
        <v>0</v>
      </c>
      <c r="F52" s="877">
        <v>0</v>
      </c>
      <c r="G52" s="877">
        <v>0</v>
      </c>
      <c r="H52" s="877">
        <v>0</v>
      </c>
      <c r="I52" s="877">
        <v>0</v>
      </c>
      <c r="J52" s="877">
        <v>0</v>
      </c>
      <c r="K52" s="877">
        <v>0</v>
      </c>
    </row>
    <row r="53" spans="1:11" ht="90">
      <c r="A53" s="1149" t="s">
        <v>1474</v>
      </c>
      <c r="B53" s="849" t="s">
        <v>357</v>
      </c>
      <c r="C53" s="885" t="s">
        <v>358</v>
      </c>
      <c r="D53" s="885" t="s">
        <v>358</v>
      </c>
      <c r="E53" s="885" t="s">
        <v>358</v>
      </c>
      <c r="F53" s="885" t="s">
        <v>358</v>
      </c>
      <c r="G53" s="885" t="s">
        <v>358</v>
      </c>
      <c r="H53" s="885" t="s">
        <v>358</v>
      </c>
      <c r="I53" s="885" t="s">
        <v>358</v>
      </c>
      <c r="J53" s="885" t="s">
        <v>358</v>
      </c>
      <c r="K53" s="885" t="s">
        <v>358</v>
      </c>
    </row>
    <row r="54" spans="1:11" ht="234">
      <c r="A54" s="1149"/>
      <c r="B54" s="319" t="s">
        <v>359</v>
      </c>
      <c r="C54" s="885" t="s">
        <v>1554</v>
      </c>
      <c r="D54" s="885" t="s">
        <v>1555</v>
      </c>
      <c r="E54" s="885" t="s">
        <v>1555</v>
      </c>
      <c r="F54" s="885" t="s">
        <v>1554</v>
      </c>
      <c r="G54" s="885" t="s">
        <v>1554</v>
      </c>
      <c r="H54" s="885" t="s">
        <v>1554</v>
      </c>
      <c r="I54" s="885" t="s">
        <v>1554</v>
      </c>
      <c r="J54" s="885" t="s">
        <v>1554</v>
      </c>
      <c r="K54" s="885" t="s">
        <v>1554</v>
      </c>
    </row>
    <row r="55" spans="1:11" ht="180">
      <c r="A55" s="1149"/>
      <c r="B55" s="319" t="s">
        <v>360</v>
      </c>
      <c r="C55" s="885"/>
      <c r="D55" s="885" t="s">
        <v>1556</v>
      </c>
      <c r="E55" s="885" t="s">
        <v>1556</v>
      </c>
      <c r="F55" s="885" t="s">
        <v>1556</v>
      </c>
      <c r="G55" s="885" t="s">
        <v>1556</v>
      </c>
      <c r="H55" s="885" t="s">
        <v>1556</v>
      </c>
      <c r="I55" s="885" t="s">
        <v>1556</v>
      </c>
      <c r="J55" s="885" t="s">
        <v>1556</v>
      </c>
      <c r="K55" s="885" t="s">
        <v>1556</v>
      </c>
    </row>
    <row r="56" spans="1:11" ht="90">
      <c r="A56" s="1149"/>
      <c r="B56" s="319" t="s">
        <v>361</v>
      </c>
      <c r="C56" s="885" t="s">
        <v>358</v>
      </c>
      <c r="D56" s="885" t="s">
        <v>358</v>
      </c>
      <c r="E56" s="885" t="s">
        <v>358</v>
      </c>
      <c r="F56" s="885" t="s">
        <v>358</v>
      </c>
      <c r="G56" s="885" t="s">
        <v>358</v>
      </c>
      <c r="H56" s="885" t="s">
        <v>358</v>
      </c>
      <c r="I56" s="885" t="s">
        <v>358</v>
      </c>
      <c r="J56" s="885" t="s">
        <v>358</v>
      </c>
      <c r="K56" s="885" t="s">
        <v>358</v>
      </c>
    </row>
    <row r="57" spans="1:11" ht="36">
      <c r="A57" s="855" t="s">
        <v>313</v>
      </c>
      <c r="B57" s="856"/>
      <c r="C57" s="857"/>
      <c r="D57" s="857">
        <f>SUM(D58:D60)</f>
        <v>0</v>
      </c>
      <c r="E57" s="857">
        <f>SUM(E58:E60)</f>
        <v>0</v>
      </c>
      <c r="F57" s="857">
        <f>SUM(F58:F60)</f>
        <v>0</v>
      </c>
      <c r="G57" s="857">
        <f>SUM(G58:G60)</f>
        <v>0</v>
      </c>
      <c r="H57" s="857">
        <f t="shared" ref="H57:K57" si="8">SUM(H58:H60)</f>
        <v>0</v>
      </c>
      <c r="I57" s="857">
        <f t="shared" si="8"/>
        <v>0</v>
      </c>
      <c r="J57" s="857">
        <f t="shared" si="8"/>
        <v>0</v>
      </c>
      <c r="K57" s="857">
        <f t="shared" si="8"/>
        <v>0</v>
      </c>
    </row>
    <row r="58" spans="1:11" ht="108" customHeight="1">
      <c r="A58" s="858" t="s">
        <v>60</v>
      </c>
      <c r="B58" s="849"/>
      <c r="C58" s="877"/>
      <c r="D58" s="877">
        <v>0</v>
      </c>
      <c r="E58" s="877">
        <v>0</v>
      </c>
      <c r="F58" s="877">
        <v>0</v>
      </c>
      <c r="G58" s="877">
        <v>0</v>
      </c>
      <c r="H58" s="877">
        <v>0</v>
      </c>
      <c r="I58" s="877">
        <v>0</v>
      </c>
      <c r="J58" s="877">
        <v>0</v>
      </c>
      <c r="K58" s="877">
        <v>0</v>
      </c>
    </row>
    <row r="59" spans="1:11" ht="18">
      <c r="A59" s="858" t="s">
        <v>314</v>
      </c>
      <c r="B59" s="849"/>
      <c r="C59" s="877"/>
      <c r="D59" s="877">
        <v>0</v>
      </c>
      <c r="E59" s="877">
        <v>0</v>
      </c>
      <c r="F59" s="877">
        <v>0</v>
      </c>
      <c r="G59" s="877">
        <v>0</v>
      </c>
      <c r="H59" s="877">
        <v>0</v>
      </c>
      <c r="I59" s="877">
        <v>0</v>
      </c>
      <c r="J59" s="877">
        <v>0</v>
      </c>
      <c r="K59" s="877">
        <v>0</v>
      </c>
    </row>
    <row r="60" spans="1:11" ht="18">
      <c r="A60" s="858" t="s">
        <v>315</v>
      </c>
      <c r="B60" s="849"/>
      <c r="C60" s="877"/>
      <c r="D60" s="877">
        <v>0</v>
      </c>
      <c r="E60" s="877">
        <v>0</v>
      </c>
      <c r="F60" s="877">
        <v>0</v>
      </c>
      <c r="G60" s="877">
        <v>0</v>
      </c>
      <c r="H60" s="877">
        <v>0</v>
      </c>
      <c r="I60" s="877">
        <v>0</v>
      </c>
      <c r="J60" s="877">
        <v>0</v>
      </c>
      <c r="K60" s="877">
        <v>0</v>
      </c>
    </row>
    <row r="61" spans="1:11" ht="198">
      <c r="A61" s="318" t="s">
        <v>362</v>
      </c>
      <c r="B61" s="319" t="s">
        <v>363</v>
      </c>
      <c r="C61" s="320" t="s">
        <v>364</v>
      </c>
      <c r="D61" s="321" t="s">
        <v>365</v>
      </c>
      <c r="E61" s="321" t="s">
        <v>365</v>
      </c>
      <c r="F61" s="320" t="s">
        <v>365</v>
      </c>
      <c r="G61" s="321" t="s">
        <v>365</v>
      </c>
      <c r="H61" s="321" t="s">
        <v>365</v>
      </c>
      <c r="I61" s="321" t="s">
        <v>365</v>
      </c>
      <c r="J61" s="865" t="s">
        <v>365</v>
      </c>
      <c r="K61" s="865" t="s">
        <v>365</v>
      </c>
    </row>
    <row r="62" spans="1:11" ht="162">
      <c r="A62" s="318" t="s">
        <v>366</v>
      </c>
      <c r="B62" s="319" t="s">
        <v>367</v>
      </c>
      <c r="C62" s="320"/>
      <c r="D62" s="321"/>
      <c r="E62" s="321" t="s">
        <v>368</v>
      </c>
      <c r="F62" s="320" t="s">
        <v>369</v>
      </c>
      <c r="G62" s="321" t="s">
        <v>370</v>
      </c>
      <c r="H62" s="321" t="s">
        <v>370</v>
      </c>
      <c r="I62" s="321" t="s">
        <v>370</v>
      </c>
      <c r="J62" s="321" t="s">
        <v>370</v>
      </c>
      <c r="K62" s="321" t="s">
        <v>370</v>
      </c>
    </row>
    <row r="63" spans="1:11" ht="36">
      <c r="A63" s="855" t="s">
        <v>313</v>
      </c>
      <c r="B63" s="856"/>
      <c r="C63" s="875">
        <f>SUM(C64:C66)</f>
        <v>151200</v>
      </c>
      <c r="D63" s="857">
        <v>0</v>
      </c>
      <c r="E63" s="857">
        <v>0</v>
      </c>
      <c r="F63" s="857">
        <v>0</v>
      </c>
      <c r="G63" s="857">
        <v>0</v>
      </c>
      <c r="H63" s="857">
        <v>0</v>
      </c>
      <c r="I63" s="857">
        <v>0</v>
      </c>
      <c r="J63" s="857">
        <v>0</v>
      </c>
      <c r="K63" s="857">
        <v>0</v>
      </c>
    </row>
    <row r="64" spans="1:11" ht="18">
      <c r="A64" s="858" t="s">
        <v>60</v>
      </c>
      <c r="B64" s="849"/>
      <c r="C64" s="876">
        <v>151200</v>
      </c>
      <c r="D64" s="877">
        <v>0</v>
      </c>
      <c r="E64" s="877">
        <v>0</v>
      </c>
      <c r="F64" s="877">
        <v>0</v>
      </c>
      <c r="G64" s="877">
        <v>0</v>
      </c>
      <c r="H64" s="877">
        <v>0</v>
      </c>
      <c r="I64" s="877">
        <v>0</v>
      </c>
      <c r="J64" s="877">
        <v>0</v>
      </c>
      <c r="K64" s="877">
        <v>0</v>
      </c>
    </row>
    <row r="65" spans="1:11" ht="18">
      <c r="A65" s="858" t="s">
        <v>314</v>
      </c>
      <c r="B65" s="849"/>
      <c r="C65" s="876">
        <v>0</v>
      </c>
      <c r="D65" s="877">
        <v>0</v>
      </c>
      <c r="E65" s="877">
        <v>0</v>
      </c>
      <c r="F65" s="877">
        <v>0</v>
      </c>
      <c r="G65" s="877">
        <v>0</v>
      </c>
      <c r="H65" s="877">
        <v>0</v>
      </c>
      <c r="I65" s="877">
        <v>0</v>
      </c>
      <c r="J65" s="877">
        <v>0</v>
      </c>
      <c r="K65" s="877">
        <v>0</v>
      </c>
    </row>
    <row r="66" spans="1:11" ht="18">
      <c r="A66" s="858" t="s">
        <v>315</v>
      </c>
      <c r="B66" s="849"/>
      <c r="C66" s="876">
        <v>0</v>
      </c>
      <c r="D66" s="877">
        <v>0</v>
      </c>
      <c r="E66" s="877">
        <v>0</v>
      </c>
      <c r="F66" s="877">
        <v>0</v>
      </c>
      <c r="G66" s="877">
        <v>0</v>
      </c>
      <c r="H66" s="877">
        <v>0</v>
      </c>
      <c r="I66" s="877">
        <v>0</v>
      </c>
      <c r="J66" s="877">
        <v>0</v>
      </c>
      <c r="K66" s="877">
        <v>0</v>
      </c>
    </row>
    <row r="67" spans="1:11" ht="409.5">
      <c r="A67" s="1155" t="s">
        <v>371</v>
      </c>
      <c r="B67" s="319" t="s">
        <v>372</v>
      </c>
      <c r="C67" s="886" t="s">
        <v>373</v>
      </c>
      <c r="D67" s="886" t="s">
        <v>374</v>
      </c>
      <c r="E67" s="886" t="s">
        <v>374</v>
      </c>
      <c r="F67" s="886" t="s">
        <v>374</v>
      </c>
      <c r="G67" s="886" t="s">
        <v>374</v>
      </c>
      <c r="H67" s="886" t="s">
        <v>374</v>
      </c>
      <c r="I67" s="886" t="s">
        <v>374</v>
      </c>
      <c r="J67" s="886" t="s">
        <v>374</v>
      </c>
      <c r="K67" s="886" t="s">
        <v>374</v>
      </c>
    </row>
    <row r="68" spans="1:11" ht="144">
      <c r="A68" s="1155"/>
      <c r="B68" s="319" t="s">
        <v>375</v>
      </c>
      <c r="C68" s="885" t="s">
        <v>376</v>
      </c>
      <c r="D68" s="885" t="s">
        <v>376</v>
      </c>
      <c r="E68" s="885" t="s">
        <v>376</v>
      </c>
      <c r="F68" s="885" t="s">
        <v>376</v>
      </c>
      <c r="G68" s="885" t="s">
        <v>376</v>
      </c>
      <c r="H68" s="885" t="s">
        <v>376</v>
      </c>
      <c r="I68" s="885" t="s">
        <v>376</v>
      </c>
      <c r="J68" s="885" t="s">
        <v>376</v>
      </c>
      <c r="K68" s="885" t="s">
        <v>376</v>
      </c>
    </row>
    <row r="69" spans="1:11" ht="360">
      <c r="A69" s="1155"/>
      <c r="B69" s="319" t="s">
        <v>377</v>
      </c>
      <c r="C69" s="885" t="s">
        <v>378</v>
      </c>
      <c r="D69" s="885" t="s">
        <v>379</v>
      </c>
      <c r="E69" s="885" t="s">
        <v>380</v>
      </c>
      <c r="F69" s="885" t="s">
        <v>380</v>
      </c>
      <c r="G69" s="885" t="s">
        <v>380</v>
      </c>
      <c r="H69" s="885" t="s">
        <v>381</v>
      </c>
      <c r="I69" s="885" t="s">
        <v>381</v>
      </c>
      <c r="J69" s="885" t="s">
        <v>381</v>
      </c>
      <c r="K69" s="885" t="s">
        <v>381</v>
      </c>
    </row>
    <row r="70" spans="1:11" ht="36">
      <c r="A70" s="855" t="s">
        <v>313</v>
      </c>
      <c r="B70" s="856"/>
      <c r="C70" s="857"/>
      <c r="D70" s="857">
        <f>SUM(D71:D73)</f>
        <v>0</v>
      </c>
      <c r="E70" s="857">
        <f>SUM(E71:E73)</f>
        <v>0</v>
      </c>
      <c r="F70" s="857">
        <f>SUM(F71:F73)</f>
        <v>0</v>
      </c>
      <c r="G70" s="857">
        <f>SUM(G71:G73)</f>
        <v>0</v>
      </c>
      <c r="H70" s="857">
        <f t="shared" ref="H70:K70" si="9">SUM(H71:H73)</f>
        <v>0</v>
      </c>
      <c r="I70" s="857">
        <f t="shared" si="9"/>
        <v>0</v>
      </c>
      <c r="J70" s="857">
        <f t="shared" si="9"/>
        <v>0</v>
      </c>
      <c r="K70" s="857">
        <f t="shared" si="9"/>
        <v>0</v>
      </c>
    </row>
    <row r="71" spans="1:11" ht="18">
      <c r="A71" s="858" t="s">
        <v>60</v>
      </c>
      <c r="B71" s="849"/>
      <c r="C71" s="877"/>
      <c r="D71" s="877">
        <f t="shared" ref="D71:K73" si="10">D76+D81+D87+D92</f>
        <v>0</v>
      </c>
      <c r="E71" s="877">
        <f t="shared" si="10"/>
        <v>0</v>
      </c>
      <c r="F71" s="877">
        <f t="shared" si="10"/>
        <v>0</v>
      </c>
      <c r="G71" s="877">
        <f t="shared" si="10"/>
        <v>0</v>
      </c>
      <c r="H71" s="877">
        <f t="shared" si="10"/>
        <v>0</v>
      </c>
      <c r="I71" s="877">
        <f t="shared" si="10"/>
        <v>0</v>
      </c>
      <c r="J71" s="877">
        <f t="shared" si="10"/>
        <v>0</v>
      </c>
      <c r="K71" s="877">
        <f t="shared" si="10"/>
        <v>0</v>
      </c>
    </row>
    <row r="72" spans="1:11" ht="18">
      <c r="A72" s="858" t="s">
        <v>314</v>
      </c>
      <c r="B72" s="849"/>
      <c r="C72" s="877"/>
      <c r="D72" s="877">
        <f t="shared" si="10"/>
        <v>0</v>
      </c>
      <c r="E72" s="877">
        <f t="shared" si="10"/>
        <v>0</v>
      </c>
      <c r="F72" s="877">
        <f t="shared" si="10"/>
        <v>0</v>
      </c>
      <c r="G72" s="877">
        <f t="shared" si="10"/>
        <v>0</v>
      </c>
      <c r="H72" s="877">
        <f t="shared" si="10"/>
        <v>0</v>
      </c>
      <c r="I72" s="877">
        <f t="shared" si="10"/>
        <v>0</v>
      </c>
      <c r="J72" s="877">
        <f t="shared" si="10"/>
        <v>0</v>
      </c>
      <c r="K72" s="877">
        <f t="shared" si="10"/>
        <v>0</v>
      </c>
    </row>
    <row r="73" spans="1:11" ht="18">
      <c r="A73" s="858" t="s">
        <v>315</v>
      </c>
      <c r="B73" s="849"/>
      <c r="C73" s="877"/>
      <c r="D73" s="877">
        <f t="shared" si="10"/>
        <v>0</v>
      </c>
      <c r="E73" s="877">
        <f t="shared" si="10"/>
        <v>0</v>
      </c>
      <c r="F73" s="877">
        <f t="shared" si="10"/>
        <v>0</v>
      </c>
      <c r="G73" s="877">
        <f t="shared" si="10"/>
        <v>0</v>
      </c>
      <c r="H73" s="877">
        <f t="shared" si="10"/>
        <v>0</v>
      </c>
      <c r="I73" s="877">
        <f t="shared" si="10"/>
        <v>0</v>
      </c>
      <c r="J73" s="877">
        <f t="shared" si="10"/>
        <v>0</v>
      </c>
      <c r="K73" s="877">
        <f t="shared" si="10"/>
        <v>0</v>
      </c>
    </row>
    <row r="74" spans="1:11" ht="288">
      <c r="A74" s="318" t="s">
        <v>382</v>
      </c>
      <c r="B74" s="319" t="s">
        <v>383</v>
      </c>
      <c r="C74" s="320" t="s">
        <v>384</v>
      </c>
      <c r="D74" s="320" t="s">
        <v>384</v>
      </c>
      <c r="E74" s="320" t="s">
        <v>384</v>
      </c>
      <c r="F74" s="320" t="s">
        <v>385</v>
      </c>
      <c r="G74" s="320" t="s">
        <v>385</v>
      </c>
      <c r="H74" s="320" t="s">
        <v>385</v>
      </c>
      <c r="I74" s="320" t="s">
        <v>385</v>
      </c>
      <c r="J74" s="320" t="s">
        <v>385</v>
      </c>
      <c r="K74" s="320" t="s">
        <v>385</v>
      </c>
    </row>
    <row r="75" spans="1:11" ht="36">
      <c r="A75" s="855" t="s">
        <v>313</v>
      </c>
      <c r="B75" s="856"/>
      <c r="C75" s="857"/>
      <c r="D75" s="857">
        <f>SUM(D76:D78)</f>
        <v>0</v>
      </c>
      <c r="E75" s="857">
        <f>SUM(E76:E78)</f>
        <v>0</v>
      </c>
      <c r="F75" s="857">
        <f>SUM(F76:F78)</f>
        <v>0</v>
      </c>
      <c r="G75" s="857">
        <f>SUM(G76:G78)</f>
        <v>0</v>
      </c>
      <c r="H75" s="857">
        <f t="shared" ref="H75:K75" si="11">SUM(H76:H78)</f>
        <v>0</v>
      </c>
      <c r="I75" s="857">
        <f t="shared" si="11"/>
        <v>0</v>
      </c>
      <c r="J75" s="857">
        <f t="shared" si="11"/>
        <v>0</v>
      </c>
      <c r="K75" s="857">
        <f t="shared" si="11"/>
        <v>0</v>
      </c>
    </row>
    <row r="76" spans="1:11" ht="18">
      <c r="A76" s="858" t="s">
        <v>60</v>
      </c>
      <c r="B76" s="849"/>
      <c r="C76" s="877"/>
      <c r="D76" s="877">
        <v>0</v>
      </c>
      <c r="E76" s="877">
        <v>0</v>
      </c>
      <c r="F76" s="877">
        <v>0</v>
      </c>
      <c r="G76" s="877">
        <v>0</v>
      </c>
      <c r="H76" s="877">
        <v>0</v>
      </c>
      <c r="I76" s="877">
        <v>0</v>
      </c>
      <c r="J76" s="877">
        <v>0</v>
      </c>
      <c r="K76" s="877">
        <v>0</v>
      </c>
    </row>
    <row r="77" spans="1:11" ht="18">
      <c r="A77" s="858" t="s">
        <v>314</v>
      </c>
      <c r="B77" s="849"/>
      <c r="C77" s="877"/>
      <c r="D77" s="877">
        <v>0</v>
      </c>
      <c r="E77" s="877">
        <v>0</v>
      </c>
      <c r="F77" s="877">
        <v>0</v>
      </c>
      <c r="G77" s="877">
        <v>0</v>
      </c>
      <c r="H77" s="877">
        <v>0</v>
      </c>
      <c r="I77" s="877">
        <v>0</v>
      </c>
      <c r="J77" s="877">
        <v>0</v>
      </c>
      <c r="K77" s="877">
        <v>0</v>
      </c>
    </row>
    <row r="78" spans="1:11" ht="18">
      <c r="A78" s="858" t="s">
        <v>315</v>
      </c>
      <c r="B78" s="849"/>
      <c r="C78" s="877"/>
      <c r="D78" s="877">
        <v>0</v>
      </c>
      <c r="E78" s="877">
        <v>0</v>
      </c>
      <c r="F78" s="877">
        <v>0</v>
      </c>
      <c r="G78" s="877">
        <v>0</v>
      </c>
      <c r="H78" s="877">
        <v>0</v>
      </c>
      <c r="I78" s="877">
        <v>0</v>
      </c>
      <c r="J78" s="877">
        <v>0</v>
      </c>
      <c r="K78" s="877">
        <v>0</v>
      </c>
    </row>
    <row r="79" spans="1:11" ht="126">
      <c r="A79" s="318"/>
      <c r="B79" s="319" t="s">
        <v>386</v>
      </c>
      <c r="C79" s="320" t="s">
        <v>387</v>
      </c>
      <c r="D79" s="320" t="s">
        <v>387</v>
      </c>
      <c r="E79" s="320" t="s">
        <v>387</v>
      </c>
      <c r="F79" s="320" t="s">
        <v>387</v>
      </c>
      <c r="G79" s="320" t="s">
        <v>387</v>
      </c>
      <c r="H79" s="320" t="s">
        <v>387</v>
      </c>
      <c r="I79" s="320" t="s">
        <v>387</v>
      </c>
      <c r="J79" s="320" t="s">
        <v>387</v>
      </c>
      <c r="K79" s="320" t="s">
        <v>387</v>
      </c>
    </row>
    <row r="80" spans="1:11" ht="36">
      <c r="A80" s="855" t="s">
        <v>313</v>
      </c>
      <c r="B80" s="856"/>
      <c r="C80" s="857"/>
      <c r="D80" s="857">
        <f>SUM(D81:D83)</f>
        <v>0</v>
      </c>
      <c r="E80" s="857">
        <f>SUM(E81:E83)</f>
        <v>0</v>
      </c>
      <c r="F80" s="857">
        <f>SUM(F81:F83)</f>
        <v>0</v>
      </c>
      <c r="G80" s="857">
        <f>SUM(G81:G83)</f>
        <v>0</v>
      </c>
      <c r="H80" s="857">
        <f t="shared" ref="H80:K80" si="12">SUM(H81:H83)</f>
        <v>0</v>
      </c>
      <c r="I80" s="857">
        <f t="shared" si="12"/>
        <v>0</v>
      </c>
      <c r="J80" s="857">
        <f t="shared" si="12"/>
        <v>0</v>
      </c>
      <c r="K80" s="857">
        <f t="shared" si="12"/>
        <v>0</v>
      </c>
    </row>
    <row r="81" spans="1:11" ht="18">
      <c r="A81" s="858" t="s">
        <v>60</v>
      </c>
      <c r="B81" s="849"/>
      <c r="C81" s="877"/>
      <c r="D81" s="877">
        <v>0</v>
      </c>
      <c r="E81" s="877">
        <v>0</v>
      </c>
      <c r="F81" s="877">
        <v>0</v>
      </c>
      <c r="G81" s="877">
        <v>0</v>
      </c>
      <c r="H81" s="877">
        <v>0</v>
      </c>
      <c r="I81" s="877">
        <v>0</v>
      </c>
      <c r="J81" s="877">
        <v>0</v>
      </c>
      <c r="K81" s="877">
        <v>0</v>
      </c>
    </row>
    <row r="82" spans="1:11" ht="18">
      <c r="A82" s="858" t="s">
        <v>314</v>
      </c>
      <c r="B82" s="849"/>
      <c r="C82" s="877"/>
      <c r="D82" s="877">
        <v>0</v>
      </c>
      <c r="E82" s="877">
        <v>0</v>
      </c>
      <c r="F82" s="877">
        <v>0</v>
      </c>
      <c r="G82" s="877">
        <v>0</v>
      </c>
      <c r="H82" s="877">
        <v>0</v>
      </c>
      <c r="I82" s="877">
        <v>0</v>
      </c>
      <c r="J82" s="877">
        <v>0</v>
      </c>
      <c r="K82" s="877">
        <v>0</v>
      </c>
    </row>
    <row r="83" spans="1:11" ht="18">
      <c r="A83" s="858" t="s">
        <v>315</v>
      </c>
      <c r="B83" s="849"/>
      <c r="C83" s="877"/>
      <c r="D83" s="877">
        <v>0</v>
      </c>
      <c r="E83" s="877">
        <v>0</v>
      </c>
      <c r="F83" s="877">
        <v>0</v>
      </c>
      <c r="G83" s="877">
        <v>0</v>
      </c>
      <c r="H83" s="877">
        <v>0</v>
      </c>
      <c r="I83" s="877">
        <v>0</v>
      </c>
      <c r="J83" s="877">
        <v>0</v>
      </c>
      <c r="K83" s="877">
        <v>0</v>
      </c>
    </row>
    <row r="84" spans="1:11" ht="216">
      <c r="A84" s="1158" t="s">
        <v>1880</v>
      </c>
      <c r="B84" s="319" t="s">
        <v>388</v>
      </c>
      <c r="C84" s="320" t="s">
        <v>389</v>
      </c>
      <c r="D84" s="320" t="s">
        <v>389</v>
      </c>
      <c r="E84" s="320" t="s">
        <v>389</v>
      </c>
      <c r="F84" s="320" t="s">
        <v>389</v>
      </c>
      <c r="G84" s="320" t="s">
        <v>389</v>
      </c>
      <c r="H84" s="320" t="s">
        <v>390</v>
      </c>
      <c r="I84" s="320" t="s">
        <v>390</v>
      </c>
      <c r="J84" s="320" t="s">
        <v>390</v>
      </c>
      <c r="K84" s="320" t="s">
        <v>390</v>
      </c>
    </row>
    <row r="85" spans="1:11" ht="270">
      <c r="A85" s="1158"/>
      <c r="B85" s="319" t="s">
        <v>391</v>
      </c>
      <c r="C85" s="885"/>
      <c r="D85" s="885"/>
      <c r="E85" s="885" t="s">
        <v>392</v>
      </c>
      <c r="F85" s="885" t="s">
        <v>393</v>
      </c>
      <c r="G85" s="885" t="s">
        <v>394</v>
      </c>
      <c r="H85" s="885" t="s">
        <v>1881</v>
      </c>
      <c r="I85" s="885" t="s">
        <v>1882</v>
      </c>
      <c r="J85" s="885" t="s">
        <v>1883</v>
      </c>
      <c r="K85" s="885" t="s">
        <v>1884</v>
      </c>
    </row>
    <row r="86" spans="1:11" ht="36">
      <c r="A86" s="855" t="s">
        <v>313</v>
      </c>
      <c r="B86" s="856"/>
      <c r="C86" s="857"/>
      <c r="D86" s="857">
        <f>SUM(D87:D89)</f>
        <v>0</v>
      </c>
      <c r="E86" s="857">
        <f>SUM(E87:E89)</f>
        <v>0</v>
      </c>
      <c r="F86" s="857">
        <f>SUM(F87:F89)</f>
        <v>0</v>
      </c>
      <c r="G86" s="857">
        <f>SUM(G87:G89)</f>
        <v>0</v>
      </c>
      <c r="H86" s="857">
        <f t="shared" ref="H86:K86" si="13">SUM(H87:H89)</f>
        <v>0</v>
      </c>
      <c r="I86" s="857">
        <f t="shared" si="13"/>
        <v>0</v>
      </c>
      <c r="J86" s="857">
        <f t="shared" si="13"/>
        <v>0</v>
      </c>
      <c r="K86" s="857">
        <f t="shared" si="13"/>
        <v>0</v>
      </c>
    </row>
    <row r="87" spans="1:11" ht="18">
      <c r="A87" s="858" t="s">
        <v>60</v>
      </c>
      <c r="B87" s="849"/>
      <c r="C87" s="877"/>
      <c r="D87" s="877">
        <v>0</v>
      </c>
      <c r="E87" s="877">
        <v>0</v>
      </c>
      <c r="F87" s="877">
        <v>0</v>
      </c>
      <c r="G87" s="877">
        <v>0</v>
      </c>
      <c r="H87" s="877">
        <v>0</v>
      </c>
      <c r="I87" s="877">
        <v>0</v>
      </c>
      <c r="J87" s="877">
        <v>0</v>
      </c>
      <c r="K87" s="877">
        <v>0</v>
      </c>
    </row>
    <row r="88" spans="1:11" ht="18">
      <c r="A88" s="858" t="s">
        <v>314</v>
      </c>
      <c r="B88" s="849"/>
      <c r="C88" s="877"/>
      <c r="D88" s="877">
        <v>0</v>
      </c>
      <c r="E88" s="877">
        <v>0</v>
      </c>
      <c r="F88" s="877">
        <v>0</v>
      </c>
      <c r="G88" s="877">
        <v>0</v>
      </c>
      <c r="H88" s="877">
        <v>0</v>
      </c>
      <c r="I88" s="877">
        <v>0</v>
      </c>
      <c r="J88" s="877">
        <v>0</v>
      </c>
      <c r="K88" s="877">
        <v>0</v>
      </c>
    </row>
    <row r="89" spans="1:11" ht="252" customHeight="1">
      <c r="A89" s="858" t="s">
        <v>315</v>
      </c>
      <c r="B89" s="849"/>
      <c r="C89" s="877"/>
      <c r="D89" s="877">
        <v>0</v>
      </c>
      <c r="E89" s="877">
        <v>0</v>
      </c>
      <c r="F89" s="877">
        <v>0</v>
      </c>
      <c r="G89" s="877">
        <v>0</v>
      </c>
      <c r="H89" s="877">
        <v>0</v>
      </c>
      <c r="I89" s="877">
        <v>0</v>
      </c>
      <c r="J89" s="877">
        <v>0</v>
      </c>
      <c r="K89" s="877">
        <v>0</v>
      </c>
    </row>
    <row r="90" spans="1:11" ht="360">
      <c r="A90" s="318" t="s">
        <v>1885</v>
      </c>
      <c r="B90" s="887" t="s">
        <v>395</v>
      </c>
      <c r="C90" s="320" t="s">
        <v>1886</v>
      </c>
      <c r="D90" s="320" t="s">
        <v>1887</v>
      </c>
      <c r="E90" s="320" t="s">
        <v>1888</v>
      </c>
      <c r="F90" s="320" t="s">
        <v>1889</v>
      </c>
      <c r="G90" s="888" t="s">
        <v>1890</v>
      </c>
      <c r="H90" s="885" t="s">
        <v>1890</v>
      </c>
      <c r="I90" s="885" t="s">
        <v>1890</v>
      </c>
      <c r="J90" s="885" t="s">
        <v>1891</v>
      </c>
      <c r="K90" s="885" t="s">
        <v>1890</v>
      </c>
    </row>
    <row r="91" spans="1:11" ht="36">
      <c r="A91" s="855" t="s">
        <v>313</v>
      </c>
      <c r="B91" s="856"/>
      <c r="C91" s="857"/>
      <c r="D91" s="857">
        <f>SUM(D92:D94)</f>
        <v>0</v>
      </c>
      <c r="E91" s="857">
        <f>SUM(E92:E94)</f>
        <v>0</v>
      </c>
      <c r="F91" s="857">
        <f>SUM(F92:F94)</f>
        <v>0</v>
      </c>
      <c r="G91" s="857">
        <f>SUM(G92:G94)</f>
        <v>0</v>
      </c>
      <c r="H91" s="857"/>
      <c r="I91" s="857"/>
      <c r="J91" s="857">
        <f t="shared" ref="J91:K91" si="14">SUM(J92:J94)</f>
        <v>0</v>
      </c>
      <c r="K91" s="857">
        <f t="shared" si="14"/>
        <v>0</v>
      </c>
    </row>
    <row r="92" spans="1:11" ht="18">
      <c r="A92" s="858" t="s">
        <v>60</v>
      </c>
      <c r="B92" s="849"/>
      <c r="C92" s="877"/>
      <c r="D92" s="877">
        <v>0</v>
      </c>
      <c r="E92" s="877">
        <v>0</v>
      </c>
      <c r="F92" s="877">
        <v>0</v>
      </c>
      <c r="G92" s="877">
        <v>0</v>
      </c>
      <c r="H92" s="877"/>
      <c r="I92" s="877"/>
      <c r="J92" s="877">
        <v>0</v>
      </c>
      <c r="K92" s="877">
        <v>0</v>
      </c>
    </row>
    <row r="93" spans="1:11" ht="18">
      <c r="A93" s="858" t="s">
        <v>314</v>
      </c>
      <c r="B93" s="849"/>
      <c r="C93" s="877"/>
      <c r="D93" s="877">
        <v>0</v>
      </c>
      <c r="E93" s="877">
        <v>0</v>
      </c>
      <c r="F93" s="877">
        <v>0</v>
      </c>
      <c r="G93" s="877">
        <v>0</v>
      </c>
      <c r="H93" s="877"/>
      <c r="I93" s="877"/>
      <c r="J93" s="877">
        <v>0</v>
      </c>
      <c r="K93" s="877">
        <v>0</v>
      </c>
    </row>
    <row r="94" spans="1:11" ht="18">
      <c r="A94" s="858" t="s">
        <v>315</v>
      </c>
      <c r="B94" s="849"/>
      <c r="C94" s="877"/>
      <c r="D94" s="877">
        <v>0</v>
      </c>
      <c r="E94" s="877">
        <v>0</v>
      </c>
      <c r="F94" s="877">
        <v>0</v>
      </c>
      <c r="G94" s="877">
        <v>0</v>
      </c>
      <c r="H94" s="877"/>
      <c r="I94" s="877"/>
      <c r="J94" s="877">
        <v>0</v>
      </c>
      <c r="K94" s="877">
        <v>0</v>
      </c>
    </row>
    <row r="95" spans="1:11" ht="144">
      <c r="A95" s="1154" t="s">
        <v>396</v>
      </c>
      <c r="B95" s="319" t="s">
        <v>397</v>
      </c>
      <c r="C95" s="320" t="s">
        <v>398</v>
      </c>
      <c r="D95" s="320" t="s">
        <v>398</v>
      </c>
      <c r="E95" s="320" t="s">
        <v>398</v>
      </c>
      <c r="F95" s="320" t="s">
        <v>398</v>
      </c>
      <c r="G95" s="320" t="s">
        <v>398</v>
      </c>
      <c r="H95" s="320" t="s">
        <v>398</v>
      </c>
      <c r="I95" s="320" t="s">
        <v>398</v>
      </c>
      <c r="J95" s="320" t="s">
        <v>398</v>
      </c>
      <c r="K95" s="320" t="s">
        <v>398</v>
      </c>
    </row>
    <row r="96" spans="1:11" ht="126">
      <c r="A96" s="1154"/>
      <c r="B96" s="319" t="s">
        <v>1557</v>
      </c>
      <c r="C96" s="320" t="s">
        <v>1558</v>
      </c>
      <c r="D96" s="320" t="s">
        <v>1559</v>
      </c>
      <c r="E96" s="320" t="s">
        <v>1560</v>
      </c>
      <c r="F96" s="320" t="s">
        <v>1561</v>
      </c>
      <c r="G96" s="320" t="s">
        <v>1562</v>
      </c>
      <c r="H96" s="320" t="s">
        <v>1563</v>
      </c>
      <c r="I96" s="320" t="s">
        <v>1564</v>
      </c>
      <c r="J96" s="320" t="s">
        <v>1565</v>
      </c>
      <c r="K96" s="320" t="s">
        <v>1565</v>
      </c>
    </row>
    <row r="97" spans="1:11" ht="36">
      <c r="A97" s="855" t="s">
        <v>313</v>
      </c>
      <c r="B97" s="856"/>
      <c r="C97" s="875">
        <f>SUM(C98:C100)</f>
        <v>200000</v>
      </c>
      <c r="D97" s="875">
        <f t="shared" ref="D97:K97" si="15">SUM(D98:D100)</f>
        <v>0</v>
      </c>
      <c r="E97" s="875">
        <f t="shared" si="15"/>
        <v>0</v>
      </c>
      <c r="F97" s="875">
        <f t="shared" si="15"/>
        <v>10000</v>
      </c>
      <c r="G97" s="875">
        <f t="shared" si="15"/>
        <v>10000</v>
      </c>
      <c r="H97" s="875">
        <f t="shared" si="15"/>
        <v>10000</v>
      </c>
      <c r="I97" s="875">
        <f t="shared" si="15"/>
        <v>10000</v>
      </c>
      <c r="J97" s="875">
        <f t="shared" si="15"/>
        <v>10000</v>
      </c>
      <c r="K97" s="875">
        <f t="shared" si="15"/>
        <v>10000</v>
      </c>
    </row>
    <row r="98" spans="1:11" ht="18">
      <c r="A98" s="858" t="s">
        <v>60</v>
      </c>
      <c r="B98" s="849"/>
      <c r="C98" s="876">
        <v>150000</v>
      </c>
      <c r="D98" s="877">
        <v>0</v>
      </c>
      <c r="E98" s="877">
        <v>0</v>
      </c>
      <c r="F98" s="877">
        <v>10000</v>
      </c>
      <c r="G98" s="877">
        <v>10000</v>
      </c>
      <c r="H98" s="877">
        <v>10000</v>
      </c>
      <c r="I98" s="877">
        <v>10000</v>
      </c>
      <c r="J98" s="877">
        <v>10000</v>
      </c>
      <c r="K98" s="877">
        <v>10000</v>
      </c>
    </row>
    <row r="99" spans="1:11" ht="18">
      <c r="A99" s="858" t="s">
        <v>314</v>
      </c>
      <c r="B99" s="849"/>
      <c r="C99" s="876">
        <v>0</v>
      </c>
      <c r="D99" s="877">
        <v>0</v>
      </c>
      <c r="E99" s="877">
        <v>0</v>
      </c>
      <c r="F99" s="877">
        <v>0</v>
      </c>
      <c r="G99" s="877">
        <v>0</v>
      </c>
      <c r="H99" s="877">
        <v>0</v>
      </c>
      <c r="I99" s="877">
        <v>0</v>
      </c>
      <c r="J99" s="877">
        <v>0</v>
      </c>
      <c r="K99" s="877">
        <v>0</v>
      </c>
    </row>
    <row r="100" spans="1:11" ht="18">
      <c r="A100" s="858" t="s">
        <v>315</v>
      </c>
      <c r="B100" s="849"/>
      <c r="C100" s="876">
        <v>50000</v>
      </c>
      <c r="D100" s="877">
        <v>0</v>
      </c>
      <c r="E100" s="877">
        <v>0</v>
      </c>
      <c r="F100" s="877">
        <v>0</v>
      </c>
      <c r="G100" s="877">
        <v>0</v>
      </c>
      <c r="H100" s="877">
        <v>0</v>
      </c>
      <c r="I100" s="877">
        <v>0</v>
      </c>
      <c r="J100" s="877">
        <v>0</v>
      </c>
      <c r="K100" s="877">
        <v>0</v>
      </c>
    </row>
    <row r="101" spans="1:11" ht="396">
      <c r="A101" s="889" t="s">
        <v>1892</v>
      </c>
      <c r="B101" s="890"/>
      <c r="C101" s="880"/>
      <c r="D101" s="880" t="s">
        <v>1893</v>
      </c>
      <c r="E101" s="880"/>
      <c r="F101" s="880"/>
      <c r="G101" s="883"/>
      <c r="H101" s="883" t="s">
        <v>1894</v>
      </c>
      <c r="I101" s="883" t="s">
        <v>1895</v>
      </c>
      <c r="J101" s="883" t="s">
        <v>1896</v>
      </c>
      <c r="K101" s="883" t="s">
        <v>1897</v>
      </c>
    </row>
    <row r="102" spans="1:11" ht="18">
      <c r="A102" s="858" t="s">
        <v>314</v>
      </c>
      <c r="B102" s="849"/>
      <c r="C102" s="876">
        <v>0</v>
      </c>
      <c r="D102" s="877">
        <v>0</v>
      </c>
      <c r="E102" s="877">
        <v>0</v>
      </c>
      <c r="F102" s="877">
        <v>0</v>
      </c>
      <c r="G102" s="877">
        <v>0</v>
      </c>
      <c r="H102" s="877">
        <v>0</v>
      </c>
      <c r="I102" s="877">
        <v>0</v>
      </c>
      <c r="J102" s="877">
        <v>0</v>
      </c>
      <c r="K102" s="877">
        <v>0</v>
      </c>
    </row>
    <row r="103" spans="1:11" ht="18">
      <c r="A103" s="858" t="s">
        <v>315</v>
      </c>
      <c r="B103" s="849"/>
      <c r="C103" s="876">
        <v>50000</v>
      </c>
      <c r="D103" s="877">
        <v>0</v>
      </c>
      <c r="E103" s="877">
        <v>0</v>
      </c>
      <c r="F103" s="877">
        <v>0</v>
      </c>
      <c r="G103" s="877">
        <v>0</v>
      </c>
      <c r="H103" s="877">
        <v>0</v>
      </c>
      <c r="I103" s="877">
        <v>0</v>
      </c>
      <c r="J103" s="877">
        <v>0</v>
      </c>
      <c r="K103" s="877">
        <v>0</v>
      </c>
    </row>
    <row r="104" spans="1:11" ht="36">
      <c r="A104" s="855" t="s">
        <v>313</v>
      </c>
      <c r="B104" s="856"/>
      <c r="C104" s="875"/>
      <c r="D104" s="857"/>
      <c r="E104" s="857"/>
      <c r="F104" s="857"/>
      <c r="G104" s="857"/>
      <c r="H104" s="877">
        <f>SUM(H105:H107)</f>
        <v>3514000</v>
      </c>
      <c r="I104" s="857"/>
      <c r="J104" s="857"/>
      <c r="K104" s="857"/>
    </row>
    <row r="105" spans="1:11" ht="18">
      <c r="A105" s="858" t="s">
        <v>60</v>
      </c>
      <c r="B105" s="849"/>
      <c r="C105" s="876">
        <v>0</v>
      </c>
      <c r="D105" s="877">
        <v>0</v>
      </c>
      <c r="E105" s="877">
        <v>0</v>
      </c>
      <c r="F105" s="877"/>
      <c r="G105" s="877"/>
      <c r="H105" s="877"/>
      <c r="I105" s="877"/>
      <c r="J105" s="877"/>
      <c r="K105" s="877"/>
    </row>
    <row r="106" spans="1:11" ht="126" customHeight="1">
      <c r="A106" s="858" t="s">
        <v>314</v>
      </c>
      <c r="B106" s="849"/>
      <c r="C106" s="876">
        <v>0</v>
      </c>
      <c r="D106" s="877">
        <v>0</v>
      </c>
      <c r="E106" s="877">
        <v>0</v>
      </c>
      <c r="F106" s="877">
        <v>0</v>
      </c>
      <c r="G106" s="877">
        <v>0</v>
      </c>
      <c r="H106" s="877">
        <v>0</v>
      </c>
      <c r="I106" s="877">
        <v>0</v>
      </c>
      <c r="J106" s="877">
        <v>0</v>
      </c>
      <c r="K106" s="877">
        <v>0</v>
      </c>
    </row>
    <row r="107" spans="1:11" ht="18">
      <c r="A107" s="858" t="s">
        <v>315</v>
      </c>
      <c r="B107" s="849"/>
      <c r="C107" s="876"/>
      <c r="D107" s="877">
        <v>0</v>
      </c>
      <c r="E107" s="877">
        <v>0</v>
      </c>
      <c r="F107" s="877">
        <v>0</v>
      </c>
      <c r="G107" s="877">
        <v>0</v>
      </c>
      <c r="H107" s="877">
        <v>3514000</v>
      </c>
      <c r="I107" s="877">
        <v>0</v>
      </c>
      <c r="J107" s="877">
        <v>0</v>
      </c>
      <c r="K107" s="877">
        <v>0</v>
      </c>
    </row>
    <row r="108" spans="1:11" ht="270">
      <c r="A108" s="891" t="s">
        <v>1898</v>
      </c>
      <c r="B108" s="890"/>
      <c r="C108" s="880"/>
      <c r="D108" s="880" t="s">
        <v>1893</v>
      </c>
      <c r="E108" s="880"/>
      <c r="F108" s="880"/>
      <c r="G108" s="883"/>
      <c r="H108" s="883" t="s">
        <v>1899</v>
      </c>
      <c r="I108" s="883" t="s">
        <v>1900</v>
      </c>
      <c r="J108" s="883" t="s">
        <v>1901</v>
      </c>
      <c r="K108" s="883" t="s">
        <v>1901</v>
      </c>
    </row>
    <row r="109" spans="1:11" ht="36">
      <c r="A109" s="855" t="s">
        <v>313</v>
      </c>
      <c r="B109" s="319"/>
      <c r="C109" s="885"/>
      <c r="D109" s="885"/>
      <c r="E109" s="885"/>
      <c r="F109" s="885"/>
      <c r="G109" s="885"/>
      <c r="H109" s="885">
        <f>SUM(H110:H112)</f>
        <v>2841276</v>
      </c>
      <c r="I109" s="885"/>
      <c r="J109" s="885"/>
      <c r="K109" s="885"/>
    </row>
    <row r="110" spans="1:11" ht="18">
      <c r="A110" s="858" t="s">
        <v>60</v>
      </c>
      <c r="B110" s="849"/>
      <c r="C110" s="876"/>
      <c r="D110" s="877">
        <v>0</v>
      </c>
      <c r="E110" s="877">
        <v>0</v>
      </c>
      <c r="F110" s="877"/>
      <c r="G110" s="877"/>
      <c r="H110" s="877"/>
      <c r="I110" s="877"/>
      <c r="J110" s="877"/>
      <c r="K110" s="877"/>
    </row>
    <row r="111" spans="1:11" ht="18">
      <c r="A111" s="858" t="s">
        <v>314</v>
      </c>
      <c r="B111" s="849"/>
      <c r="C111" s="876">
        <v>0</v>
      </c>
      <c r="D111" s="877">
        <v>0</v>
      </c>
      <c r="E111" s="877">
        <v>0</v>
      </c>
      <c r="F111" s="877">
        <v>0</v>
      </c>
      <c r="G111" s="877">
        <v>0</v>
      </c>
      <c r="H111" s="877">
        <v>0</v>
      </c>
      <c r="I111" s="877">
        <v>0</v>
      </c>
      <c r="J111" s="877">
        <v>0</v>
      </c>
      <c r="K111" s="877">
        <v>0</v>
      </c>
    </row>
    <row r="112" spans="1:11" ht="18">
      <c r="A112" s="858" t="s">
        <v>315</v>
      </c>
      <c r="B112" s="849"/>
      <c r="D112" s="877">
        <v>0</v>
      </c>
      <c r="E112" s="877">
        <v>0</v>
      </c>
      <c r="F112" s="877">
        <v>0</v>
      </c>
      <c r="G112" s="877">
        <v>0</v>
      </c>
      <c r="H112" s="876">
        <v>2841276</v>
      </c>
      <c r="I112" s="877">
        <v>0</v>
      </c>
      <c r="J112" s="877">
        <v>0</v>
      </c>
      <c r="K112" s="877">
        <v>0</v>
      </c>
    </row>
    <row r="113" spans="1:11" ht="270">
      <c r="A113" s="318" t="s">
        <v>399</v>
      </c>
      <c r="B113" s="319" t="s">
        <v>400</v>
      </c>
      <c r="C113" s="320" t="s">
        <v>1475</v>
      </c>
      <c r="D113" s="320" t="s">
        <v>1476</v>
      </c>
      <c r="E113" s="320" t="s">
        <v>1477</v>
      </c>
      <c r="F113" s="320" t="s">
        <v>1478</v>
      </c>
      <c r="G113" s="320" t="s">
        <v>1479</v>
      </c>
      <c r="H113" s="320" t="s">
        <v>1480</v>
      </c>
      <c r="I113" s="320" t="s">
        <v>1481</v>
      </c>
      <c r="J113" s="320" t="s">
        <v>1482</v>
      </c>
      <c r="K113" s="320" t="s">
        <v>1482</v>
      </c>
    </row>
    <row r="114" spans="1:11" ht="36">
      <c r="A114" s="855" t="s">
        <v>313</v>
      </c>
      <c r="B114" s="856"/>
      <c r="C114" s="857"/>
      <c r="D114" s="857">
        <f>SUM(D115:D117)</f>
        <v>0</v>
      </c>
      <c r="E114" s="857">
        <f>SUM(E115:E117)</f>
        <v>0</v>
      </c>
      <c r="F114" s="857">
        <f>SUM(F115:F117)</f>
        <v>0</v>
      </c>
      <c r="G114" s="857">
        <f>SUM(G115:G117)</f>
        <v>0</v>
      </c>
      <c r="H114" s="857">
        <f t="shared" ref="H114:K114" si="16">SUM(H115:H117)</f>
        <v>0</v>
      </c>
      <c r="I114" s="857">
        <f t="shared" si="16"/>
        <v>0</v>
      </c>
      <c r="J114" s="857">
        <f t="shared" si="16"/>
        <v>0</v>
      </c>
      <c r="K114" s="857">
        <f t="shared" si="16"/>
        <v>0</v>
      </c>
    </row>
    <row r="115" spans="1:11" ht="18">
      <c r="A115" s="858" t="s">
        <v>60</v>
      </c>
      <c r="B115" s="849"/>
      <c r="C115" s="877"/>
      <c r="D115" s="877">
        <v>0</v>
      </c>
      <c r="E115" s="877">
        <v>0</v>
      </c>
      <c r="F115" s="877">
        <v>0</v>
      </c>
      <c r="G115" s="877">
        <v>0</v>
      </c>
      <c r="H115" s="877">
        <v>0</v>
      </c>
      <c r="I115" s="877">
        <v>0</v>
      </c>
      <c r="J115" s="877">
        <v>0</v>
      </c>
      <c r="K115" s="877">
        <v>0</v>
      </c>
    </row>
    <row r="116" spans="1:11" ht="18">
      <c r="A116" s="858" t="s">
        <v>314</v>
      </c>
      <c r="B116" s="849"/>
      <c r="C116" s="877"/>
      <c r="D116" s="877">
        <v>0</v>
      </c>
      <c r="E116" s="877">
        <v>0</v>
      </c>
      <c r="F116" s="877">
        <v>0</v>
      </c>
      <c r="G116" s="877">
        <v>0</v>
      </c>
      <c r="H116" s="877">
        <v>0</v>
      </c>
      <c r="I116" s="877">
        <v>0</v>
      </c>
      <c r="J116" s="877">
        <v>0</v>
      </c>
      <c r="K116" s="877">
        <v>0</v>
      </c>
    </row>
    <row r="117" spans="1:11" ht="18">
      <c r="A117" s="858" t="s">
        <v>315</v>
      </c>
      <c r="B117" s="849"/>
      <c r="C117" s="877"/>
      <c r="D117" s="877">
        <v>0</v>
      </c>
      <c r="E117" s="877">
        <v>0</v>
      </c>
      <c r="F117" s="877">
        <v>0</v>
      </c>
      <c r="G117" s="877">
        <v>0</v>
      </c>
      <c r="H117" s="877">
        <v>0</v>
      </c>
      <c r="I117" s="877">
        <v>0</v>
      </c>
      <c r="J117" s="877">
        <v>0</v>
      </c>
      <c r="K117" s="877">
        <v>0</v>
      </c>
    </row>
    <row r="118" spans="1:11" ht="342">
      <c r="A118" s="318" t="s">
        <v>401</v>
      </c>
      <c r="B118" s="319" t="s">
        <v>402</v>
      </c>
      <c r="C118" s="320" t="s">
        <v>403</v>
      </c>
      <c r="D118" s="320" t="s">
        <v>404</v>
      </c>
      <c r="E118" s="320" t="s">
        <v>405</v>
      </c>
      <c r="F118" s="320" t="s">
        <v>1483</v>
      </c>
      <c r="G118" s="320" t="s">
        <v>406</v>
      </c>
      <c r="H118" s="320" t="s">
        <v>406</v>
      </c>
      <c r="I118" s="320" t="s">
        <v>406</v>
      </c>
      <c r="J118" s="320" t="s">
        <v>406</v>
      </c>
      <c r="K118" s="320" t="s">
        <v>406</v>
      </c>
    </row>
    <row r="119" spans="1:11" ht="36">
      <c r="A119" s="855" t="s">
        <v>313</v>
      </c>
      <c r="B119" s="856"/>
      <c r="C119" s="857"/>
      <c r="D119" s="857">
        <f>SUM(D120:D122)</f>
        <v>0</v>
      </c>
      <c r="E119" s="857">
        <f>SUM(E120:E122)</f>
        <v>0</v>
      </c>
      <c r="F119" s="857">
        <f>SUM(F120:F122)</f>
        <v>0</v>
      </c>
      <c r="G119" s="857">
        <f>SUM(G120:G122)</f>
        <v>0</v>
      </c>
      <c r="H119" s="857">
        <f t="shared" ref="H119:K119" si="17">SUM(H120:H122)</f>
        <v>0</v>
      </c>
      <c r="I119" s="857">
        <f t="shared" si="17"/>
        <v>0</v>
      </c>
      <c r="J119" s="857">
        <f t="shared" si="17"/>
        <v>0</v>
      </c>
      <c r="K119" s="857">
        <f t="shared" si="17"/>
        <v>0</v>
      </c>
    </row>
    <row r="120" spans="1:11" ht="18">
      <c r="A120" s="858" t="s">
        <v>60</v>
      </c>
      <c r="B120" s="849"/>
      <c r="C120" s="877"/>
      <c r="D120" s="877">
        <v>0</v>
      </c>
      <c r="E120" s="877">
        <v>0</v>
      </c>
      <c r="F120" s="877">
        <v>0</v>
      </c>
      <c r="G120" s="877">
        <v>0</v>
      </c>
      <c r="H120" s="877">
        <v>0</v>
      </c>
      <c r="I120" s="877">
        <v>0</v>
      </c>
      <c r="J120" s="877">
        <v>0</v>
      </c>
      <c r="K120" s="877">
        <v>0</v>
      </c>
    </row>
    <row r="121" spans="1:11" ht="18">
      <c r="A121" s="858" t="s">
        <v>314</v>
      </c>
      <c r="B121" s="849"/>
      <c r="C121" s="877"/>
      <c r="D121" s="877">
        <v>0</v>
      </c>
      <c r="E121" s="877">
        <v>0</v>
      </c>
      <c r="F121" s="877">
        <v>0</v>
      </c>
      <c r="G121" s="877">
        <v>0</v>
      </c>
      <c r="H121" s="877">
        <v>0</v>
      </c>
      <c r="I121" s="877">
        <v>0</v>
      </c>
      <c r="J121" s="877">
        <v>0</v>
      </c>
      <c r="K121" s="877">
        <v>0</v>
      </c>
    </row>
    <row r="122" spans="1:11" ht="18">
      <c r="A122" s="858" t="s">
        <v>315</v>
      </c>
      <c r="B122" s="849"/>
      <c r="C122" s="877"/>
      <c r="D122" s="877">
        <v>0</v>
      </c>
      <c r="E122" s="877">
        <v>0</v>
      </c>
      <c r="F122" s="877">
        <v>0</v>
      </c>
      <c r="G122" s="877">
        <v>0</v>
      </c>
      <c r="H122" s="877">
        <v>0</v>
      </c>
      <c r="I122" s="877">
        <v>0</v>
      </c>
      <c r="J122" s="877">
        <v>0</v>
      </c>
      <c r="K122" s="877">
        <v>0</v>
      </c>
    </row>
    <row r="123" spans="1:11" ht="234">
      <c r="A123" s="318" t="s">
        <v>407</v>
      </c>
      <c r="B123" s="319" t="s">
        <v>408</v>
      </c>
      <c r="C123" s="320" t="s">
        <v>409</v>
      </c>
      <c r="D123" s="320" t="s">
        <v>410</v>
      </c>
      <c r="E123" s="320" t="s">
        <v>410</v>
      </c>
      <c r="F123" s="885" t="s">
        <v>411</v>
      </c>
      <c r="G123" s="885" t="s">
        <v>411</v>
      </c>
      <c r="H123" s="885" t="s">
        <v>411</v>
      </c>
      <c r="I123" s="885" t="s">
        <v>411</v>
      </c>
      <c r="J123" s="885" t="s">
        <v>411</v>
      </c>
      <c r="K123" s="885" t="s">
        <v>411</v>
      </c>
    </row>
    <row r="124" spans="1:11" ht="36">
      <c r="A124" s="855" t="s">
        <v>313</v>
      </c>
      <c r="B124" s="856"/>
      <c r="C124" s="857"/>
      <c r="D124" s="857">
        <f>SUM(D125:D127)</f>
        <v>0</v>
      </c>
      <c r="E124" s="857">
        <f>SUM(E125:E127)</f>
        <v>0</v>
      </c>
      <c r="F124" s="857">
        <f>SUM(F125:F127)</f>
        <v>0</v>
      </c>
      <c r="G124" s="857">
        <f>SUM(G125:G127)</f>
        <v>0</v>
      </c>
      <c r="H124" s="857">
        <f t="shared" ref="H124:K124" si="18">SUM(H125:H127)</f>
        <v>0</v>
      </c>
      <c r="I124" s="857">
        <f t="shared" si="18"/>
        <v>0</v>
      </c>
      <c r="J124" s="857">
        <f t="shared" si="18"/>
        <v>0</v>
      </c>
      <c r="K124" s="857">
        <f t="shared" si="18"/>
        <v>0</v>
      </c>
    </row>
    <row r="125" spans="1:11" ht="18">
      <c r="A125" s="858" t="s">
        <v>60</v>
      </c>
      <c r="B125" s="849"/>
      <c r="C125" s="877"/>
      <c r="D125" s="877">
        <v>0</v>
      </c>
      <c r="E125" s="877">
        <v>0</v>
      </c>
      <c r="F125" s="877">
        <v>0</v>
      </c>
      <c r="G125" s="877">
        <v>0</v>
      </c>
      <c r="H125" s="877">
        <v>0</v>
      </c>
      <c r="I125" s="877">
        <v>0</v>
      </c>
      <c r="J125" s="877">
        <v>0</v>
      </c>
      <c r="K125" s="877">
        <v>0</v>
      </c>
    </row>
    <row r="126" spans="1:11" ht="18">
      <c r="A126" s="858" t="s">
        <v>314</v>
      </c>
      <c r="B126" s="849"/>
      <c r="C126" s="877"/>
      <c r="D126" s="877">
        <v>0</v>
      </c>
      <c r="E126" s="877">
        <v>0</v>
      </c>
      <c r="F126" s="877">
        <v>0</v>
      </c>
      <c r="G126" s="877">
        <v>0</v>
      </c>
      <c r="H126" s="877">
        <v>0</v>
      </c>
      <c r="I126" s="877">
        <v>0</v>
      </c>
      <c r="J126" s="877">
        <v>0</v>
      </c>
      <c r="K126" s="877">
        <v>0</v>
      </c>
    </row>
    <row r="127" spans="1:11" ht="18">
      <c r="A127" s="858" t="s">
        <v>315</v>
      </c>
      <c r="B127" s="849"/>
      <c r="C127" s="877"/>
      <c r="D127" s="877">
        <v>0</v>
      </c>
      <c r="E127" s="877">
        <v>0</v>
      </c>
      <c r="F127" s="877">
        <v>0</v>
      </c>
      <c r="G127" s="877">
        <v>0</v>
      </c>
      <c r="H127" s="877">
        <v>0</v>
      </c>
      <c r="I127" s="877">
        <v>0</v>
      </c>
      <c r="J127" s="877">
        <v>0</v>
      </c>
      <c r="K127" s="877">
        <v>0</v>
      </c>
    </row>
    <row r="128" spans="1:11" ht="360">
      <c r="A128" s="318" t="s">
        <v>412</v>
      </c>
      <c r="B128" s="319" t="s">
        <v>413</v>
      </c>
      <c r="C128" s="320" t="s">
        <v>414</v>
      </c>
      <c r="D128" s="320" t="s">
        <v>414</v>
      </c>
      <c r="E128" s="320" t="s">
        <v>414</v>
      </c>
      <c r="F128" s="320" t="s">
        <v>414</v>
      </c>
      <c r="G128" s="320" t="s">
        <v>414</v>
      </c>
      <c r="H128" s="320" t="s">
        <v>414</v>
      </c>
      <c r="I128" s="320" t="s">
        <v>414</v>
      </c>
      <c r="J128" s="320" t="s">
        <v>414</v>
      </c>
      <c r="K128" s="320" t="s">
        <v>414</v>
      </c>
    </row>
    <row r="129" spans="1:11" ht="36">
      <c r="A129" s="855" t="s">
        <v>313</v>
      </c>
      <c r="B129" s="856"/>
      <c r="C129" s="857"/>
      <c r="D129" s="857">
        <f>SUM(D130:D132)</f>
        <v>0</v>
      </c>
      <c r="E129" s="857">
        <f>SUM(E130:E132)</f>
        <v>0</v>
      </c>
      <c r="F129" s="857">
        <f>SUM(F130:F132)</f>
        <v>0</v>
      </c>
      <c r="G129" s="857">
        <f>SUM(G130:G132)</f>
        <v>0</v>
      </c>
      <c r="H129" s="857">
        <f t="shared" ref="H129:K129" si="19">SUM(H130:H132)</f>
        <v>0</v>
      </c>
      <c r="I129" s="857">
        <f t="shared" si="19"/>
        <v>0</v>
      </c>
      <c r="J129" s="857">
        <f t="shared" si="19"/>
        <v>0</v>
      </c>
      <c r="K129" s="857">
        <f t="shared" si="19"/>
        <v>0</v>
      </c>
    </row>
    <row r="130" spans="1:11" ht="18">
      <c r="A130" s="858" t="s">
        <v>60</v>
      </c>
      <c r="B130" s="849"/>
      <c r="C130" s="877"/>
      <c r="D130" s="877">
        <v>0</v>
      </c>
      <c r="E130" s="877">
        <v>0</v>
      </c>
      <c r="F130" s="877">
        <v>0</v>
      </c>
      <c r="G130" s="877">
        <v>0</v>
      </c>
      <c r="H130" s="877">
        <v>0</v>
      </c>
      <c r="I130" s="877">
        <v>0</v>
      </c>
      <c r="J130" s="877">
        <v>0</v>
      </c>
      <c r="K130" s="877">
        <v>0</v>
      </c>
    </row>
    <row r="131" spans="1:11" ht="18">
      <c r="A131" s="858" t="s">
        <v>314</v>
      </c>
      <c r="B131" s="849"/>
      <c r="C131" s="877"/>
      <c r="D131" s="877">
        <v>0</v>
      </c>
      <c r="E131" s="877">
        <v>0</v>
      </c>
      <c r="F131" s="877">
        <v>0</v>
      </c>
      <c r="G131" s="877">
        <v>0</v>
      </c>
      <c r="H131" s="877">
        <v>0</v>
      </c>
      <c r="I131" s="877">
        <v>0</v>
      </c>
      <c r="J131" s="877">
        <v>0</v>
      </c>
      <c r="K131" s="877">
        <v>0</v>
      </c>
    </row>
    <row r="132" spans="1:11" ht="18">
      <c r="A132" s="858" t="s">
        <v>315</v>
      </c>
      <c r="B132" s="849"/>
      <c r="C132" s="877"/>
      <c r="D132" s="877">
        <v>0</v>
      </c>
      <c r="E132" s="877">
        <v>0</v>
      </c>
      <c r="F132" s="877">
        <v>0</v>
      </c>
      <c r="G132" s="877">
        <v>0</v>
      </c>
      <c r="H132" s="877">
        <v>0</v>
      </c>
      <c r="I132" s="877">
        <v>0</v>
      </c>
      <c r="J132" s="877">
        <v>0</v>
      </c>
      <c r="K132" s="877">
        <v>0</v>
      </c>
    </row>
    <row r="133" spans="1:11" ht="324">
      <c r="A133" s="318" t="s">
        <v>415</v>
      </c>
      <c r="B133" s="319" t="s">
        <v>416</v>
      </c>
      <c r="C133" s="320" t="s">
        <v>417</v>
      </c>
      <c r="D133" s="320" t="s">
        <v>417</v>
      </c>
      <c r="E133" s="320" t="s">
        <v>417</v>
      </c>
      <c r="F133" s="320" t="s">
        <v>417</v>
      </c>
      <c r="G133" s="320" t="s">
        <v>1902</v>
      </c>
      <c r="H133" s="320" t="s">
        <v>1902</v>
      </c>
      <c r="I133" s="320" t="s">
        <v>1902</v>
      </c>
      <c r="J133" s="320" t="s">
        <v>1902</v>
      </c>
      <c r="K133" s="320" t="s">
        <v>1902</v>
      </c>
    </row>
    <row r="134" spans="1:11" ht="36">
      <c r="A134" s="855" t="s">
        <v>313</v>
      </c>
      <c r="B134" s="856"/>
      <c r="C134" s="857"/>
      <c r="D134" s="857">
        <f>SUM(D135:D137)</f>
        <v>0</v>
      </c>
      <c r="E134" s="857">
        <f>SUM(E135:E137)</f>
        <v>0</v>
      </c>
      <c r="F134" s="857">
        <f>SUM(F135:F137)</f>
        <v>0</v>
      </c>
      <c r="G134" s="857">
        <f>SUM(G135:G137)</f>
        <v>0</v>
      </c>
      <c r="H134" s="857">
        <f t="shared" ref="H134:K134" si="20">SUM(H135:H137)</f>
        <v>0</v>
      </c>
      <c r="I134" s="857">
        <f t="shared" si="20"/>
        <v>0</v>
      </c>
      <c r="J134" s="857">
        <f t="shared" si="20"/>
        <v>0</v>
      </c>
      <c r="K134" s="857">
        <f t="shared" si="20"/>
        <v>0</v>
      </c>
    </row>
    <row r="135" spans="1:11" ht="18">
      <c r="A135" s="858" t="s">
        <v>60</v>
      </c>
      <c r="B135" s="849"/>
      <c r="C135" s="877"/>
      <c r="D135" s="877">
        <v>0</v>
      </c>
      <c r="E135" s="877">
        <v>0</v>
      </c>
      <c r="F135" s="877">
        <v>0</v>
      </c>
      <c r="G135" s="877">
        <v>0</v>
      </c>
      <c r="H135" s="877">
        <v>0</v>
      </c>
      <c r="I135" s="877">
        <v>0</v>
      </c>
      <c r="J135" s="877">
        <v>0</v>
      </c>
      <c r="K135" s="877">
        <v>0</v>
      </c>
    </row>
    <row r="136" spans="1:11" ht="18">
      <c r="A136" s="858" t="s">
        <v>314</v>
      </c>
      <c r="B136" s="849"/>
      <c r="C136" s="877"/>
      <c r="D136" s="877">
        <v>0</v>
      </c>
      <c r="E136" s="877">
        <v>0</v>
      </c>
      <c r="F136" s="877">
        <v>0</v>
      </c>
      <c r="G136" s="877">
        <v>0</v>
      </c>
      <c r="H136" s="877">
        <v>0</v>
      </c>
      <c r="I136" s="877">
        <v>0</v>
      </c>
      <c r="J136" s="877">
        <v>0</v>
      </c>
      <c r="K136" s="877">
        <v>0</v>
      </c>
    </row>
    <row r="137" spans="1:11" ht="18">
      <c r="A137" s="858" t="s">
        <v>315</v>
      </c>
      <c r="B137" s="849"/>
      <c r="C137" s="877"/>
      <c r="D137" s="877">
        <v>0</v>
      </c>
      <c r="E137" s="877">
        <v>0</v>
      </c>
      <c r="F137" s="877">
        <v>0</v>
      </c>
      <c r="G137" s="877">
        <v>0</v>
      </c>
      <c r="H137" s="877">
        <v>0</v>
      </c>
      <c r="I137" s="877">
        <v>0</v>
      </c>
      <c r="J137" s="877">
        <v>0</v>
      </c>
      <c r="K137" s="877">
        <v>0</v>
      </c>
    </row>
    <row r="138" spans="1:11" ht="234">
      <c r="A138" s="1155" t="s">
        <v>418</v>
      </c>
      <c r="B138" s="319" t="s">
        <v>419</v>
      </c>
      <c r="C138" s="320" t="s">
        <v>420</v>
      </c>
      <c r="D138" s="320" t="s">
        <v>420</v>
      </c>
      <c r="E138" s="320" t="s">
        <v>421</v>
      </c>
      <c r="F138" s="320" t="s">
        <v>422</v>
      </c>
      <c r="G138" s="320" t="s">
        <v>423</v>
      </c>
      <c r="H138" s="320" t="s">
        <v>424</v>
      </c>
      <c r="I138" s="320" t="s">
        <v>425</v>
      </c>
      <c r="J138" s="320" t="s">
        <v>426</v>
      </c>
      <c r="K138" s="320" t="s">
        <v>426</v>
      </c>
    </row>
    <row r="139" spans="1:11" ht="108">
      <c r="A139" s="1155"/>
      <c r="B139" s="319"/>
      <c r="C139" s="320"/>
      <c r="D139" s="320"/>
      <c r="E139" s="320"/>
      <c r="F139" s="885" t="s">
        <v>427</v>
      </c>
      <c r="G139" s="885" t="s">
        <v>428</v>
      </c>
      <c r="H139" s="885" t="s">
        <v>428</v>
      </c>
      <c r="I139" s="885" t="s">
        <v>428</v>
      </c>
      <c r="J139" s="885" t="s">
        <v>428</v>
      </c>
      <c r="K139" s="885" t="s">
        <v>428</v>
      </c>
    </row>
    <row r="140" spans="1:11" ht="72">
      <c r="A140" s="1155"/>
      <c r="B140" s="319"/>
      <c r="C140" s="320"/>
      <c r="D140" s="320"/>
      <c r="E140" s="320"/>
      <c r="F140" s="885" t="s">
        <v>429</v>
      </c>
      <c r="G140" s="892"/>
      <c r="H140" s="892"/>
      <c r="I140" s="892"/>
      <c r="J140" s="892"/>
      <c r="K140" s="892"/>
    </row>
    <row r="141" spans="1:11" ht="126">
      <c r="A141" s="1155"/>
      <c r="B141" s="319" t="s">
        <v>430</v>
      </c>
      <c r="C141" s="320"/>
      <c r="D141" s="320"/>
      <c r="E141" s="885" t="s">
        <v>431</v>
      </c>
      <c r="F141" s="885" t="s">
        <v>432</v>
      </c>
      <c r="G141" s="320" t="s">
        <v>433</v>
      </c>
      <c r="H141" s="320" t="s">
        <v>433</v>
      </c>
      <c r="I141" s="320" t="s">
        <v>433</v>
      </c>
      <c r="J141" s="320" t="s">
        <v>433</v>
      </c>
      <c r="K141" s="320" t="s">
        <v>433</v>
      </c>
    </row>
    <row r="142" spans="1:11" ht="36">
      <c r="A142" s="855" t="s">
        <v>313</v>
      </c>
      <c r="B142" s="856"/>
      <c r="C142" s="875">
        <f>SUM(C143:C145)</f>
        <v>50000</v>
      </c>
      <c r="D142" s="875">
        <f t="shared" ref="D142:K142" si="21">SUM(D143:D145)</f>
        <v>28000</v>
      </c>
      <c r="E142" s="875">
        <f t="shared" si="21"/>
        <v>0</v>
      </c>
      <c r="F142" s="875">
        <f t="shared" si="21"/>
        <v>90000</v>
      </c>
      <c r="G142" s="875">
        <f t="shared" si="21"/>
        <v>50000</v>
      </c>
      <c r="H142" s="875">
        <f t="shared" si="21"/>
        <v>50000</v>
      </c>
      <c r="I142" s="875">
        <f t="shared" si="21"/>
        <v>50000</v>
      </c>
      <c r="J142" s="875">
        <f t="shared" si="21"/>
        <v>50000</v>
      </c>
      <c r="K142" s="875">
        <f t="shared" si="21"/>
        <v>50000</v>
      </c>
    </row>
    <row r="143" spans="1:11" ht="18">
      <c r="A143" s="858" t="s">
        <v>60</v>
      </c>
      <c r="B143" s="849"/>
      <c r="C143" s="876">
        <v>0</v>
      </c>
      <c r="D143" s="876">
        <v>28000</v>
      </c>
      <c r="E143" s="877">
        <v>0</v>
      </c>
      <c r="F143" s="877">
        <v>0</v>
      </c>
      <c r="G143" s="877">
        <v>0</v>
      </c>
      <c r="H143" s="877">
        <v>0</v>
      </c>
      <c r="I143" s="877">
        <v>0</v>
      </c>
      <c r="J143" s="877">
        <v>0</v>
      </c>
      <c r="K143" s="877">
        <v>0</v>
      </c>
    </row>
    <row r="144" spans="1:11" ht="18">
      <c r="A144" s="858" t="s">
        <v>314</v>
      </c>
      <c r="B144" s="849"/>
      <c r="C144" s="876">
        <v>50000</v>
      </c>
      <c r="D144" s="876">
        <v>0</v>
      </c>
      <c r="E144" s="877">
        <v>0</v>
      </c>
      <c r="F144" s="877">
        <v>0</v>
      </c>
      <c r="G144" s="877">
        <v>0</v>
      </c>
      <c r="H144" s="877">
        <v>0</v>
      </c>
      <c r="I144" s="877">
        <v>0</v>
      </c>
      <c r="J144" s="877">
        <v>0</v>
      </c>
      <c r="K144" s="877">
        <v>0</v>
      </c>
    </row>
    <row r="145" spans="1:11" ht="18">
      <c r="A145" s="858" t="s">
        <v>315</v>
      </c>
      <c r="B145" s="849"/>
      <c r="C145" s="876">
        <v>0</v>
      </c>
      <c r="D145" s="876">
        <v>0</v>
      </c>
      <c r="E145" s="877">
        <v>0</v>
      </c>
      <c r="F145" s="877">
        <v>90000</v>
      </c>
      <c r="G145" s="877">
        <v>50000</v>
      </c>
      <c r="H145" s="877">
        <v>50000</v>
      </c>
      <c r="I145" s="877">
        <v>50000</v>
      </c>
      <c r="J145" s="877">
        <v>50000</v>
      </c>
      <c r="K145" s="877">
        <v>50000</v>
      </c>
    </row>
    <row r="146" spans="1:11" ht="180">
      <c r="A146" s="318" t="s">
        <v>434</v>
      </c>
      <c r="B146" s="319" t="s">
        <v>435</v>
      </c>
      <c r="C146" s="321"/>
      <c r="D146" s="321"/>
      <c r="E146" s="885" t="s">
        <v>436</v>
      </c>
      <c r="F146" s="885" t="s">
        <v>437</v>
      </c>
      <c r="G146" s="885" t="s">
        <v>437</v>
      </c>
      <c r="H146" s="885" t="s">
        <v>437</v>
      </c>
      <c r="I146" s="885" t="s">
        <v>437</v>
      </c>
      <c r="J146" s="885" t="s">
        <v>437</v>
      </c>
      <c r="K146" s="885" t="s">
        <v>437</v>
      </c>
    </row>
    <row r="147" spans="1:11" ht="306">
      <c r="A147" s="318" t="s">
        <v>438</v>
      </c>
      <c r="B147" s="319" t="s">
        <v>439</v>
      </c>
      <c r="C147" s="885" t="s">
        <v>440</v>
      </c>
      <c r="D147" s="885" t="s">
        <v>440</v>
      </c>
      <c r="E147" s="885" t="s">
        <v>440</v>
      </c>
      <c r="F147" s="885" t="s">
        <v>441</v>
      </c>
      <c r="G147" s="885" t="s">
        <v>440</v>
      </c>
      <c r="H147" s="885" t="s">
        <v>440</v>
      </c>
      <c r="I147" s="885" t="s">
        <v>440</v>
      </c>
      <c r="J147" s="885" t="s">
        <v>440</v>
      </c>
      <c r="K147" s="885" t="s">
        <v>440</v>
      </c>
    </row>
    <row r="148" spans="1:11" ht="36">
      <c r="A148" s="855" t="s">
        <v>313</v>
      </c>
      <c r="B148" s="856"/>
      <c r="C148" s="875">
        <v>0</v>
      </c>
      <c r="D148" s="857">
        <f>SUM(D149:D151)</f>
        <v>28000</v>
      </c>
      <c r="E148" s="857">
        <f t="shared" ref="E148:K148" si="22">SUM(E149:E151)</f>
        <v>0</v>
      </c>
      <c r="F148" s="857">
        <f t="shared" si="22"/>
        <v>75000</v>
      </c>
      <c r="G148" s="857">
        <f t="shared" si="22"/>
        <v>50000</v>
      </c>
      <c r="H148" s="857">
        <f t="shared" si="22"/>
        <v>50000</v>
      </c>
      <c r="I148" s="857">
        <f t="shared" si="22"/>
        <v>50000</v>
      </c>
      <c r="J148" s="857">
        <f t="shared" si="22"/>
        <v>50000</v>
      </c>
      <c r="K148" s="857">
        <f t="shared" si="22"/>
        <v>50000</v>
      </c>
    </row>
    <row r="149" spans="1:11" ht="18">
      <c r="A149" s="858" t="s">
        <v>60</v>
      </c>
      <c r="B149" s="849"/>
      <c r="C149" s="876">
        <v>0</v>
      </c>
      <c r="D149" s="877">
        <v>28000</v>
      </c>
      <c r="E149" s="877">
        <v>0</v>
      </c>
      <c r="F149" s="877">
        <v>0</v>
      </c>
      <c r="G149" s="877">
        <v>0</v>
      </c>
      <c r="H149" s="877">
        <v>0</v>
      </c>
      <c r="I149" s="877">
        <v>0</v>
      </c>
      <c r="J149" s="877">
        <v>0</v>
      </c>
      <c r="K149" s="877">
        <v>0</v>
      </c>
    </row>
    <row r="150" spans="1:11" ht="18">
      <c r="A150" s="858" t="s">
        <v>314</v>
      </c>
      <c r="B150" s="849"/>
      <c r="C150" s="876">
        <v>0</v>
      </c>
      <c r="D150" s="877">
        <v>0</v>
      </c>
      <c r="E150" s="877">
        <v>0</v>
      </c>
      <c r="F150" s="877">
        <v>0</v>
      </c>
      <c r="G150" s="877">
        <v>0</v>
      </c>
      <c r="H150" s="877">
        <v>0</v>
      </c>
      <c r="I150" s="877">
        <v>0</v>
      </c>
      <c r="J150" s="877">
        <v>0</v>
      </c>
      <c r="K150" s="877">
        <v>0</v>
      </c>
    </row>
    <row r="151" spans="1:11" ht="18">
      <c r="A151" s="858" t="s">
        <v>315</v>
      </c>
      <c r="B151" s="849"/>
      <c r="C151" s="876">
        <v>0</v>
      </c>
      <c r="D151" s="877">
        <v>0</v>
      </c>
      <c r="E151" s="877">
        <v>0</v>
      </c>
      <c r="F151" s="877">
        <v>75000</v>
      </c>
      <c r="G151" s="877">
        <v>50000</v>
      </c>
      <c r="H151" s="877">
        <v>50000</v>
      </c>
      <c r="I151" s="877">
        <v>50000</v>
      </c>
      <c r="J151" s="877">
        <v>50000</v>
      </c>
      <c r="K151" s="877">
        <v>50000</v>
      </c>
    </row>
    <row r="152" spans="1:11" ht="162">
      <c r="A152" s="318" t="s">
        <v>442</v>
      </c>
      <c r="B152" s="319" t="s">
        <v>443</v>
      </c>
      <c r="C152" s="320" t="s">
        <v>444</v>
      </c>
      <c r="D152" s="320" t="s">
        <v>444</v>
      </c>
      <c r="E152" s="320" t="s">
        <v>444</v>
      </c>
      <c r="F152" s="320" t="s">
        <v>444</v>
      </c>
      <c r="G152" s="320" t="s">
        <v>444</v>
      </c>
      <c r="H152" s="320" t="s">
        <v>444</v>
      </c>
      <c r="I152" s="320" t="s">
        <v>444</v>
      </c>
      <c r="J152" s="320" t="s">
        <v>444</v>
      </c>
      <c r="K152" s="320" t="s">
        <v>444</v>
      </c>
    </row>
    <row r="153" spans="1:11" ht="36">
      <c r="A153" s="855" t="s">
        <v>313</v>
      </c>
      <c r="B153" s="856"/>
      <c r="C153" s="857"/>
      <c r="D153" s="857">
        <f>SUM(D154:D156)</f>
        <v>0</v>
      </c>
      <c r="E153" s="857">
        <f>SUM(E154:E156)</f>
        <v>0</v>
      </c>
      <c r="F153" s="857">
        <f>SUM(F154:F156)</f>
        <v>0</v>
      </c>
      <c r="G153" s="857">
        <f>SUM(G154:G156)</f>
        <v>0</v>
      </c>
      <c r="H153" s="857">
        <f t="shared" ref="H153:K153" si="23">SUM(H154:H156)</f>
        <v>0</v>
      </c>
      <c r="I153" s="857">
        <f t="shared" si="23"/>
        <v>0</v>
      </c>
      <c r="J153" s="857">
        <f t="shared" si="23"/>
        <v>0</v>
      </c>
      <c r="K153" s="857">
        <f t="shared" si="23"/>
        <v>0</v>
      </c>
    </row>
    <row r="154" spans="1:11" ht="18">
      <c r="A154" s="858" t="s">
        <v>60</v>
      </c>
      <c r="B154" s="849"/>
      <c r="C154" s="877"/>
      <c r="D154" s="877">
        <v>0</v>
      </c>
      <c r="E154" s="877">
        <v>0</v>
      </c>
      <c r="F154" s="877">
        <v>0</v>
      </c>
      <c r="G154" s="877">
        <v>0</v>
      </c>
      <c r="H154" s="877">
        <v>0</v>
      </c>
      <c r="I154" s="877">
        <v>0</v>
      </c>
      <c r="J154" s="877">
        <v>0</v>
      </c>
      <c r="K154" s="877">
        <v>0</v>
      </c>
    </row>
    <row r="155" spans="1:11" ht="18">
      <c r="A155" s="858" t="s">
        <v>314</v>
      </c>
      <c r="B155" s="849"/>
      <c r="C155" s="877"/>
      <c r="D155" s="877">
        <v>0</v>
      </c>
      <c r="E155" s="877">
        <v>0</v>
      </c>
      <c r="F155" s="877">
        <v>0</v>
      </c>
      <c r="G155" s="877">
        <v>0</v>
      </c>
      <c r="H155" s="877">
        <v>0</v>
      </c>
      <c r="I155" s="877">
        <v>0</v>
      </c>
      <c r="J155" s="877">
        <v>0</v>
      </c>
      <c r="K155" s="877">
        <v>0</v>
      </c>
    </row>
    <row r="156" spans="1:11" ht="18">
      <c r="A156" s="858" t="s">
        <v>315</v>
      </c>
      <c r="B156" s="849"/>
      <c r="C156" s="877"/>
      <c r="D156" s="877">
        <v>0</v>
      </c>
      <c r="E156" s="877">
        <v>0</v>
      </c>
      <c r="F156" s="877">
        <v>0</v>
      </c>
      <c r="G156" s="877">
        <v>0</v>
      </c>
      <c r="H156" s="877">
        <v>0</v>
      </c>
      <c r="I156" s="877">
        <v>0</v>
      </c>
      <c r="J156" s="877">
        <v>0</v>
      </c>
      <c r="K156" s="877">
        <v>0</v>
      </c>
    </row>
    <row r="157" spans="1:11" ht="234">
      <c r="A157" s="318" t="s">
        <v>445</v>
      </c>
      <c r="B157" s="319" t="s">
        <v>446</v>
      </c>
      <c r="C157" s="320" t="s">
        <v>447</v>
      </c>
      <c r="D157" s="320" t="s">
        <v>448</v>
      </c>
      <c r="E157" s="320" t="s">
        <v>449</v>
      </c>
      <c r="F157" s="320" t="s">
        <v>450</v>
      </c>
      <c r="G157" s="320" t="s">
        <v>450</v>
      </c>
      <c r="H157" s="320" t="s">
        <v>450</v>
      </c>
      <c r="I157" s="320" t="s">
        <v>450</v>
      </c>
      <c r="J157" s="320" t="s">
        <v>450</v>
      </c>
      <c r="K157" s="320" t="s">
        <v>450</v>
      </c>
    </row>
    <row r="158" spans="1:11" ht="180">
      <c r="A158" s="318" t="s">
        <v>451</v>
      </c>
      <c r="B158" s="319" t="s">
        <v>452</v>
      </c>
      <c r="C158" s="320"/>
      <c r="D158" s="320"/>
      <c r="E158" s="320" t="s">
        <v>453</v>
      </c>
      <c r="F158" s="320" t="s">
        <v>454</v>
      </c>
      <c r="G158" s="320"/>
      <c r="H158" s="320"/>
      <c r="I158" s="320"/>
      <c r="J158" s="320"/>
      <c r="K158" s="320"/>
    </row>
    <row r="159" spans="1:11" ht="216">
      <c r="A159" s="318" t="s">
        <v>455</v>
      </c>
      <c r="B159" s="319" t="s">
        <v>456</v>
      </c>
      <c r="C159" s="320"/>
      <c r="D159" s="320"/>
      <c r="E159" s="320" t="s">
        <v>457</v>
      </c>
      <c r="F159" s="320" t="s">
        <v>458</v>
      </c>
      <c r="G159" s="320" t="s">
        <v>458</v>
      </c>
      <c r="H159" s="320" t="s">
        <v>458</v>
      </c>
      <c r="I159" s="320" t="s">
        <v>458</v>
      </c>
      <c r="J159" s="320" t="s">
        <v>458</v>
      </c>
      <c r="K159" s="320" t="s">
        <v>458</v>
      </c>
    </row>
    <row r="160" spans="1:11" ht="36">
      <c r="A160" s="855" t="s">
        <v>313</v>
      </c>
      <c r="B160" s="856"/>
      <c r="C160" s="856"/>
      <c r="D160" s="857">
        <f>SUM(D161:D163)</f>
        <v>0</v>
      </c>
      <c r="E160" s="857">
        <f>SUM(E161:E163)</f>
        <v>50000</v>
      </c>
      <c r="F160" s="857">
        <v>15000</v>
      </c>
      <c r="G160" s="857">
        <f>SUM(G161:G163)</f>
        <v>0</v>
      </c>
      <c r="H160" s="857">
        <f t="shared" ref="H160:K160" si="24">SUM(H161:H163)</f>
        <v>0</v>
      </c>
      <c r="I160" s="857">
        <f t="shared" si="24"/>
        <v>0</v>
      </c>
      <c r="J160" s="857">
        <f t="shared" si="24"/>
        <v>0</v>
      </c>
      <c r="K160" s="857">
        <f t="shared" si="24"/>
        <v>0</v>
      </c>
    </row>
    <row r="161" spans="1:11" ht="18">
      <c r="A161" s="858" t="s">
        <v>60</v>
      </c>
      <c r="B161" s="849"/>
      <c r="C161" s="849"/>
      <c r="D161" s="877">
        <f>D166+D171+D176</f>
        <v>0</v>
      </c>
      <c r="E161" s="877">
        <v>0</v>
      </c>
      <c r="F161" s="877">
        <v>0</v>
      </c>
      <c r="G161" s="877">
        <v>0</v>
      </c>
      <c r="H161" s="877">
        <v>0</v>
      </c>
      <c r="I161" s="877">
        <v>0</v>
      </c>
      <c r="J161" s="877">
        <v>0</v>
      </c>
      <c r="K161" s="877">
        <v>0</v>
      </c>
    </row>
    <row r="162" spans="1:11" ht="18">
      <c r="A162" s="858" t="s">
        <v>314</v>
      </c>
      <c r="B162" s="849"/>
      <c r="C162" s="849"/>
      <c r="D162" s="877">
        <v>0</v>
      </c>
      <c r="E162" s="877">
        <v>50000</v>
      </c>
      <c r="F162" s="877">
        <v>0</v>
      </c>
      <c r="G162" s="877">
        <v>0</v>
      </c>
      <c r="H162" s="877">
        <v>0</v>
      </c>
      <c r="I162" s="877">
        <v>0</v>
      </c>
      <c r="J162" s="877">
        <v>0</v>
      </c>
      <c r="K162" s="877">
        <v>0</v>
      </c>
    </row>
    <row r="163" spans="1:11" ht="18">
      <c r="A163" s="858" t="s">
        <v>315</v>
      </c>
      <c r="B163" s="849"/>
      <c r="C163" s="849"/>
      <c r="D163" s="877">
        <f>D168+D173+D178</f>
        <v>0</v>
      </c>
      <c r="E163" s="877">
        <v>0</v>
      </c>
      <c r="F163" s="877">
        <v>15000</v>
      </c>
      <c r="G163" s="877">
        <v>0</v>
      </c>
      <c r="H163" s="877">
        <v>0</v>
      </c>
      <c r="I163" s="877">
        <v>0</v>
      </c>
      <c r="J163" s="877">
        <v>0</v>
      </c>
      <c r="K163" s="877">
        <v>0</v>
      </c>
    </row>
    <row r="164" spans="1:11" ht="216">
      <c r="A164" s="893" t="s">
        <v>459</v>
      </c>
      <c r="B164" s="319" t="s">
        <v>460</v>
      </c>
      <c r="C164" s="320" t="s">
        <v>461</v>
      </c>
      <c r="D164" s="320" t="s">
        <v>461</v>
      </c>
      <c r="E164" s="320" t="s">
        <v>461</v>
      </c>
      <c r="F164" s="320" t="s">
        <v>1484</v>
      </c>
      <c r="G164" s="320" t="s">
        <v>461</v>
      </c>
      <c r="H164" s="320" t="s">
        <v>461</v>
      </c>
      <c r="I164" s="320" t="s">
        <v>461</v>
      </c>
      <c r="J164" s="320" t="s">
        <v>461</v>
      </c>
      <c r="K164" s="320" t="s">
        <v>461</v>
      </c>
    </row>
    <row r="165" spans="1:11" ht="36">
      <c r="A165" s="855" t="s">
        <v>313</v>
      </c>
      <c r="B165" s="856"/>
      <c r="C165" s="875">
        <f>SUM(C166:C168)</f>
        <v>50000</v>
      </c>
      <c r="D165" s="857">
        <v>0</v>
      </c>
      <c r="E165" s="857">
        <v>0</v>
      </c>
      <c r="F165" s="857">
        <v>0</v>
      </c>
      <c r="G165" s="857">
        <v>0</v>
      </c>
      <c r="H165" s="857">
        <v>0</v>
      </c>
      <c r="I165" s="857">
        <v>0</v>
      </c>
      <c r="J165" s="857">
        <v>0</v>
      </c>
      <c r="K165" s="857">
        <v>0</v>
      </c>
    </row>
    <row r="166" spans="1:11" ht="18">
      <c r="A166" s="858" t="s">
        <v>60</v>
      </c>
      <c r="B166" s="849"/>
      <c r="C166" s="876">
        <v>50000</v>
      </c>
      <c r="D166" s="877">
        <v>0</v>
      </c>
      <c r="E166" s="877">
        <v>0</v>
      </c>
      <c r="F166" s="877">
        <v>0</v>
      </c>
      <c r="G166" s="877">
        <v>0</v>
      </c>
      <c r="H166" s="877">
        <v>0</v>
      </c>
      <c r="I166" s="877">
        <v>0</v>
      </c>
      <c r="J166" s="877">
        <v>0</v>
      </c>
      <c r="K166" s="877">
        <v>0</v>
      </c>
    </row>
    <row r="167" spans="1:11" ht="18">
      <c r="A167" s="858" t="s">
        <v>314</v>
      </c>
      <c r="B167" s="849"/>
      <c r="C167" s="876">
        <v>0</v>
      </c>
      <c r="D167" s="877">
        <v>0</v>
      </c>
      <c r="E167" s="877">
        <v>0</v>
      </c>
      <c r="F167" s="877">
        <v>0</v>
      </c>
      <c r="G167" s="877">
        <v>0</v>
      </c>
      <c r="H167" s="877">
        <v>0</v>
      </c>
      <c r="I167" s="877">
        <v>0</v>
      </c>
      <c r="J167" s="877">
        <v>0</v>
      </c>
      <c r="K167" s="877">
        <v>0</v>
      </c>
    </row>
    <row r="168" spans="1:11" ht="18">
      <c r="A168" s="858" t="s">
        <v>315</v>
      </c>
      <c r="B168" s="849"/>
      <c r="C168" s="876">
        <v>0</v>
      </c>
      <c r="D168" s="877">
        <v>0</v>
      </c>
      <c r="E168" s="877">
        <v>0</v>
      </c>
      <c r="F168" s="877">
        <v>0</v>
      </c>
      <c r="G168" s="877">
        <v>0</v>
      </c>
      <c r="H168" s="877">
        <v>0</v>
      </c>
      <c r="I168" s="877">
        <v>0</v>
      </c>
      <c r="J168" s="877">
        <v>0</v>
      </c>
      <c r="K168" s="877">
        <v>0</v>
      </c>
    </row>
    <row r="169" spans="1:11" ht="360">
      <c r="A169" s="318" t="s">
        <v>462</v>
      </c>
      <c r="B169" s="319" t="s">
        <v>463</v>
      </c>
      <c r="C169" s="320" t="s">
        <v>464</v>
      </c>
      <c r="D169" s="320" t="s">
        <v>465</v>
      </c>
      <c r="E169" s="320" t="s">
        <v>465</v>
      </c>
      <c r="F169" s="320" t="s">
        <v>465</v>
      </c>
      <c r="G169" s="320" t="s">
        <v>465</v>
      </c>
      <c r="H169" s="320" t="s">
        <v>465</v>
      </c>
      <c r="I169" s="320" t="s">
        <v>465</v>
      </c>
      <c r="J169" s="320" t="s">
        <v>465</v>
      </c>
      <c r="K169" s="320" t="s">
        <v>465</v>
      </c>
    </row>
    <row r="170" spans="1:11" ht="36">
      <c r="A170" s="855" t="s">
        <v>313</v>
      </c>
      <c r="B170" s="856"/>
      <c r="C170" s="857"/>
      <c r="D170" s="857">
        <f>SUM(D171:D173)</f>
        <v>0</v>
      </c>
      <c r="E170" s="857">
        <f>SUM(E171:E173)</f>
        <v>0</v>
      </c>
      <c r="F170" s="857">
        <f>SUM(F171:F173)</f>
        <v>0</v>
      </c>
      <c r="G170" s="857">
        <f>SUM(G171:G173)</f>
        <v>0</v>
      </c>
      <c r="H170" s="857">
        <f t="shared" ref="H170:K170" si="25">SUM(H171:H173)</f>
        <v>0</v>
      </c>
      <c r="I170" s="857">
        <f t="shared" si="25"/>
        <v>0</v>
      </c>
      <c r="J170" s="857">
        <f t="shared" si="25"/>
        <v>0</v>
      </c>
      <c r="K170" s="857">
        <f t="shared" si="25"/>
        <v>0</v>
      </c>
    </row>
    <row r="171" spans="1:11" ht="18">
      <c r="A171" s="858" t="s">
        <v>60</v>
      </c>
      <c r="B171" s="849"/>
      <c r="C171" s="877"/>
      <c r="D171" s="877">
        <v>0</v>
      </c>
      <c r="E171" s="877">
        <v>0</v>
      </c>
      <c r="F171" s="877">
        <v>0</v>
      </c>
      <c r="G171" s="877">
        <v>0</v>
      </c>
      <c r="H171" s="877">
        <v>0</v>
      </c>
      <c r="I171" s="877">
        <v>0</v>
      </c>
      <c r="J171" s="877">
        <v>0</v>
      </c>
      <c r="K171" s="877">
        <v>0</v>
      </c>
    </row>
    <row r="172" spans="1:11" ht="18">
      <c r="A172" s="858" t="s">
        <v>314</v>
      </c>
      <c r="B172" s="849"/>
      <c r="C172" s="877"/>
      <c r="D172" s="877">
        <v>0</v>
      </c>
      <c r="E172" s="877">
        <v>0</v>
      </c>
      <c r="F172" s="877">
        <v>0</v>
      </c>
      <c r="G172" s="877">
        <v>0</v>
      </c>
      <c r="H172" s="877">
        <v>0</v>
      </c>
      <c r="I172" s="877">
        <v>0</v>
      </c>
      <c r="J172" s="877">
        <v>0</v>
      </c>
      <c r="K172" s="877">
        <v>0</v>
      </c>
    </row>
    <row r="173" spans="1:11" ht="18">
      <c r="A173" s="858" t="s">
        <v>315</v>
      </c>
      <c r="B173" s="849"/>
      <c r="C173" s="877"/>
      <c r="D173" s="877">
        <v>0</v>
      </c>
      <c r="E173" s="877">
        <v>0</v>
      </c>
      <c r="F173" s="877">
        <v>0</v>
      </c>
      <c r="G173" s="877">
        <v>0</v>
      </c>
      <c r="H173" s="877">
        <v>0</v>
      </c>
      <c r="I173" s="877">
        <v>0</v>
      </c>
      <c r="J173" s="877">
        <v>0</v>
      </c>
      <c r="K173" s="877">
        <v>0</v>
      </c>
    </row>
    <row r="174" spans="1:11" ht="270">
      <c r="A174" s="318" t="s">
        <v>466</v>
      </c>
      <c r="B174" s="319" t="s">
        <v>467</v>
      </c>
      <c r="C174" s="320" t="s">
        <v>1485</v>
      </c>
      <c r="D174" s="320" t="s">
        <v>1486</v>
      </c>
      <c r="E174" s="320" t="s">
        <v>1486</v>
      </c>
      <c r="F174" s="320" t="s">
        <v>1487</v>
      </c>
      <c r="G174" s="320" t="s">
        <v>1487</v>
      </c>
      <c r="H174" s="320" t="s">
        <v>1487</v>
      </c>
      <c r="I174" s="320" t="s">
        <v>1487</v>
      </c>
      <c r="J174" s="320" t="s">
        <v>1487</v>
      </c>
      <c r="K174" s="320" t="s">
        <v>1487</v>
      </c>
    </row>
    <row r="175" spans="1:11" ht="36">
      <c r="A175" s="855" t="s">
        <v>313</v>
      </c>
      <c r="B175" s="856"/>
      <c r="C175" s="857"/>
      <c r="D175" s="857">
        <f>SUM(D176:D178)</f>
        <v>0</v>
      </c>
      <c r="E175" s="857">
        <f>SUM(E176:E178)</f>
        <v>0</v>
      </c>
      <c r="F175" s="857">
        <f>SUM(F176:F178)</f>
        <v>0</v>
      </c>
      <c r="G175" s="857">
        <f>SUM(G176:G178)</f>
        <v>0</v>
      </c>
      <c r="H175" s="857">
        <f t="shared" ref="H175:K175" si="26">SUM(H176:H178)</f>
        <v>0</v>
      </c>
      <c r="I175" s="857">
        <f t="shared" si="26"/>
        <v>0</v>
      </c>
      <c r="J175" s="857">
        <f t="shared" si="26"/>
        <v>0</v>
      </c>
      <c r="K175" s="857">
        <f t="shared" si="26"/>
        <v>0</v>
      </c>
    </row>
    <row r="176" spans="1:11" ht="18">
      <c r="A176" s="858" t="s">
        <v>60</v>
      </c>
      <c r="B176" s="849"/>
      <c r="C176" s="877"/>
      <c r="D176" s="877">
        <v>0</v>
      </c>
      <c r="E176" s="877">
        <v>0</v>
      </c>
      <c r="F176" s="877">
        <v>0</v>
      </c>
      <c r="G176" s="877">
        <v>0</v>
      </c>
      <c r="H176" s="877">
        <v>0</v>
      </c>
      <c r="I176" s="877">
        <v>0</v>
      </c>
      <c r="J176" s="877">
        <v>0</v>
      </c>
      <c r="K176" s="877">
        <v>0</v>
      </c>
    </row>
    <row r="177" spans="1:11" ht="18">
      <c r="A177" s="858" t="s">
        <v>314</v>
      </c>
      <c r="B177" s="849"/>
      <c r="C177" s="877"/>
      <c r="D177" s="877">
        <v>0</v>
      </c>
      <c r="E177" s="877">
        <v>0</v>
      </c>
      <c r="F177" s="877">
        <v>0</v>
      </c>
      <c r="G177" s="877">
        <v>0</v>
      </c>
      <c r="H177" s="877">
        <v>0</v>
      </c>
      <c r="I177" s="877">
        <v>0</v>
      </c>
      <c r="J177" s="877">
        <v>0</v>
      </c>
      <c r="K177" s="877">
        <v>0</v>
      </c>
    </row>
    <row r="178" spans="1:11" ht="18">
      <c r="A178" s="858" t="s">
        <v>315</v>
      </c>
      <c r="B178" s="849"/>
      <c r="C178" s="877"/>
      <c r="D178" s="877">
        <v>0</v>
      </c>
      <c r="E178" s="877">
        <v>0</v>
      </c>
      <c r="F178" s="877">
        <v>0</v>
      </c>
      <c r="G178" s="877">
        <v>0</v>
      </c>
      <c r="H178" s="877">
        <v>0</v>
      </c>
      <c r="I178" s="877">
        <v>0</v>
      </c>
      <c r="J178" s="877">
        <v>0</v>
      </c>
      <c r="K178" s="877">
        <v>0</v>
      </c>
    </row>
    <row r="179" spans="1:11" ht="288">
      <c r="A179" s="318" t="s">
        <v>468</v>
      </c>
      <c r="B179" s="319" t="s">
        <v>469</v>
      </c>
      <c r="C179" s="320" t="s">
        <v>470</v>
      </c>
      <c r="D179" s="320" t="s">
        <v>471</v>
      </c>
      <c r="E179" s="320" t="s">
        <v>471</v>
      </c>
      <c r="F179" s="320" t="s">
        <v>471</v>
      </c>
      <c r="G179" s="320" t="s">
        <v>472</v>
      </c>
      <c r="H179" s="320" t="s">
        <v>472</v>
      </c>
      <c r="I179" s="320" t="s">
        <v>472</v>
      </c>
      <c r="J179" s="320" t="s">
        <v>472</v>
      </c>
      <c r="K179" s="320" t="s">
        <v>472</v>
      </c>
    </row>
    <row r="180" spans="1:11" ht="36">
      <c r="A180" s="855" t="s">
        <v>313</v>
      </c>
      <c r="B180" s="856"/>
      <c r="C180" s="875">
        <f>SUM(C181:C183)</f>
        <v>50000</v>
      </c>
      <c r="D180" s="857">
        <v>0</v>
      </c>
      <c r="E180" s="857">
        <v>0</v>
      </c>
      <c r="F180" s="857">
        <v>0</v>
      </c>
      <c r="G180" s="857">
        <v>0</v>
      </c>
      <c r="H180" s="857">
        <v>0</v>
      </c>
      <c r="I180" s="857">
        <v>0</v>
      </c>
      <c r="J180" s="857">
        <v>0</v>
      </c>
      <c r="K180" s="857">
        <v>0</v>
      </c>
    </row>
    <row r="181" spans="1:11" ht="18">
      <c r="A181" s="858" t="s">
        <v>60</v>
      </c>
      <c r="B181" s="849"/>
      <c r="C181" s="876">
        <v>50000</v>
      </c>
      <c r="D181" s="877">
        <v>0</v>
      </c>
      <c r="E181" s="877">
        <v>0</v>
      </c>
      <c r="F181" s="877">
        <v>0</v>
      </c>
      <c r="G181" s="877">
        <v>0</v>
      </c>
      <c r="H181" s="877">
        <v>0</v>
      </c>
      <c r="I181" s="877">
        <v>0</v>
      </c>
      <c r="J181" s="877">
        <v>0</v>
      </c>
      <c r="K181" s="877">
        <v>0</v>
      </c>
    </row>
    <row r="182" spans="1:11" ht="18">
      <c r="A182" s="858" t="s">
        <v>314</v>
      </c>
      <c r="B182" s="849"/>
      <c r="C182" s="876">
        <v>0</v>
      </c>
      <c r="D182" s="877">
        <v>0</v>
      </c>
      <c r="E182" s="877">
        <v>0</v>
      </c>
      <c r="F182" s="877">
        <v>0</v>
      </c>
      <c r="G182" s="877">
        <v>0</v>
      </c>
      <c r="H182" s="877">
        <v>0</v>
      </c>
      <c r="I182" s="877">
        <v>0</v>
      </c>
      <c r="J182" s="877">
        <v>0</v>
      </c>
      <c r="K182" s="877">
        <v>0</v>
      </c>
    </row>
    <row r="183" spans="1:11" ht="18">
      <c r="A183" s="858" t="s">
        <v>315</v>
      </c>
      <c r="B183" s="849"/>
      <c r="C183" s="876">
        <v>0</v>
      </c>
      <c r="D183" s="877">
        <v>0</v>
      </c>
      <c r="E183" s="877">
        <v>0</v>
      </c>
      <c r="F183" s="877">
        <v>0</v>
      </c>
      <c r="G183" s="877">
        <v>0</v>
      </c>
      <c r="H183" s="877">
        <v>0</v>
      </c>
      <c r="I183" s="877">
        <v>0</v>
      </c>
      <c r="J183" s="877">
        <v>0</v>
      </c>
      <c r="K183" s="877">
        <v>0</v>
      </c>
    </row>
    <row r="191" spans="1:11">
      <c r="A191" s="895"/>
      <c r="B191" s="896"/>
      <c r="C191" s="896"/>
      <c r="D191" s="896"/>
      <c r="E191" s="896"/>
      <c r="F191" s="896"/>
      <c r="G191" s="896"/>
      <c r="H191" s="896"/>
      <c r="I191" s="896"/>
      <c r="J191" s="896"/>
      <c r="K191" s="897"/>
    </row>
    <row r="192" spans="1:11">
      <c r="A192" s="98"/>
      <c r="B192" s="99"/>
      <c r="C192" s="99"/>
      <c r="D192" s="99"/>
      <c r="E192" s="99"/>
      <c r="F192" s="99"/>
      <c r="G192" s="99"/>
      <c r="H192" s="99"/>
      <c r="I192" s="99"/>
      <c r="J192" s="99"/>
      <c r="K192" s="898"/>
    </row>
    <row r="193" spans="1:11">
      <c r="A193" s="98"/>
      <c r="B193" s="99"/>
      <c r="C193" s="99"/>
      <c r="D193" s="99"/>
      <c r="E193" s="99"/>
      <c r="F193" s="99"/>
      <c r="G193" s="99"/>
      <c r="H193" s="99"/>
      <c r="I193" s="99"/>
      <c r="J193" s="99"/>
      <c r="K193" s="898"/>
    </row>
    <row r="194" spans="1:11">
      <c r="A194" s="98"/>
      <c r="B194" s="99"/>
      <c r="C194" s="99"/>
      <c r="D194" s="99"/>
      <c r="E194" s="99"/>
      <c r="F194" s="99"/>
      <c r="G194" s="99"/>
      <c r="H194" s="99"/>
      <c r="I194" s="99"/>
      <c r="J194" s="99"/>
      <c r="K194" s="898"/>
    </row>
    <row r="195" spans="1:11">
      <c r="A195" s="98"/>
      <c r="B195" s="99"/>
      <c r="C195" s="99"/>
      <c r="D195" s="99"/>
      <c r="E195" s="99"/>
      <c r="F195" s="99"/>
      <c r="G195" s="99"/>
      <c r="H195" s="99"/>
      <c r="I195" s="99"/>
      <c r="J195" s="99"/>
      <c r="K195" s="898"/>
    </row>
    <row r="196" spans="1:11">
      <c r="A196" s="98"/>
      <c r="B196" s="99"/>
      <c r="C196" s="99"/>
      <c r="D196" s="99"/>
      <c r="E196" s="99"/>
      <c r="F196" s="99"/>
      <c r="G196" s="99"/>
      <c r="H196" s="99"/>
      <c r="I196" s="99"/>
      <c r="J196" s="99"/>
      <c r="K196" s="898"/>
    </row>
    <row r="197" spans="1:11">
      <c r="A197" s="98"/>
      <c r="B197" s="99"/>
      <c r="C197" s="99"/>
      <c r="D197" s="99"/>
      <c r="E197" s="99"/>
      <c r="F197" s="99"/>
      <c r="G197" s="99"/>
      <c r="H197" s="99"/>
      <c r="I197" s="99"/>
      <c r="J197" s="99"/>
      <c r="K197" s="898"/>
    </row>
    <row r="198" spans="1:11">
      <c r="A198" s="98"/>
      <c r="B198" s="99"/>
      <c r="C198" s="99"/>
      <c r="D198" s="99"/>
      <c r="E198" s="99"/>
      <c r="F198" s="99"/>
      <c r="G198" s="99"/>
      <c r="H198" s="99"/>
      <c r="I198" s="99"/>
      <c r="J198" s="99"/>
      <c r="K198" s="898"/>
    </row>
    <row r="199" spans="1:11">
      <c r="A199" s="98"/>
      <c r="B199" s="99"/>
      <c r="C199" s="99"/>
      <c r="D199" s="99"/>
      <c r="E199" s="99"/>
      <c r="F199" s="99"/>
      <c r="G199" s="99"/>
      <c r="H199" s="99"/>
      <c r="I199" s="99"/>
      <c r="J199" s="99"/>
      <c r="K199" s="898"/>
    </row>
    <row r="200" spans="1:11">
      <c r="A200" s="98"/>
      <c r="B200" s="99"/>
      <c r="C200" s="99"/>
      <c r="D200" s="99"/>
      <c r="E200" s="99"/>
      <c r="F200" s="99"/>
      <c r="G200" s="99"/>
      <c r="H200" s="99"/>
      <c r="I200" s="99"/>
      <c r="J200" s="99"/>
      <c r="K200" s="898"/>
    </row>
    <row r="201" spans="1:11">
      <c r="A201" s="98"/>
      <c r="B201" s="99"/>
      <c r="C201" s="99"/>
      <c r="D201" s="99"/>
      <c r="E201" s="99"/>
      <c r="F201" s="99"/>
      <c r="G201" s="99"/>
      <c r="H201" s="99"/>
      <c r="I201" s="99"/>
      <c r="J201" s="99"/>
      <c r="K201" s="898"/>
    </row>
    <row r="202" spans="1:11">
      <c r="A202" s="98"/>
      <c r="B202" s="99"/>
      <c r="C202" s="99"/>
      <c r="D202" s="99"/>
      <c r="E202" s="99"/>
      <c r="F202" s="99"/>
      <c r="G202" s="99"/>
      <c r="H202" s="99"/>
      <c r="I202" s="99"/>
      <c r="J202" s="99"/>
      <c r="K202" s="898"/>
    </row>
    <row r="203" spans="1:11">
      <c r="A203" s="98"/>
      <c r="B203" s="99"/>
      <c r="C203" s="99"/>
      <c r="D203" s="99"/>
      <c r="E203" s="99"/>
      <c r="F203" s="99"/>
      <c r="G203" s="99"/>
      <c r="H203" s="99"/>
      <c r="I203" s="99"/>
      <c r="J203" s="99"/>
      <c r="K203" s="898"/>
    </row>
    <row r="204" spans="1:11">
      <c r="A204" s="98"/>
      <c r="B204" s="99"/>
      <c r="C204" s="99"/>
      <c r="D204" s="99"/>
      <c r="E204" s="99"/>
      <c r="F204" s="99"/>
      <c r="G204" s="99"/>
      <c r="H204" s="99"/>
      <c r="I204" s="99"/>
      <c r="J204" s="99"/>
      <c r="K204" s="898"/>
    </row>
    <row r="205" spans="1:11">
      <c r="A205" s="98"/>
      <c r="B205" s="99"/>
      <c r="C205" s="99"/>
      <c r="D205" s="99"/>
      <c r="E205" s="99"/>
      <c r="F205" s="99"/>
      <c r="G205" s="99"/>
      <c r="H205" s="99"/>
      <c r="I205" s="99"/>
      <c r="J205" s="99"/>
      <c r="K205" s="898"/>
    </row>
    <row r="206" spans="1:11">
      <c r="A206" s="98"/>
      <c r="B206" s="99"/>
      <c r="C206" s="99"/>
      <c r="D206" s="99"/>
      <c r="E206" s="99"/>
      <c r="F206" s="99"/>
      <c r="G206" s="99"/>
      <c r="H206" s="99"/>
      <c r="I206" s="99"/>
      <c r="J206" s="99"/>
      <c r="K206" s="898"/>
    </row>
    <row r="207" spans="1:11">
      <c r="A207" s="98"/>
      <c r="B207" s="99"/>
      <c r="C207" s="99"/>
      <c r="D207" s="99"/>
      <c r="E207" s="99"/>
      <c r="F207" s="99"/>
      <c r="G207" s="99"/>
      <c r="H207" s="99"/>
      <c r="I207" s="99"/>
      <c r="J207" s="99"/>
      <c r="K207" s="898"/>
    </row>
    <row r="208" spans="1:11">
      <c r="A208" s="98"/>
      <c r="B208" s="99"/>
      <c r="C208" s="99"/>
      <c r="D208" s="99"/>
      <c r="E208" s="99"/>
      <c r="F208" s="99"/>
      <c r="G208" s="99"/>
      <c r="H208" s="99"/>
      <c r="I208" s="99"/>
      <c r="J208" s="99"/>
      <c r="K208" s="898"/>
    </row>
    <row r="209" spans="1:11">
      <c r="A209" s="98"/>
      <c r="B209" s="99"/>
      <c r="C209" s="99"/>
      <c r="D209" s="99"/>
      <c r="E209" s="99"/>
      <c r="F209" s="99"/>
      <c r="G209" s="99"/>
      <c r="H209" s="99"/>
      <c r="I209" s="99"/>
      <c r="J209" s="99"/>
      <c r="K209" s="898"/>
    </row>
    <row r="210" spans="1:11">
      <c r="A210" s="98"/>
      <c r="B210" s="99"/>
      <c r="C210" s="99"/>
      <c r="D210" s="99"/>
      <c r="E210" s="99"/>
      <c r="F210" s="99"/>
      <c r="G210" s="99"/>
      <c r="H210" s="99"/>
      <c r="I210" s="99"/>
      <c r="J210" s="99"/>
      <c r="K210" s="898"/>
    </row>
    <row r="211" spans="1:11">
      <c r="A211" s="98"/>
      <c r="B211" s="99"/>
      <c r="C211" s="99"/>
      <c r="D211" s="99"/>
      <c r="E211" s="99"/>
      <c r="F211" s="99"/>
      <c r="G211" s="99"/>
      <c r="H211" s="99"/>
      <c r="I211" s="99"/>
      <c r="J211" s="99"/>
      <c r="K211" s="898"/>
    </row>
    <row r="212" spans="1:11">
      <c r="A212" s="98"/>
      <c r="B212" s="99"/>
      <c r="C212" s="99"/>
      <c r="D212" s="99"/>
      <c r="E212" s="99"/>
      <c r="F212" s="99"/>
      <c r="G212" s="99"/>
      <c r="H212" s="99"/>
      <c r="I212" s="99"/>
      <c r="J212" s="99"/>
      <c r="K212" s="898"/>
    </row>
    <row r="213" spans="1:11">
      <c r="A213" s="98"/>
      <c r="B213" s="99"/>
      <c r="C213" s="99"/>
      <c r="D213" s="99"/>
      <c r="E213" s="99"/>
      <c r="F213" s="99"/>
      <c r="G213" s="99"/>
      <c r="H213" s="99"/>
      <c r="I213" s="99"/>
      <c r="J213" s="99"/>
      <c r="K213" s="898"/>
    </row>
    <row r="214" spans="1:11">
      <c r="A214" s="98"/>
      <c r="B214" s="99"/>
      <c r="C214" s="99"/>
      <c r="D214" s="99"/>
      <c r="E214" s="99"/>
      <c r="F214" s="99"/>
      <c r="G214" s="99"/>
      <c r="H214" s="99"/>
      <c r="I214" s="99"/>
      <c r="J214" s="99"/>
      <c r="K214" s="898"/>
    </row>
    <row r="215" spans="1:11">
      <c r="A215" s="98"/>
      <c r="B215" s="99"/>
      <c r="C215" s="99"/>
      <c r="D215" s="99"/>
      <c r="E215" s="99"/>
      <c r="F215" s="99"/>
      <c r="G215" s="99"/>
      <c r="H215" s="99"/>
      <c r="I215" s="99"/>
      <c r="J215" s="99"/>
      <c r="K215" s="898"/>
    </row>
    <row r="216" spans="1:11">
      <c r="A216" s="98"/>
      <c r="B216" s="99"/>
      <c r="C216" s="99"/>
      <c r="D216" s="99"/>
      <c r="E216" s="99"/>
      <c r="F216" s="99"/>
      <c r="G216" s="99"/>
      <c r="H216" s="99"/>
      <c r="I216" s="99"/>
      <c r="J216" s="99"/>
      <c r="K216" s="898"/>
    </row>
    <row r="217" spans="1:11">
      <c r="A217" s="98"/>
      <c r="B217" s="99"/>
      <c r="C217" s="99"/>
      <c r="D217" s="99"/>
      <c r="E217" s="99"/>
      <c r="F217" s="99"/>
      <c r="G217" s="99"/>
      <c r="H217" s="99"/>
      <c r="I217" s="99"/>
      <c r="J217" s="99"/>
      <c r="K217" s="898"/>
    </row>
    <row r="218" spans="1:11">
      <c r="A218" s="98"/>
      <c r="B218" s="99"/>
      <c r="C218" s="99"/>
      <c r="D218" s="99"/>
      <c r="E218" s="99"/>
      <c r="F218" s="99"/>
      <c r="G218" s="99"/>
      <c r="H218" s="99"/>
      <c r="I218" s="99"/>
      <c r="J218" s="99"/>
      <c r="K218" s="898"/>
    </row>
    <row r="219" spans="1:11">
      <c r="A219" s="98"/>
      <c r="B219" s="99"/>
      <c r="C219" s="99"/>
      <c r="D219" s="99"/>
      <c r="E219" s="99"/>
      <c r="F219" s="99"/>
      <c r="G219" s="99"/>
      <c r="H219" s="99"/>
      <c r="I219" s="99"/>
      <c r="J219" s="99"/>
      <c r="K219" s="898"/>
    </row>
    <row r="220" spans="1:11">
      <c r="A220" s="98"/>
      <c r="B220" s="99"/>
      <c r="C220" s="99"/>
      <c r="D220" s="99"/>
      <c r="E220" s="99"/>
      <c r="F220" s="99"/>
      <c r="G220" s="99"/>
      <c r="H220" s="99"/>
      <c r="I220" s="99"/>
      <c r="J220" s="99"/>
      <c r="K220" s="898"/>
    </row>
    <row r="221" spans="1:11">
      <c r="A221" s="98"/>
      <c r="B221" s="99"/>
      <c r="C221" s="99"/>
      <c r="D221" s="99"/>
      <c r="E221" s="99"/>
      <c r="F221" s="99"/>
      <c r="G221" s="99"/>
      <c r="H221" s="99"/>
      <c r="I221" s="99"/>
      <c r="J221" s="99"/>
      <c r="K221" s="898"/>
    </row>
    <row r="222" spans="1:11">
      <c r="A222" s="98"/>
      <c r="B222" s="99"/>
      <c r="C222" s="99"/>
      <c r="D222" s="99"/>
      <c r="E222" s="99"/>
      <c r="F222" s="99"/>
      <c r="G222" s="99"/>
      <c r="H222" s="99"/>
      <c r="I222" s="99"/>
      <c r="J222" s="99"/>
      <c r="K222" s="898"/>
    </row>
    <row r="223" spans="1:11">
      <c r="A223" s="98"/>
      <c r="B223" s="99"/>
      <c r="C223" s="99"/>
      <c r="D223" s="99"/>
      <c r="E223" s="99"/>
      <c r="F223" s="99"/>
      <c r="G223" s="99"/>
      <c r="H223" s="99"/>
      <c r="I223" s="99"/>
      <c r="J223" s="99"/>
      <c r="K223" s="898"/>
    </row>
    <row r="224" spans="1:11">
      <c r="A224" s="98"/>
      <c r="B224" s="99"/>
      <c r="C224" s="99"/>
      <c r="D224" s="99"/>
      <c r="E224" s="99"/>
      <c r="F224" s="99"/>
      <c r="G224" s="99"/>
      <c r="H224" s="99"/>
      <c r="I224" s="99"/>
      <c r="J224" s="99"/>
      <c r="K224" s="898"/>
    </row>
    <row r="225" spans="1:11">
      <c r="A225" s="98"/>
      <c r="B225" s="99"/>
      <c r="C225" s="99"/>
      <c r="D225" s="99"/>
      <c r="E225" s="99"/>
      <c r="F225" s="99"/>
      <c r="G225" s="99"/>
      <c r="H225" s="99"/>
      <c r="I225" s="99"/>
      <c r="J225" s="99"/>
      <c r="K225" s="898"/>
    </row>
    <row r="226" spans="1:11">
      <c r="A226" s="98"/>
      <c r="B226" s="99"/>
      <c r="C226" s="99"/>
      <c r="D226" s="99"/>
      <c r="E226" s="99"/>
      <c r="F226" s="99"/>
      <c r="G226" s="99"/>
      <c r="H226" s="99"/>
      <c r="I226" s="99"/>
      <c r="J226" s="99"/>
      <c r="K226" s="898"/>
    </row>
    <row r="227" spans="1:11">
      <c r="A227" s="98"/>
      <c r="B227" s="99"/>
      <c r="C227" s="99"/>
      <c r="D227" s="99"/>
      <c r="E227" s="99"/>
      <c r="F227" s="99"/>
      <c r="G227" s="99"/>
      <c r="H227" s="99"/>
      <c r="I227" s="99"/>
      <c r="J227" s="99"/>
      <c r="K227" s="898"/>
    </row>
    <row r="228" spans="1:11">
      <c r="A228" s="98"/>
      <c r="B228" s="99"/>
      <c r="C228" s="99"/>
      <c r="D228" s="99"/>
      <c r="E228" s="99"/>
      <c r="F228" s="99"/>
      <c r="G228" s="99"/>
      <c r="H228" s="99"/>
      <c r="I228" s="99"/>
      <c r="J228" s="99"/>
      <c r="K228" s="898"/>
    </row>
    <row r="229" spans="1:11">
      <c r="A229" s="98"/>
      <c r="B229" s="99"/>
      <c r="C229" s="99"/>
      <c r="D229" s="99"/>
      <c r="E229" s="99"/>
      <c r="F229" s="99"/>
      <c r="G229" s="99"/>
      <c r="H229" s="99"/>
      <c r="I229" s="99"/>
      <c r="J229" s="99"/>
      <c r="K229" s="898"/>
    </row>
    <row r="230" spans="1:11">
      <c r="A230" s="98"/>
      <c r="B230" s="99"/>
      <c r="C230" s="99"/>
      <c r="D230" s="99"/>
      <c r="E230" s="99"/>
      <c r="F230" s="99"/>
      <c r="G230" s="99"/>
      <c r="H230" s="99"/>
      <c r="I230" s="99"/>
      <c r="J230" s="99"/>
      <c r="K230" s="898"/>
    </row>
    <row r="231" spans="1:11">
      <c r="A231" s="98"/>
      <c r="B231" s="99"/>
      <c r="C231" s="99"/>
      <c r="D231" s="99"/>
      <c r="E231" s="99"/>
      <c r="F231" s="99"/>
      <c r="G231" s="99"/>
      <c r="H231" s="99"/>
      <c r="I231" s="99"/>
      <c r="J231" s="99"/>
      <c r="K231" s="898"/>
    </row>
    <row r="232" spans="1:11">
      <c r="A232" s="98"/>
      <c r="B232" s="99"/>
      <c r="C232" s="99"/>
      <c r="D232" s="99"/>
      <c r="E232" s="99"/>
      <c r="F232" s="99"/>
      <c r="G232" s="99"/>
      <c r="H232" s="99"/>
      <c r="I232" s="99"/>
      <c r="J232" s="99"/>
      <c r="K232" s="898"/>
    </row>
    <row r="233" spans="1:11">
      <c r="A233" s="98"/>
      <c r="B233" s="99"/>
      <c r="C233" s="99"/>
      <c r="D233" s="99"/>
      <c r="E233" s="99"/>
      <c r="F233" s="99"/>
      <c r="G233" s="99"/>
      <c r="H233" s="99"/>
      <c r="I233" s="99"/>
      <c r="J233" s="99"/>
      <c r="K233" s="898"/>
    </row>
    <row r="234" spans="1:11">
      <c r="A234" s="98"/>
      <c r="B234" s="99"/>
      <c r="C234" s="99"/>
      <c r="D234" s="99"/>
      <c r="E234" s="99"/>
      <c r="F234" s="99"/>
      <c r="G234" s="99"/>
      <c r="H234" s="99"/>
      <c r="I234" s="99"/>
      <c r="J234" s="99"/>
      <c r="K234" s="898"/>
    </row>
    <row r="235" spans="1:11">
      <c r="A235" s="98"/>
      <c r="B235" s="99"/>
      <c r="C235" s="99"/>
      <c r="D235" s="99"/>
      <c r="E235" s="99"/>
      <c r="F235" s="99"/>
      <c r="G235" s="99"/>
      <c r="H235" s="99"/>
      <c r="I235" s="99"/>
      <c r="J235" s="99"/>
      <c r="K235" s="898"/>
    </row>
    <row r="236" spans="1:11">
      <c r="A236" s="98"/>
      <c r="B236" s="99"/>
      <c r="C236" s="99"/>
      <c r="D236" s="99"/>
      <c r="E236" s="99"/>
      <c r="F236" s="99"/>
      <c r="G236" s="99"/>
      <c r="H236" s="99"/>
      <c r="I236" s="99"/>
      <c r="J236" s="99"/>
      <c r="K236" s="898"/>
    </row>
    <row r="237" spans="1:11">
      <c r="A237" s="98"/>
      <c r="B237" s="99"/>
      <c r="C237" s="99"/>
      <c r="D237" s="99"/>
      <c r="E237" s="99"/>
      <c r="F237" s="99"/>
      <c r="G237" s="99"/>
      <c r="H237" s="99"/>
      <c r="I237" s="99"/>
      <c r="J237" s="99"/>
      <c r="K237" s="898"/>
    </row>
    <row r="238" spans="1:11">
      <c r="A238" s="98"/>
      <c r="B238" s="99"/>
      <c r="C238" s="99"/>
      <c r="D238" s="99"/>
      <c r="E238" s="99"/>
      <c r="F238" s="99"/>
      <c r="G238" s="99"/>
      <c r="H238" s="99"/>
      <c r="I238" s="99"/>
      <c r="J238" s="99"/>
      <c r="K238" s="898"/>
    </row>
    <row r="239" spans="1:11">
      <c r="A239" s="98"/>
      <c r="B239" s="99"/>
      <c r="C239" s="99"/>
      <c r="D239" s="99"/>
      <c r="E239" s="99"/>
      <c r="F239" s="99"/>
      <c r="G239" s="99"/>
      <c r="H239" s="99"/>
      <c r="I239" s="99"/>
      <c r="J239" s="99"/>
      <c r="K239" s="898"/>
    </row>
    <row r="240" spans="1:11">
      <c r="A240" s="98"/>
      <c r="B240" s="99"/>
      <c r="C240" s="99"/>
      <c r="D240" s="99"/>
      <c r="E240" s="99"/>
      <c r="F240" s="99"/>
      <c r="G240" s="99"/>
      <c r="H240" s="99"/>
      <c r="I240" s="99"/>
      <c r="J240" s="99"/>
      <c r="K240" s="898"/>
    </row>
    <row r="241" spans="1:11">
      <c r="A241" s="98"/>
      <c r="B241" s="99"/>
      <c r="C241" s="99"/>
      <c r="D241" s="99"/>
      <c r="E241" s="99"/>
      <c r="F241" s="99"/>
      <c r="G241" s="99"/>
      <c r="H241" s="99"/>
      <c r="I241" s="99"/>
      <c r="J241" s="99"/>
      <c r="K241" s="898"/>
    </row>
    <row r="242" spans="1:11">
      <c r="A242" s="98"/>
      <c r="B242" s="99"/>
      <c r="C242" s="99"/>
      <c r="D242" s="99"/>
      <c r="E242" s="99"/>
      <c r="F242" s="99"/>
      <c r="G242" s="99"/>
      <c r="H242" s="99"/>
      <c r="I242" s="99"/>
      <c r="J242" s="99"/>
      <c r="K242" s="898"/>
    </row>
    <row r="243" spans="1:11">
      <c r="A243" s="98"/>
      <c r="B243" s="99"/>
      <c r="C243" s="99"/>
      <c r="D243" s="99"/>
      <c r="E243" s="99"/>
      <c r="F243" s="99"/>
      <c r="G243" s="99"/>
      <c r="H243" s="99"/>
      <c r="I243" s="99"/>
      <c r="J243" s="99"/>
      <c r="K243" s="898"/>
    </row>
    <row r="244" spans="1:11">
      <c r="A244" s="98"/>
      <c r="B244" s="99"/>
      <c r="C244" s="99"/>
      <c r="D244" s="99"/>
      <c r="E244" s="99"/>
      <c r="F244" s="99"/>
      <c r="G244" s="99"/>
      <c r="H244" s="99"/>
      <c r="I244" s="99"/>
      <c r="J244" s="99"/>
      <c r="K244" s="898"/>
    </row>
    <row r="245" spans="1:11">
      <c r="A245" s="98"/>
      <c r="B245" s="99"/>
      <c r="C245" s="99"/>
      <c r="D245" s="99"/>
      <c r="E245" s="99"/>
      <c r="F245" s="99"/>
      <c r="G245" s="99"/>
      <c r="H245" s="99"/>
      <c r="I245" s="99"/>
      <c r="J245" s="99"/>
      <c r="K245" s="898"/>
    </row>
    <row r="246" spans="1:11">
      <c r="A246" s="98"/>
      <c r="B246" s="99"/>
      <c r="C246" s="99"/>
      <c r="D246" s="99"/>
      <c r="E246" s="99"/>
      <c r="F246" s="99"/>
      <c r="G246" s="99"/>
      <c r="H246" s="99"/>
      <c r="I246" s="99"/>
      <c r="J246" s="99"/>
      <c r="K246" s="898"/>
    </row>
    <row r="247" spans="1:11">
      <c r="A247" s="98"/>
      <c r="B247" s="99"/>
      <c r="C247" s="99"/>
      <c r="D247" s="99"/>
      <c r="E247" s="99"/>
      <c r="F247" s="99"/>
      <c r="G247" s="99"/>
      <c r="H247" s="99"/>
      <c r="I247" s="99"/>
      <c r="J247" s="99"/>
      <c r="K247" s="898"/>
    </row>
    <row r="248" spans="1:11">
      <c r="A248" s="98"/>
      <c r="B248" s="99"/>
      <c r="C248" s="99"/>
      <c r="D248" s="99"/>
      <c r="E248" s="99"/>
      <c r="F248" s="99"/>
      <c r="G248" s="99"/>
      <c r="H248" s="99"/>
      <c r="I248" s="99"/>
      <c r="J248" s="99"/>
      <c r="K248" s="898"/>
    </row>
    <row r="249" spans="1:11">
      <c r="A249" s="98"/>
      <c r="B249" s="99"/>
      <c r="C249" s="99"/>
      <c r="D249" s="99"/>
      <c r="E249" s="99"/>
      <c r="F249" s="99"/>
      <c r="G249" s="99"/>
      <c r="H249" s="99"/>
      <c r="I249" s="99"/>
      <c r="J249" s="99"/>
      <c r="K249" s="898"/>
    </row>
    <row r="250" spans="1:11">
      <c r="A250" s="98"/>
      <c r="B250" s="99"/>
      <c r="C250" s="99"/>
      <c r="D250" s="99"/>
      <c r="E250" s="99"/>
      <c r="F250" s="99"/>
      <c r="G250" s="99"/>
      <c r="H250" s="99"/>
      <c r="I250" s="99"/>
      <c r="J250" s="99"/>
      <c r="K250" s="898"/>
    </row>
    <row r="251" spans="1:11">
      <c r="A251" s="98"/>
      <c r="B251" s="99"/>
      <c r="C251" s="99"/>
      <c r="D251" s="99"/>
      <c r="E251" s="99"/>
      <c r="F251" s="99"/>
      <c r="G251" s="99"/>
      <c r="H251" s="99"/>
      <c r="I251" s="99"/>
      <c r="J251" s="99"/>
      <c r="K251" s="898"/>
    </row>
    <row r="252" spans="1:11">
      <c r="A252" s="98"/>
      <c r="B252" s="99"/>
      <c r="C252" s="99"/>
      <c r="D252" s="99"/>
      <c r="E252" s="99"/>
      <c r="F252" s="99"/>
      <c r="G252" s="99"/>
      <c r="H252" s="99"/>
      <c r="I252" s="99"/>
      <c r="J252" s="99"/>
      <c r="K252" s="898"/>
    </row>
    <row r="253" spans="1:11">
      <c r="A253" s="98"/>
      <c r="B253" s="99"/>
      <c r="C253" s="99"/>
      <c r="D253" s="99"/>
      <c r="E253" s="99"/>
      <c r="F253" s="99"/>
      <c r="G253" s="99"/>
      <c r="H253" s="99"/>
      <c r="I253" s="99"/>
      <c r="J253" s="99"/>
      <c r="K253" s="898"/>
    </row>
    <row r="254" spans="1:11">
      <c r="A254" s="98"/>
      <c r="B254" s="99"/>
      <c r="C254" s="99"/>
      <c r="D254" s="99"/>
      <c r="E254" s="99"/>
      <c r="F254" s="99"/>
      <c r="G254" s="99"/>
      <c r="H254" s="99"/>
      <c r="I254" s="99"/>
      <c r="J254" s="99"/>
      <c r="K254" s="898"/>
    </row>
    <row r="255" spans="1:11">
      <c r="A255" s="98"/>
      <c r="B255" s="99"/>
      <c r="C255" s="99"/>
      <c r="D255" s="99"/>
      <c r="E255" s="99"/>
      <c r="F255" s="99"/>
      <c r="G255" s="99"/>
      <c r="H255" s="99"/>
      <c r="I255" s="99"/>
      <c r="J255" s="99"/>
      <c r="K255" s="898"/>
    </row>
    <row r="256" spans="1:11">
      <c r="A256" s="98"/>
      <c r="B256" s="99"/>
      <c r="C256" s="99"/>
      <c r="D256" s="99"/>
      <c r="E256" s="99"/>
      <c r="F256" s="99"/>
      <c r="G256" s="99"/>
      <c r="H256" s="99"/>
      <c r="I256" s="99"/>
      <c r="J256" s="99"/>
      <c r="K256" s="898"/>
    </row>
    <row r="257" spans="1:11">
      <c r="A257" s="98"/>
      <c r="B257" s="99"/>
      <c r="C257" s="99"/>
      <c r="D257" s="99"/>
      <c r="E257" s="99"/>
      <c r="F257" s="99"/>
      <c r="G257" s="99"/>
      <c r="H257" s="99"/>
      <c r="I257" s="99"/>
      <c r="J257" s="99"/>
      <c r="K257" s="898"/>
    </row>
    <row r="258" spans="1:11">
      <c r="A258" s="98"/>
      <c r="B258" s="99"/>
      <c r="C258" s="99"/>
      <c r="D258" s="99"/>
      <c r="E258" s="99"/>
      <c r="F258" s="99"/>
      <c r="G258" s="99"/>
      <c r="H258" s="99"/>
      <c r="I258" s="99"/>
      <c r="J258" s="99"/>
      <c r="K258" s="898"/>
    </row>
    <row r="259" spans="1:11">
      <c r="A259" s="98"/>
      <c r="B259" s="99"/>
      <c r="C259" s="99"/>
      <c r="D259" s="99"/>
      <c r="E259" s="99"/>
      <c r="F259" s="99"/>
      <c r="G259" s="99"/>
      <c r="H259" s="99"/>
      <c r="I259" s="99"/>
      <c r="J259" s="99"/>
      <c r="K259" s="898"/>
    </row>
    <row r="260" spans="1:11">
      <c r="A260" s="98"/>
      <c r="B260" s="99"/>
      <c r="C260" s="99"/>
      <c r="D260" s="99"/>
      <c r="E260" s="99"/>
      <c r="F260" s="99"/>
      <c r="G260" s="99"/>
      <c r="H260" s="99"/>
      <c r="I260" s="99"/>
      <c r="J260" s="99"/>
      <c r="K260" s="898"/>
    </row>
    <row r="261" spans="1:11">
      <c r="A261" s="98"/>
      <c r="B261" s="99"/>
      <c r="C261" s="99"/>
      <c r="D261" s="99"/>
      <c r="E261" s="99"/>
      <c r="F261" s="99"/>
      <c r="G261" s="99"/>
      <c r="H261" s="99"/>
      <c r="I261" s="99"/>
      <c r="J261" s="99"/>
      <c r="K261" s="898"/>
    </row>
    <row r="262" spans="1:11">
      <c r="A262" s="98"/>
      <c r="B262" s="99"/>
      <c r="C262" s="99"/>
      <c r="D262" s="99"/>
      <c r="E262" s="99"/>
      <c r="F262" s="99"/>
      <c r="G262" s="99"/>
      <c r="H262" s="99"/>
      <c r="I262" s="99"/>
      <c r="J262" s="99"/>
      <c r="K262" s="898"/>
    </row>
    <row r="263" spans="1:11">
      <c r="A263" s="98"/>
      <c r="B263" s="99"/>
      <c r="C263" s="99"/>
      <c r="D263" s="99"/>
      <c r="E263" s="99"/>
      <c r="F263" s="99"/>
      <c r="G263" s="99"/>
      <c r="H263" s="99"/>
      <c r="I263" s="99"/>
      <c r="J263" s="99"/>
      <c r="K263" s="898"/>
    </row>
    <row r="264" spans="1:11">
      <c r="A264" s="98"/>
      <c r="B264" s="99"/>
      <c r="C264" s="99"/>
      <c r="D264" s="99"/>
      <c r="E264" s="99"/>
      <c r="F264" s="99"/>
      <c r="G264" s="99"/>
      <c r="H264" s="99"/>
      <c r="I264" s="99"/>
      <c r="J264" s="99"/>
      <c r="K264" s="898"/>
    </row>
    <row r="265" spans="1:11">
      <c r="A265" s="98"/>
      <c r="B265" s="99"/>
      <c r="C265" s="99"/>
      <c r="D265" s="99"/>
      <c r="E265" s="99"/>
      <c r="F265" s="99"/>
      <c r="G265" s="99"/>
      <c r="H265" s="99"/>
      <c r="I265" s="99"/>
      <c r="J265" s="99"/>
      <c r="K265" s="898"/>
    </row>
    <row r="266" spans="1:11">
      <c r="A266" s="98"/>
      <c r="B266" s="99"/>
      <c r="C266" s="99"/>
      <c r="D266" s="99"/>
      <c r="E266" s="99"/>
      <c r="F266" s="99"/>
      <c r="G266" s="99"/>
      <c r="H266" s="99"/>
      <c r="I266" s="99"/>
      <c r="J266" s="99"/>
      <c r="K266" s="898"/>
    </row>
    <row r="267" spans="1:11">
      <c r="A267" s="98"/>
      <c r="B267" s="99"/>
      <c r="C267" s="99"/>
      <c r="D267" s="99"/>
      <c r="E267" s="99"/>
      <c r="F267" s="99"/>
      <c r="G267" s="99"/>
      <c r="H267" s="99"/>
      <c r="I267" s="99"/>
      <c r="J267" s="99"/>
      <c r="K267" s="898"/>
    </row>
    <row r="268" spans="1:11">
      <c r="A268" s="98"/>
      <c r="B268" s="99"/>
      <c r="C268" s="99"/>
      <c r="D268" s="99"/>
      <c r="E268" s="99"/>
      <c r="F268" s="99"/>
      <c r="G268" s="99"/>
      <c r="H268" s="99"/>
      <c r="I268" s="99"/>
      <c r="J268" s="99"/>
      <c r="K268" s="898"/>
    </row>
    <row r="269" spans="1:11">
      <c r="A269" s="98"/>
      <c r="B269" s="99"/>
      <c r="C269" s="99"/>
      <c r="D269" s="99"/>
      <c r="E269" s="99"/>
      <c r="F269" s="99"/>
      <c r="G269" s="99"/>
      <c r="H269" s="99"/>
      <c r="I269" s="99"/>
      <c r="J269" s="99"/>
      <c r="K269" s="898"/>
    </row>
    <row r="270" spans="1:11">
      <c r="A270" s="98"/>
      <c r="B270" s="99"/>
      <c r="C270" s="99"/>
      <c r="D270" s="99"/>
      <c r="E270" s="99"/>
      <c r="F270" s="99"/>
      <c r="G270" s="99"/>
      <c r="H270" s="99"/>
      <c r="I270" s="99"/>
      <c r="J270" s="99"/>
      <c r="K270" s="898"/>
    </row>
    <row r="271" spans="1:11">
      <c r="A271" s="98"/>
      <c r="B271" s="99"/>
      <c r="C271" s="99"/>
      <c r="D271" s="99"/>
      <c r="E271" s="99"/>
      <c r="F271" s="99"/>
      <c r="G271" s="99"/>
      <c r="H271" s="99"/>
      <c r="I271" s="99"/>
      <c r="J271" s="99"/>
      <c r="K271" s="898"/>
    </row>
    <row r="272" spans="1:11">
      <c r="A272" s="98"/>
      <c r="B272" s="99"/>
      <c r="C272" s="99"/>
      <c r="D272" s="99"/>
      <c r="E272" s="99"/>
      <c r="F272" s="99"/>
      <c r="G272" s="99"/>
      <c r="H272" s="99"/>
      <c r="I272" s="99"/>
      <c r="J272" s="99"/>
      <c r="K272" s="898"/>
    </row>
    <row r="273" spans="1:11">
      <c r="A273" s="98"/>
      <c r="B273" s="99"/>
      <c r="C273" s="99"/>
      <c r="D273" s="99"/>
      <c r="E273" s="99"/>
      <c r="F273" s="99"/>
      <c r="G273" s="99"/>
      <c r="H273" s="99"/>
      <c r="I273" s="99"/>
      <c r="J273" s="99"/>
      <c r="K273" s="898"/>
    </row>
    <row r="274" spans="1:11">
      <c r="A274" s="98"/>
      <c r="B274" s="99"/>
      <c r="C274" s="99"/>
      <c r="D274" s="99"/>
      <c r="E274" s="99"/>
      <c r="F274" s="99"/>
      <c r="G274" s="99"/>
      <c r="H274" s="99"/>
      <c r="I274" s="99"/>
      <c r="J274" s="99"/>
      <c r="K274" s="898"/>
    </row>
    <row r="275" spans="1:11">
      <c r="A275" s="98"/>
      <c r="B275" s="99"/>
      <c r="C275" s="99"/>
      <c r="D275" s="99"/>
      <c r="E275" s="99"/>
      <c r="F275" s="99"/>
      <c r="G275" s="99"/>
      <c r="H275" s="99"/>
      <c r="I275" s="99"/>
      <c r="J275" s="99"/>
      <c r="K275" s="898"/>
    </row>
    <row r="276" spans="1:11">
      <c r="A276" s="98"/>
      <c r="B276" s="99"/>
      <c r="C276" s="99"/>
      <c r="D276" s="99"/>
      <c r="E276" s="99"/>
      <c r="F276" s="99"/>
      <c r="G276" s="99"/>
      <c r="H276" s="99"/>
      <c r="I276" s="99"/>
      <c r="J276" s="99"/>
      <c r="K276" s="898"/>
    </row>
    <row r="277" spans="1:11">
      <c r="A277" s="98"/>
      <c r="B277" s="99"/>
      <c r="C277" s="99"/>
      <c r="D277" s="99"/>
      <c r="E277" s="99"/>
      <c r="F277" s="99"/>
      <c r="G277" s="99"/>
      <c r="H277" s="99"/>
      <c r="I277" s="99"/>
      <c r="J277" s="99"/>
      <c r="K277" s="898"/>
    </row>
    <row r="278" spans="1:11">
      <c r="A278" s="98"/>
      <c r="B278" s="99"/>
      <c r="C278" s="99"/>
      <c r="D278" s="99"/>
      <c r="E278" s="99"/>
      <c r="F278" s="99"/>
      <c r="G278" s="99"/>
      <c r="H278" s="99"/>
      <c r="I278" s="99"/>
      <c r="J278" s="99"/>
      <c r="K278" s="898"/>
    </row>
    <row r="279" spans="1:11">
      <c r="A279" s="98"/>
      <c r="B279" s="99"/>
      <c r="C279" s="99"/>
      <c r="D279" s="99"/>
      <c r="E279" s="99"/>
      <c r="F279" s="99"/>
      <c r="G279" s="99"/>
      <c r="H279" s="99"/>
      <c r="I279" s="99"/>
      <c r="J279" s="99"/>
      <c r="K279" s="898"/>
    </row>
    <row r="280" spans="1:11">
      <c r="A280" s="98"/>
      <c r="B280" s="99"/>
      <c r="C280" s="99"/>
      <c r="D280" s="99"/>
      <c r="E280" s="99"/>
      <c r="F280" s="99"/>
      <c r="G280" s="99"/>
      <c r="H280" s="99"/>
      <c r="I280" s="99"/>
      <c r="J280" s="99"/>
      <c r="K280" s="898"/>
    </row>
    <row r="281" spans="1:11">
      <c r="A281" s="98"/>
      <c r="B281" s="99"/>
      <c r="C281" s="99"/>
      <c r="D281" s="99"/>
      <c r="E281" s="99"/>
      <c r="F281" s="99"/>
      <c r="G281" s="99"/>
      <c r="H281" s="99"/>
      <c r="I281" s="99"/>
      <c r="J281" s="99"/>
      <c r="K281" s="898"/>
    </row>
    <row r="282" spans="1:11">
      <c r="A282" s="98"/>
      <c r="B282" s="99"/>
      <c r="C282" s="99"/>
      <c r="D282" s="99"/>
      <c r="E282" s="99"/>
      <c r="F282" s="99"/>
      <c r="G282" s="99"/>
      <c r="H282" s="99"/>
      <c r="I282" s="99"/>
      <c r="J282" s="99"/>
      <c r="K282" s="898"/>
    </row>
    <row r="283" spans="1:11">
      <c r="A283" s="98"/>
      <c r="B283" s="99"/>
      <c r="C283" s="99"/>
      <c r="D283" s="99"/>
      <c r="E283" s="99"/>
      <c r="F283" s="99"/>
      <c r="G283" s="99"/>
      <c r="H283" s="99"/>
      <c r="I283" s="99"/>
      <c r="J283" s="99"/>
      <c r="K283" s="898"/>
    </row>
    <row r="284" spans="1:11">
      <c r="A284" s="98"/>
      <c r="B284" s="99"/>
      <c r="C284" s="99"/>
      <c r="D284" s="99"/>
      <c r="E284" s="99"/>
      <c r="F284" s="99"/>
      <c r="G284" s="99"/>
      <c r="H284" s="99"/>
      <c r="I284" s="99"/>
      <c r="J284" s="99"/>
      <c r="K284" s="898"/>
    </row>
    <row r="285" spans="1:11">
      <c r="A285" s="98"/>
      <c r="B285" s="99"/>
      <c r="C285" s="99"/>
      <c r="D285" s="99"/>
      <c r="E285" s="99"/>
      <c r="F285" s="99"/>
      <c r="G285" s="99"/>
      <c r="H285" s="99"/>
      <c r="I285" s="99"/>
      <c r="J285" s="99"/>
      <c r="K285" s="898"/>
    </row>
    <row r="286" spans="1:11">
      <c r="A286" s="98"/>
      <c r="B286" s="99"/>
      <c r="C286" s="99"/>
      <c r="D286" s="99"/>
      <c r="E286" s="99"/>
      <c r="F286" s="99"/>
      <c r="G286" s="99"/>
      <c r="H286" s="99"/>
      <c r="I286" s="99"/>
      <c r="J286" s="99"/>
      <c r="K286" s="898"/>
    </row>
    <row r="287" spans="1:11">
      <c r="A287" s="98"/>
      <c r="B287" s="99"/>
      <c r="C287" s="99"/>
      <c r="D287" s="99"/>
      <c r="E287" s="99"/>
      <c r="F287" s="99"/>
      <c r="G287" s="99"/>
      <c r="H287" s="99"/>
      <c r="I287" s="99"/>
      <c r="J287" s="99"/>
      <c r="K287" s="898"/>
    </row>
    <row r="288" spans="1:11">
      <c r="A288" s="98"/>
      <c r="B288" s="99"/>
      <c r="C288" s="99"/>
      <c r="D288" s="99"/>
      <c r="E288" s="99"/>
      <c r="F288" s="99"/>
      <c r="G288" s="99"/>
      <c r="H288" s="99"/>
      <c r="I288" s="99"/>
      <c r="J288" s="99"/>
      <c r="K288" s="898"/>
    </row>
    <row r="289" spans="1:11">
      <c r="A289" s="98"/>
      <c r="B289" s="99"/>
      <c r="C289" s="99"/>
      <c r="D289" s="99"/>
      <c r="E289" s="99"/>
      <c r="F289" s="99"/>
      <c r="G289" s="99"/>
      <c r="H289" s="99"/>
      <c r="I289" s="99"/>
      <c r="J289" s="99"/>
      <c r="K289" s="898"/>
    </row>
    <row r="290" spans="1:11">
      <c r="A290" s="98"/>
      <c r="B290" s="99"/>
      <c r="C290" s="99"/>
      <c r="D290" s="99"/>
      <c r="E290" s="99"/>
      <c r="F290" s="99"/>
      <c r="G290" s="99"/>
      <c r="H290" s="99"/>
      <c r="I290" s="99"/>
      <c r="J290" s="99"/>
      <c r="K290" s="898"/>
    </row>
    <row r="291" spans="1:11">
      <c r="A291" s="98"/>
      <c r="B291" s="99"/>
      <c r="C291" s="99"/>
      <c r="D291" s="99"/>
      <c r="E291" s="99"/>
      <c r="F291" s="99"/>
      <c r="G291" s="99"/>
      <c r="H291" s="99"/>
      <c r="I291" s="99"/>
      <c r="J291" s="99"/>
      <c r="K291" s="898"/>
    </row>
    <row r="292" spans="1:11">
      <c r="A292" s="98"/>
      <c r="B292" s="99"/>
      <c r="C292" s="99"/>
      <c r="D292" s="99"/>
      <c r="E292" s="99"/>
      <c r="F292" s="99"/>
      <c r="G292" s="99"/>
      <c r="H292" s="99"/>
      <c r="I292" s="99"/>
      <c r="J292" s="99"/>
      <c r="K292" s="898"/>
    </row>
    <row r="293" spans="1:11">
      <c r="A293" s="98"/>
      <c r="B293" s="99"/>
      <c r="C293" s="99"/>
      <c r="D293" s="99"/>
      <c r="E293" s="99"/>
      <c r="F293" s="99"/>
      <c r="G293" s="99"/>
      <c r="H293" s="99"/>
      <c r="I293" s="99"/>
      <c r="J293" s="99"/>
      <c r="K293" s="898"/>
    </row>
    <row r="294" spans="1:11">
      <c r="A294" s="98"/>
      <c r="B294" s="99"/>
      <c r="C294" s="99"/>
      <c r="D294" s="99"/>
      <c r="E294" s="99"/>
      <c r="F294" s="99"/>
      <c r="G294" s="99"/>
      <c r="H294" s="99"/>
      <c r="I294" s="99"/>
      <c r="J294" s="99"/>
      <c r="K294" s="898"/>
    </row>
    <row r="295" spans="1:11">
      <c r="A295" s="98"/>
      <c r="B295" s="99"/>
      <c r="C295" s="99"/>
      <c r="D295" s="99"/>
      <c r="E295" s="99"/>
      <c r="F295" s="99"/>
      <c r="G295" s="99"/>
      <c r="H295" s="99"/>
      <c r="I295" s="99"/>
      <c r="J295" s="99"/>
      <c r="K295" s="898"/>
    </row>
    <row r="296" spans="1:11">
      <c r="A296" s="98"/>
      <c r="B296" s="99"/>
      <c r="C296" s="99"/>
      <c r="D296" s="99"/>
      <c r="E296" s="99"/>
      <c r="F296" s="99"/>
      <c r="G296" s="99"/>
      <c r="H296" s="99"/>
      <c r="I296" s="99"/>
      <c r="J296" s="99"/>
      <c r="K296" s="898"/>
    </row>
    <row r="297" spans="1:11">
      <c r="A297" s="98"/>
      <c r="B297" s="99"/>
      <c r="C297" s="99"/>
      <c r="D297" s="99"/>
      <c r="E297" s="99"/>
      <c r="F297" s="99"/>
      <c r="G297" s="99"/>
      <c r="H297" s="99"/>
      <c r="I297" s="99"/>
      <c r="J297" s="99"/>
      <c r="K297" s="898"/>
    </row>
    <row r="298" spans="1:11">
      <c r="A298" s="98"/>
      <c r="B298" s="99"/>
      <c r="C298" s="99"/>
      <c r="D298" s="99"/>
      <c r="E298" s="99"/>
      <c r="F298" s="99"/>
      <c r="G298" s="99"/>
      <c r="H298" s="99"/>
      <c r="I298" s="99"/>
      <c r="J298" s="99"/>
      <c r="K298" s="898"/>
    </row>
    <row r="299" spans="1:11">
      <c r="A299" s="98"/>
      <c r="B299" s="99"/>
      <c r="C299" s="99"/>
      <c r="D299" s="99"/>
      <c r="E299" s="99"/>
      <c r="F299" s="99"/>
      <c r="G299" s="99"/>
      <c r="H299" s="99"/>
      <c r="I299" s="99"/>
      <c r="J299" s="99"/>
      <c r="K299" s="898"/>
    </row>
    <row r="300" spans="1:11">
      <c r="A300" s="98"/>
      <c r="B300" s="99"/>
      <c r="C300" s="99"/>
      <c r="D300" s="99"/>
      <c r="E300" s="99"/>
      <c r="F300" s="99"/>
      <c r="G300" s="99"/>
      <c r="H300" s="99"/>
      <c r="I300" s="99"/>
      <c r="J300" s="99"/>
      <c r="K300" s="898"/>
    </row>
    <row r="301" spans="1:11">
      <c r="A301" s="98"/>
      <c r="B301" s="99"/>
      <c r="C301" s="99"/>
      <c r="D301" s="99"/>
      <c r="E301" s="99"/>
      <c r="F301" s="99"/>
      <c r="G301" s="99"/>
      <c r="H301" s="99"/>
      <c r="I301" s="99"/>
      <c r="J301" s="99"/>
      <c r="K301" s="898"/>
    </row>
    <row r="302" spans="1:11">
      <c r="A302" s="98"/>
      <c r="B302" s="99"/>
      <c r="C302" s="99"/>
      <c r="D302" s="99"/>
      <c r="E302" s="99"/>
      <c r="F302" s="99"/>
      <c r="G302" s="99"/>
      <c r="H302" s="99"/>
      <c r="I302" s="99"/>
      <c r="J302" s="99"/>
      <c r="K302" s="898"/>
    </row>
    <row r="303" spans="1:11">
      <c r="A303" s="98"/>
      <c r="B303" s="99"/>
      <c r="C303" s="99"/>
      <c r="D303" s="99"/>
      <c r="E303" s="99"/>
      <c r="F303" s="99"/>
      <c r="G303" s="99"/>
      <c r="H303" s="99"/>
      <c r="I303" s="99"/>
      <c r="J303" s="99"/>
      <c r="K303" s="898"/>
    </row>
    <row r="304" spans="1:11">
      <c r="A304" s="98"/>
      <c r="B304" s="99"/>
      <c r="C304" s="99"/>
      <c r="D304" s="99"/>
      <c r="E304" s="99"/>
      <c r="F304" s="99"/>
      <c r="G304" s="99"/>
      <c r="H304" s="99"/>
      <c r="I304" s="99"/>
      <c r="J304" s="99"/>
      <c r="K304" s="898"/>
    </row>
    <row r="305" spans="1:11">
      <c r="A305" s="98"/>
      <c r="B305" s="99"/>
      <c r="C305" s="99"/>
      <c r="D305" s="99"/>
      <c r="E305" s="99"/>
      <c r="F305" s="99"/>
      <c r="G305" s="99"/>
      <c r="H305" s="99"/>
      <c r="I305" s="99"/>
      <c r="J305" s="99"/>
      <c r="K305" s="898"/>
    </row>
    <row r="306" spans="1:11">
      <c r="A306" s="98"/>
      <c r="B306" s="99"/>
      <c r="C306" s="99"/>
      <c r="D306" s="99"/>
      <c r="E306" s="99"/>
      <c r="F306" s="99"/>
      <c r="G306" s="99"/>
      <c r="H306" s="99"/>
      <c r="I306" s="99"/>
      <c r="J306" s="99"/>
      <c r="K306" s="898"/>
    </row>
    <row r="307" spans="1:11">
      <c r="A307" s="98"/>
      <c r="B307" s="99"/>
      <c r="C307" s="99"/>
      <c r="D307" s="99"/>
      <c r="E307" s="99"/>
      <c r="F307" s="99"/>
      <c r="G307" s="99"/>
      <c r="H307" s="99"/>
      <c r="I307" s="99"/>
      <c r="J307" s="99"/>
      <c r="K307" s="898"/>
    </row>
    <row r="308" spans="1:11">
      <c r="A308" s="98"/>
      <c r="B308" s="99"/>
      <c r="C308" s="99"/>
      <c r="D308" s="99"/>
      <c r="E308" s="99"/>
      <c r="F308" s="99"/>
      <c r="G308" s="99"/>
      <c r="H308" s="99"/>
      <c r="I308" s="99"/>
      <c r="J308" s="99"/>
      <c r="K308" s="898"/>
    </row>
    <row r="309" spans="1:11">
      <c r="A309" s="98"/>
      <c r="B309" s="99"/>
      <c r="C309" s="99"/>
      <c r="D309" s="99"/>
      <c r="E309" s="99"/>
      <c r="F309" s="99"/>
      <c r="G309" s="99"/>
      <c r="H309" s="99"/>
      <c r="I309" s="99"/>
      <c r="J309" s="99"/>
      <c r="K309" s="898"/>
    </row>
    <row r="310" spans="1:11">
      <c r="A310" s="98"/>
      <c r="B310" s="99"/>
      <c r="C310" s="99"/>
      <c r="D310" s="99"/>
      <c r="E310" s="99"/>
      <c r="F310" s="99"/>
      <c r="G310" s="99"/>
      <c r="H310" s="99"/>
      <c r="I310" s="99"/>
      <c r="J310" s="99"/>
      <c r="K310" s="898"/>
    </row>
    <row r="311" spans="1:11">
      <c r="A311" s="98"/>
      <c r="B311" s="99"/>
      <c r="C311" s="99"/>
      <c r="D311" s="99"/>
      <c r="E311" s="99"/>
      <c r="F311" s="99"/>
      <c r="G311" s="99"/>
      <c r="H311" s="99"/>
      <c r="I311" s="99"/>
      <c r="J311" s="99"/>
      <c r="K311" s="898"/>
    </row>
    <row r="312" spans="1:11">
      <c r="A312" s="98"/>
      <c r="B312" s="99"/>
      <c r="C312" s="99"/>
      <c r="D312" s="99"/>
      <c r="E312" s="99"/>
      <c r="F312" s="99"/>
      <c r="G312" s="99"/>
      <c r="H312" s="99"/>
      <c r="I312" s="99"/>
      <c r="J312" s="99"/>
      <c r="K312" s="898"/>
    </row>
    <row r="313" spans="1:11">
      <c r="A313" s="98"/>
      <c r="B313" s="99"/>
      <c r="C313" s="99"/>
      <c r="D313" s="99"/>
      <c r="E313" s="99"/>
      <c r="F313" s="99"/>
      <c r="G313" s="99"/>
      <c r="H313" s="99"/>
      <c r="I313" s="99"/>
      <c r="J313" s="99"/>
      <c r="K313" s="898"/>
    </row>
    <row r="314" spans="1:11">
      <c r="A314" s="98"/>
      <c r="B314" s="99"/>
      <c r="C314" s="99"/>
      <c r="D314" s="99"/>
      <c r="E314" s="99"/>
      <c r="F314" s="99"/>
      <c r="G314" s="99"/>
      <c r="H314" s="99"/>
      <c r="I314" s="99"/>
      <c r="J314" s="99"/>
      <c r="K314" s="898"/>
    </row>
    <row r="315" spans="1:11">
      <c r="A315" s="98"/>
      <c r="B315" s="99"/>
      <c r="C315" s="99"/>
      <c r="D315" s="99"/>
      <c r="E315" s="99"/>
      <c r="F315" s="99"/>
      <c r="G315" s="99"/>
      <c r="H315" s="99"/>
      <c r="I315" s="99"/>
      <c r="J315" s="99"/>
      <c r="K315" s="898"/>
    </row>
    <row r="316" spans="1:11">
      <c r="A316" s="98"/>
      <c r="B316" s="99"/>
      <c r="C316" s="99"/>
      <c r="D316" s="99"/>
      <c r="E316" s="99"/>
      <c r="F316" s="99"/>
      <c r="G316" s="99"/>
      <c r="H316" s="99"/>
      <c r="I316" s="99"/>
      <c r="J316" s="99"/>
      <c r="K316" s="898"/>
    </row>
    <row r="317" spans="1:11">
      <c r="A317" s="98"/>
      <c r="B317" s="99"/>
      <c r="C317" s="99"/>
      <c r="D317" s="99"/>
      <c r="E317" s="99"/>
      <c r="F317" s="99"/>
      <c r="G317" s="99"/>
      <c r="H317" s="99"/>
      <c r="I317" s="99"/>
      <c r="J317" s="99"/>
      <c r="K317" s="898"/>
    </row>
    <row r="318" spans="1:11">
      <c r="A318" s="98"/>
      <c r="B318" s="99"/>
      <c r="C318" s="99"/>
      <c r="D318" s="99"/>
      <c r="E318" s="99"/>
      <c r="F318" s="99"/>
      <c r="G318" s="99"/>
      <c r="H318" s="99"/>
      <c r="I318" s="99"/>
      <c r="J318" s="99"/>
      <c r="K318" s="898"/>
    </row>
    <row r="319" spans="1:11">
      <c r="A319" s="98"/>
      <c r="B319" s="99"/>
      <c r="C319" s="99"/>
      <c r="D319" s="99"/>
      <c r="E319" s="99"/>
      <c r="F319" s="99"/>
      <c r="G319" s="99"/>
      <c r="H319" s="99"/>
      <c r="I319" s="99"/>
      <c r="J319" s="99"/>
      <c r="K319" s="898"/>
    </row>
    <row r="320" spans="1:11">
      <c r="A320" s="98"/>
      <c r="B320" s="99"/>
      <c r="C320" s="99"/>
      <c r="D320" s="99"/>
      <c r="E320" s="99"/>
      <c r="F320" s="99"/>
      <c r="G320" s="99"/>
      <c r="H320" s="99"/>
      <c r="I320" s="99"/>
      <c r="J320" s="99"/>
      <c r="K320" s="898"/>
    </row>
    <row r="321" spans="1:11">
      <c r="A321" s="98"/>
      <c r="B321" s="99"/>
      <c r="C321" s="99"/>
      <c r="D321" s="99"/>
      <c r="E321" s="99"/>
      <c r="F321" s="99"/>
      <c r="G321" s="99"/>
      <c r="H321" s="99"/>
      <c r="I321" s="99"/>
      <c r="J321" s="99"/>
      <c r="K321" s="898"/>
    </row>
    <row r="322" spans="1:11">
      <c r="A322" s="98"/>
      <c r="B322" s="99"/>
      <c r="C322" s="99"/>
      <c r="D322" s="99"/>
      <c r="E322" s="99"/>
      <c r="F322" s="99"/>
      <c r="G322" s="99"/>
      <c r="H322" s="99"/>
      <c r="I322" s="99"/>
      <c r="J322" s="99"/>
      <c r="K322" s="898"/>
    </row>
    <row r="323" spans="1:11">
      <c r="A323" s="98"/>
      <c r="B323" s="99"/>
      <c r="C323" s="99"/>
      <c r="D323" s="99"/>
      <c r="E323" s="99"/>
      <c r="F323" s="99"/>
      <c r="G323" s="99"/>
      <c r="H323" s="99"/>
      <c r="I323" s="99"/>
      <c r="J323" s="99"/>
      <c r="K323" s="898"/>
    </row>
    <row r="324" spans="1:11">
      <c r="A324" s="98"/>
      <c r="B324" s="99"/>
      <c r="C324" s="99"/>
      <c r="D324" s="99"/>
      <c r="E324" s="99"/>
      <c r="F324" s="99"/>
      <c r="G324" s="99"/>
      <c r="H324" s="99"/>
      <c r="I324" s="99"/>
      <c r="J324" s="99"/>
      <c r="K324" s="898"/>
    </row>
    <row r="325" spans="1:11">
      <c r="A325" s="98"/>
      <c r="B325" s="99"/>
      <c r="C325" s="99"/>
      <c r="D325" s="99"/>
      <c r="E325" s="99"/>
      <c r="F325" s="99"/>
      <c r="G325" s="99"/>
      <c r="H325" s="99"/>
      <c r="I325" s="99"/>
      <c r="J325" s="99"/>
      <c r="K325" s="898"/>
    </row>
    <row r="326" spans="1:11">
      <c r="A326" s="98"/>
      <c r="B326" s="99"/>
      <c r="C326" s="99"/>
      <c r="D326" s="99"/>
      <c r="E326" s="99"/>
      <c r="F326" s="99"/>
      <c r="G326" s="99"/>
      <c r="H326" s="99"/>
      <c r="I326" s="99"/>
      <c r="J326" s="99"/>
      <c r="K326" s="898"/>
    </row>
    <row r="327" spans="1:11">
      <c r="A327" s="98"/>
      <c r="B327" s="99"/>
      <c r="C327" s="99"/>
      <c r="D327" s="99"/>
      <c r="E327" s="99"/>
      <c r="F327" s="99"/>
      <c r="G327" s="99"/>
      <c r="H327" s="99"/>
      <c r="I327" s="99"/>
      <c r="J327" s="99"/>
      <c r="K327" s="898"/>
    </row>
    <row r="328" spans="1:11">
      <c r="A328" s="98"/>
      <c r="B328" s="99"/>
      <c r="C328" s="99"/>
      <c r="D328" s="99"/>
      <c r="E328" s="99"/>
      <c r="F328" s="99"/>
      <c r="G328" s="99"/>
      <c r="H328" s="99"/>
      <c r="I328" s="99"/>
      <c r="J328" s="99"/>
      <c r="K328" s="898"/>
    </row>
    <row r="329" spans="1:11">
      <c r="A329" s="98"/>
      <c r="B329" s="99"/>
      <c r="C329" s="99"/>
      <c r="D329" s="99"/>
      <c r="E329" s="99"/>
      <c r="F329" s="99"/>
      <c r="G329" s="99"/>
      <c r="H329" s="99"/>
      <c r="I329" s="99"/>
      <c r="J329" s="99"/>
      <c r="K329" s="898"/>
    </row>
    <row r="330" spans="1:11">
      <c r="A330" s="98"/>
      <c r="B330" s="99"/>
      <c r="C330" s="99"/>
      <c r="D330" s="99"/>
      <c r="E330" s="99"/>
      <c r="F330" s="99"/>
      <c r="G330" s="99"/>
      <c r="H330" s="99"/>
      <c r="I330" s="99"/>
      <c r="J330" s="99"/>
      <c r="K330" s="898"/>
    </row>
    <row r="331" spans="1:11">
      <c r="A331" s="98"/>
      <c r="B331" s="99"/>
      <c r="C331" s="99"/>
      <c r="D331" s="99"/>
      <c r="E331" s="99"/>
      <c r="F331" s="99"/>
      <c r="G331" s="99"/>
      <c r="H331" s="99"/>
      <c r="I331" s="99"/>
      <c r="J331" s="99"/>
      <c r="K331" s="898"/>
    </row>
    <row r="332" spans="1:11">
      <c r="A332" s="98"/>
      <c r="B332" s="99"/>
      <c r="C332" s="99"/>
      <c r="D332" s="99"/>
      <c r="E332" s="99"/>
      <c r="F332" s="99"/>
      <c r="G332" s="99"/>
      <c r="H332" s="99"/>
      <c r="I332" s="99"/>
      <c r="J332" s="99"/>
      <c r="K332" s="898"/>
    </row>
    <row r="333" spans="1:11">
      <c r="A333" s="98"/>
      <c r="B333" s="99"/>
      <c r="C333" s="99"/>
      <c r="D333" s="99"/>
      <c r="E333" s="99"/>
      <c r="F333" s="99"/>
      <c r="G333" s="99"/>
      <c r="H333" s="99"/>
      <c r="I333" s="99"/>
      <c r="J333" s="99"/>
      <c r="K333" s="898"/>
    </row>
    <row r="334" spans="1:11">
      <c r="A334" s="98"/>
      <c r="B334" s="99"/>
      <c r="C334" s="99"/>
      <c r="D334" s="99"/>
      <c r="E334" s="99"/>
      <c r="F334" s="99"/>
      <c r="G334" s="99"/>
      <c r="H334" s="99"/>
      <c r="I334" s="99"/>
      <c r="J334" s="99"/>
      <c r="K334" s="898"/>
    </row>
    <row r="335" spans="1:11">
      <c r="A335" s="98"/>
      <c r="B335" s="99"/>
      <c r="C335" s="99"/>
      <c r="D335" s="99"/>
      <c r="E335" s="99"/>
      <c r="F335" s="99"/>
      <c r="G335" s="99"/>
      <c r="H335" s="99"/>
      <c r="I335" s="99"/>
      <c r="J335" s="99"/>
      <c r="K335" s="898"/>
    </row>
    <row r="336" spans="1:11">
      <c r="A336" s="98"/>
      <c r="B336" s="99"/>
      <c r="C336" s="99"/>
      <c r="D336" s="99"/>
      <c r="E336" s="99"/>
      <c r="F336" s="99"/>
      <c r="G336" s="99"/>
      <c r="H336" s="99"/>
      <c r="I336" s="99"/>
      <c r="J336" s="99"/>
      <c r="K336" s="898"/>
    </row>
    <row r="337" spans="1:11">
      <c r="A337" s="98"/>
      <c r="B337" s="99"/>
      <c r="C337" s="99"/>
      <c r="D337" s="99"/>
      <c r="E337" s="99"/>
      <c r="F337" s="99"/>
      <c r="G337" s="99"/>
      <c r="H337" s="99"/>
      <c r="I337" s="99"/>
      <c r="J337" s="99"/>
      <c r="K337" s="898"/>
    </row>
    <row r="338" spans="1:11">
      <c r="A338" s="98"/>
      <c r="B338" s="99"/>
      <c r="C338" s="99"/>
      <c r="D338" s="99"/>
      <c r="E338" s="99"/>
      <c r="F338" s="99"/>
      <c r="G338" s="99"/>
      <c r="H338" s="99"/>
      <c r="I338" s="99"/>
      <c r="J338" s="99"/>
      <c r="K338" s="898"/>
    </row>
    <row r="339" spans="1:11">
      <c r="A339" s="98"/>
      <c r="B339" s="99"/>
      <c r="C339" s="99"/>
      <c r="D339" s="99"/>
      <c r="E339" s="99"/>
      <c r="F339" s="99"/>
      <c r="G339" s="99"/>
      <c r="H339" s="99"/>
      <c r="I339" s="99"/>
      <c r="J339" s="99"/>
      <c r="K339" s="898"/>
    </row>
    <row r="340" spans="1:11">
      <c r="A340" s="98"/>
      <c r="B340" s="99"/>
      <c r="C340" s="99"/>
      <c r="D340" s="99"/>
      <c r="E340" s="99"/>
      <c r="F340" s="99"/>
      <c r="G340" s="99"/>
      <c r="H340" s="99"/>
      <c r="I340" s="99"/>
      <c r="J340" s="99"/>
      <c r="K340" s="898"/>
    </row>
    <row r="341" spans="1:11">
      <c r="A341" s="98"/>
      <c r="B341" s="99"/>
      <c r="C341" s="99"/>
      <c r="D341" s="99"/>
      <c r="E341" s="99"/>
      <c r="F341" s="99"/>
      <c r="G341" s="99"/>
      <c r="H341" s="99"/>
      <c r="I341" s="99"/>
      <c r="J341" s="99"/>
      <c r="K341" s="898"/>
    </row>
    <row r="342" spans="1:11">
      <c r="A342" s="98"/>
      <c r="B342" s="99"/>
      <c r="C342" s="99"/>
      <c r="D342" s="99"/>
      <c r="E342" s="99"/>
      <c r="F342" s="99"/>
      <c r="G342" s="99"/>
      <c r="H342" s="99"/>
      <c r="I342" s="99"/>
      <c r="J342" s="99"/>
      <c r="K342" s="898"/>
    </row>
    <row r="343" spans="1:11">
      <c r="A343" s="98"/>
      <c r="B343" s="99"/>
      <c r="C343" s="99"/>
      <c r="D343" s="99"/>
      <c r="E343" s="99"/>
      <c r="F343" s="99"/>
      <c r="G343" s="99"/>
      <c r="H343" s="99"/>
      <c r="I343" s="99"/>
      <c r="J343" s="99"/>
      <c r="K343" s="898"/>
    </row>
    <row r="344" spans="1:11">
      <c r="A344" s="98"/>
      <c r="B344" s="99"/>
      <c r="C344" s="99"/>
      <c r="D344" s="99"/>
      <c r="E344" s="99"/>
      <c r="F344" s="99"/>
      <c r="G344" s="99"/>
      <c r="H344" s="99"/>
      <c r="I344" s="99"/>
      <c r="J344" s="99"/>
      <c r="K344" s="898"/>
    </row>
    <row r="345" spans="1:11">
      <c r="A345" s="98"/>
      <c r="B345" s="99"/>
      <c r="C345" s="99"/>
      <c r="D345" s="99"/>
      <c r="E345" s="99"/>
      <c r="F345" s="99"/>
      <c r="G345" s="99"/>
      <c r="H345" s="99"/>
      <c r="I345" s="99"/>
      <c r="J345" s="99"/>
      <c r="K345" s="898"/>
    </row>
    <row r="346" spans="1:11">
      <c r="A346" s="98"/>
      <c r="B346" s="99"/>
      <c r="C346" s="99"/>
      <c r="D346" s="99"/>
      <c r="E346" s="99"/>
      <c r="F346" s="99"/>
      <c r="G346" s="99"/>
      <c r="H346" s="99"/>
      <c r="I346" s="99"/>
      <c r="J346" s="99"/>
      <c r="K346" s="898"/>
    </row>
    <row r="347" spans="1:11">
      <c r="A347" s="98"/>
      <c r="B347" s="99"/>
      <c r="C347" s="99"/>
      <c r="D347" s="99"/>
      <c r="E347" s="99"/>
      <c r="F347" s="99"/>
      <c r="G347" s="99"/>
      <c r="H347" s="99"/>
      <c r="I347" s="99"/>
      <c r="J347" s="99"/>
      <c r="K347" s="898"/>
    </row>
    <row r="348" spans="1:11">
      <c r="A348" s="98"/>
      <c r="B348" s="99"/>
      <c r="C348" s="99"/>
      <c r="D348" s="99"/>
      <c r="E348" s="99"/>
      <c r="F348" s="99"/>
      <c r="G348" s="99"/>
      <c r="H348" s="99"/>
      <c r="I348" s="99"/>
      <c r="J348" s="99"/>
      <c r="K348" s="898"/>
    </row>
    <row r="349" spans="1:11">
      <c r="A349" s="98"/>
      <c r="B349" s="99"/>
      <c r="C349" s="99"/>
      <c r="D349" s="99"/>
      <c r="E349" s="99"/>
      <c r="F349" s="99"/>
      <c r="G349" s="99"/>
      <c r="H349" s="99"/>
      <c r="I349" s="99"/>
      <c r="J349" s="99"/>
      <c r="K349" s="898"/>
    </row>
    <row r="350" spans="1:11">
      <c r="A350" s="98"/>
      <c r="B350" s="99"/>
      <c r="C350" s="99"/>
      <c r="D350" s="99"/>
      <c r="E350" s="99"/>
      <c r="F350" s="99"/>
      <c r="G350" s="99"/>
      <c r="H350" s="99"/>
      <c r="I350" s="99"/>
      <c r="J350" s="99"/>
      <c r="K350" s="898"/>
    </row>
    <row r="351" spans="1:11">
      <c r="A351" s="98"/>
      <c r="B351" s="99"/>
      <c r="C351" s="99"/>
      <c r="D351" s="99"/>
      <c r="E351" s="99"/>
      <c r="F351" s="99"/>
      <c r="G351" s="99"/>
      <c r="H351" s="99"/>
      <c r="I351" s="99"/>
      <c r="J351" s="99"/>
      <c r="K351" s="898"/>
    </row>
    <row r="352" spans="1:11">
      <c r="A352" s="98"/>
      <c r="B352" s="99"/>
      <c r="C352" s="99"/>
      <c r="D352" s="99"/>
      <c r="E352" s="99"/>
      <c r="F352" s="99"/>
      <c r="G352" s="99"/>
      <c r="H352" s="99"/>
      <c r="I352" s="99"/>
      <c r="J352" s="99"/>
      <c r="K352" s="898"/>
    </row>
    <row r="353" spans="1:11">
      <c r="A353" s="98"/>
      <c r="B353" s="99"/>
      <c r="C353" s="99"/>
      <c r="D353" s="99"/>
      <c r="E353" s="99"/>
      <c r="F353" s="99"/>
      <c r="G353" s="99"/>
      <c r="H353" s="99"/>
      <c r="I353" s="99"/>
      <c r="J353" s="99"/>
      <c r="K353" s="898"/>
    </row>
    <row r="354" spans="1:11">
      <c r="A354" s="98"/>
      <c r="B354" s="99"/>
      <c r="C354" s="99"/>
      <c r="D354" s="99"/>
      <c r="E354" s="99"/>
      <c r="F354" s="99"/>
      <c r="G354" s="99"/>
      <c r="H354" s="99"/>
      <c r="I354" s="99"/>
      <c r="J354" s="99"/>
      <c r="K354" s="898"/>
    </row>
    <row r="355" spans="1:11">
      <c r="A355" s="98"/>
      <c r="B355" s="99"/>
      <c r="C355" s="99"/>
      <c r="D355" s="99"/>
      <c r="E355" s="99"/>
      <c r="F355" s="99"/>
      <c r="G355" s="99"/>
      <c r="H355" s="99"/>
      <c r="I355" s="99"/>
      <c r="J355" s="99"/>
      <c r="K355" s="898"/>
    </row>
    <row r="356" spans="1:11">
      <c r="A356" s="98"/>
      <c r="B356" s="99"/>
      <c r="C356" s="99"/>
      <c r="D356" s="99"/>
      <c r="E356" s="99"/>
      <c r="F356" s="99"/>
      <c r="G356" s="99"/>
      <c r="H356" s="99"/>
      <c r="I356" s="99"/>
      <c r="J356" s="99"/>
      <c r="K356" s="898"/>
    </row>
    <row r="357" spans="1:11">
      <c r="A357" s="98"/>
      <c r="B357" s="99"/>
      <c r="C357" s="99"/>
      <c r="D357" s="99"/>
      <c r="E357" s="99"/>
      <c r="F357" s="99"/>
      <c r="G357" s="99"/>
      <c r="H357" s="99"/>
      <c r="I357" s="99"/>
      <c r="J357" s="99"/>
      <c r="K357" s="898"/>
    </row>
    <row r="358" spans="1:11">
      <c r="A358" s="98"/>
      <c r="B358" s="99"/>
      <c r="C358" s="99"/>
      <c r="D358" s="99"/>
      <c r="E358" s="99"/>
      <c r="F358" s="99"/>
      <c r="G358" s="99"/>
      <c r="H358" s="99"/>
      <c r="I358" s="99"/>
      <c r="J358" s="99"/>
      <c r="K358" s="898"/>
    </row>
    <row r="359" spans="1:11">
      <c r="A359" s="98"/>
      <c r="B359" s="99"/>
      <c r="C359" s="99"/>
      <c r="D359" s="99"/>
      <c r="E359" s="99"/>
      <c r="F359" s="99"/>
      <c r="G359" s="99"/>
      <c r="H359" s="99"/>
      <c r="I359" s="99"/>
      <c r="J359" s="99"/>
      <c r="K359" s="898"/>
    </row>
    <row r="360" spans="1:11">
      <c r="A360" s="98"/>
      <c r="B360" s="99"/>
      <c r="C360" s="99"/>
      <c r="D360" s="99"/>
      <c r="E360" s="99"/>
      <c r="F360" s="99"/>
      <c r="G360" s="99"/>
      <c r="H360" s="99"/>
      <c r="I360" s="99"/>
      <c r="J360" s="99"/>
      <c r="K360" s="898"/>
    </row>
    <row r="361" spans="1:11">
      <c r="A361" s="98"/>
      <c r="B361" s="99"/>
      <c r="C361" s="99"/>
      <c r="D361" s="99"/>
      <c r="E361" s="99"/>
      <c r="F361" s="99"/>
      <c r="G361" s="99"/>
      <c r="H361" s="99"/>
      <c r="I361" s="99"/>
      <c r="J361" s="99"/>
      <c r="K361" s="898"/>
    </row>
    <row r="362" spans="1:11">
      <c r="A362" s="98"/>
      <c r="B362" s="99"/>
      <c r="C362" s="99"/>
      <c r="D362" s="99"/>
      <c r="E362" s="99"/>
      <c r="F362" s="99"/>
      <c r="G362" s="99"/>
      <c r="H362" s="99"/>
      <c r="I362" s="99"/>
      <c r="J362" s="99"/>
      <c r="K362" s="898"/>
    </row>
    <row r="363" spans="1:11">
      <c r="A363" s="98"/>
      <c r="B363" s="99"/>
      <c r="C363" s="99"/>
      <c r="D363" s="99"/>
      <c r="E363" s="99"/>
      <c r="F363" s="99"/>
      <c r="G363" s="99"/>
      <c r="H363" s="99"/>
      <c r="I363" s="99"/>
      <c r="J363" s="99"/>
      <c r="K363" s="898"/>
    </row>
    <row r="364" spans="1:11">
      <c r="A364" s="98"/>
      <c r="B364" s="99"/>
      <c r="C364" s="99"/>
      <c r="D364" s="99"/>
      <c r="E364" s="99"/>
      <c r="F364" s="99"/>
      <c r="G364" s="99"/>
      <c r="H364" s="99"/>
      <c r="I364" s="99"/>
      <c r="J364" s="99"/>
      <c r="K364" s="898"/>
    </row>
    <row r="365" spans="1:11">
      <c r="A365" s="98"/>
      <c r="B365" s="99"/>
      <c r="C365" s="99"/>
      <c r="D365" s="99"/>
      <c r="E365" s="99"/>
      <c r="F365" s="99"/>
      <c r="G365" s="99"/>
      <c r="H365" s="99"/>
      <c r="I365" s="99"/>
      <c r="J365" s="99"/>
      <c r="K365" s="898"/>
    </row>
    <row r="366" spans="1:11">
      <c r="A366" s="98"/>
      <c r="B366" s="99"/>
      <c r="C366" s="99"/>
      <c r="D366" s="99"/>
      <c r="E366" s="99"/>
      <c r="F366" s="99"/>
      <c r="G366" s="99"/>
      <c r="H366" s="99"/>
      <c r="I366" s="99"/>
      <c r="J366" s="99"/>
      <c r="K366" s="898"/>
    </row>
    <row r="367" spans="1:11">
      <c r="A367" s="98"/>
      <c r="B367" s="99"/>
      <c r="C367" s="99"/>
      <c r="D367" s="99"/>
      <c r="E367" s="99"/>
      <c r="F367" s="99"/>
      <c r="G367" s="99"/>
      <c r="H367" s="99"/>
      <c r="I367" s="99"/>
      <c r="J367" s="99"/>
      <c r="K367" s="898"/>
    </row>
    <row r="368" spans="1:11">
      <c r="A368" s="98"/>
      <c r="B368" s="99"/>
      <c r="C368" s="99"/>
      <c r="D368" s="99"/>
      <c r="E368" s="99"/>
      <c r="F368" s="99"/>
      <c r="G368" s="99"/>
      <c r="H368" s="99"/>
      <c r="I368" s="99"/>
      <c r="J368" s="99"/>
      <c r="K368" s="898"/>
    </row>
    <row r="369" spans="1:11">
      <c r="A369" s="98"/>
      <c r="B369" s="99"/>
      <c r="C369" s="99"/>
      <c r="D369" s="99"/>
      <c r="E369" s="99"/>
      <c r="F369" s="99"/>
      <c r="G369" s="99"/>
      <c r="H369" s="99"/>
      <c r="I369" s="99"/>
      <c r="J369" s="99"/>
      <c r="K369" s="898"/>
    </row>
    <row r="370" spans="1:11">
      <c r="A370" s="98"/>
      <c r="B370" s="99"/>
      <c r="C370" s="99"/>
      <c r="D370" s="99"/>
      <c r="E370" s="99"/>
      <c r="F370" s="99"/>
      <c r="G370" s="99"/>
      <c r="H370" s="99"/>
      <c r="I370" s="99"/>
      <c r="J370" s="99"/>
      <c r="K370" s="898"/>
    </row>
    <row r="371" spans="1:11">
      <c r="A371" s="98"/>
      <c r="B371" s="99"/>
      <c r="C371" s="99"/>
      <c r="D371" s="99"/>
      <c r="E371" s="99"/>
      <c r="F371" s="99"/>
      <c r="G371" s="99"/>
      <c r="H371" s="99"/>
      <c r="I371" s="99"/>
      <c r="J371" s="99"/>
      <c r="K371" s="898"/>
    </row>
    <row r="372" spans="1:11">
      <c r="A372" s="98"/>
      <c r="B372" s="99"/>
      <c r="C372" s="99"/>
      <c r="D372" s="99"/>
      <c r="E372" s="99"/>
      <c r="F372" s="99"/>
      <c r="G372" s="99"/>
      <c r="H372" s="99"/>
      <c r="I372" s="99"/>
      <c r="J372" s="99"/>
      <c r="K372" s="898"/>
    </row>
    <row r="373" spans="1:11">
      <c r="A373" s="98"/>
      <c r="B373" s="99"/>
      <c r="C373" s="99"/>
      <c r="D373" s="99"/>
      <c r="E373" s="99"/>
      <c r="F373" s="99"/>
      <c r="G373" s="99"/>
      <c r="H373" s="99"/>
      <c r="I373" s="99"/>
      <c r="J373" s="99"/>
      <c r="K373" s="898"/>
    </row>
    <row r="374" spans="1:11">
      <c r="A374" s="98"/>
      <c r="B374" s="99"/>
      <c r="C374" s="99"/>
      <c r="D374" s="99"/>
      <c r="E374" s="99"/>
      <c r="F374" s="99"/>
      <c r="G374" s="99"/>
      <c r="H374" s="99"/>
      <c r="I374" s="99"/>
      <c r="J374" s="99"/>
      <c r="K374" s="898"/>
    </row>
    <row r="375" spans="1:11">
      <c r="A375" s="98"/>
      <c r="B375" s="99"/>
      <c r="C375" s="99"/>
      <c r="D375" s="99"/>
      <c r="E375" s="99"/>
      <c r="F375" s="99"/>
      <c r="G375" s="99"/>
      <c r="H375" s="99"/>
      <c r="I375" s="99"/>
      <c r="J375" s="99"/>
      <c r="K375" s="898"/>
    </row>
    <row r="376" spans="1:11">
      <c r="A376" s="98"/>
      <c r="B376" s="99"/>
      <c r="C376" s="99"/>
      <c r="D376" s="99"/>
      <c r="E376" s="99"/>
      <c r="F376" s="99"/>
      <c r="G376" s="99"/>
      <c r="H376" s="99"/>
      <c r="I376" s="99"/>
      <c r="J376" s="99"/>
      <c r="K376" s="898"/>
    </row>
    <row r="377" spans="1:11">
      <c r="A377" s="98"/>
      <c r="B377" s="99"/>
      <c r="C377" s="99"/>
      <c r="D377" s="99"/>
      <c r="E377" s="99"/>
      <c r="F377" s="99"/>
      <c r="G377" s="99"/>
      <c r="H377" s="99"/>
      <c r="I377" s="99"/>
      <c r="J377" s="99"/>
      <c r="K377" s="898"/>
    </row>
    <row r="378" spans="1:11">
      <c r="A378" s="98"/>
      <c r="B378" s="99"/>
      <c r="C378" s="99"/>
      <c r="D378" s="99"/>
      <c r="E378" s="99"/>
      <c r="F378" s="99"/>
      <c r="G378" s="99"/>
      <c r="H378" s="99"/>
      <c r="I378" s="99"/>
      <c r="J378" s="99"/>
      <c r="K378" s="898"/>
    </row>
    <row r="379" spans="1:11">
      <c r="A379" s="98"/>
      <c r="B379" s="99"/>
      <c r="C379" s="99"/>
      <c r="D379" s="99"/>
      <c r="E379" s="99"/>
      <c r="F379" s="99"/>
      <c r="G379" s="99"/>
      <c r="H379" s="99"/>
      <c r="I379" s="99"/>
      <c r="J379" s="99"/>
      <c r="K379" s="898"/>
    </row>
    <row r="380" spans="1:11">
      <c r="A380" s="98"/>
      <c r="B380" s="99"/>
      <c r="C380" s="99"/>
      <c r="D380" s="99"/>
      <c r="E380" s="99"/>
      <c r="F380" s="99"/>
      <c r="G380" s="99"/>
      <c r="H380" s="99"/>
      <c r="I380" s="99"/>
      <c r="J380" s="99"/>
      <c r="K380" s="898"/>
    </row>
    <row r="381" spans="1:11">
      <c r="A381" s="98"/>
      <c r="B381" s="99"/>
      <c r="C381" s="99"/>
      <c r="D381" s="99"/>
      <c r="E381" s="99"/>
      <c r="F381" s="99"/>
      <c r="G381" s="99"/>
      <c r="H381" s="99"/>
      <c r="I381" s="99"/>
      <c r="J381" s="99"/>
      <c r="K381" s="898"/>
    </row>
    <row r="382" spans="1:11">
      <c r="A382" s="98"/>
      <c r="B382" s="99"/>
      <c r="C382" s="99"/>
      <c r="D382" s="99"/>
      <c r="E382" s="99"/>
      <c r="F382" s="99"/>
      <c r="G382" s="99"/>
      <c r="H382" s="99"/>
      <c r="I382" s="99"/>
      <c r="J382" s="99"/>
      <c r="K382" s="898"/>
    </row>
    <row r="383" spans="1:11">
      <c r="A383" s="98"/>
      <c r="B383" s="99"/>
      <c r="C383" s="99"/>
      <c r="D383" s="99"/>
      <c r="E383" s="99"/>
      <c r="F383" s="99"/>
      <c r="G383" s="99"/>
      <c r="H383" s="99"/>
      <c r="I383" s="99"/>
      <c r="J383" s="99"/>
      <c r="K383" s="898"/>
    </row>
    <row r="384" spans="1:11">
      <c r="A384" s="98"/>
      <c r="B384" s="99"/>
      <c r="C384" s="99"/>
      <c r="D384" s="99"/>
      <c r="E384" s="99"/>
      <c r="F384" s="99"/>
      <c r="G384" s="99"/>
      <c r="H384" s="99"/>
      <c r="I384" s="99"/>
      <c r="J384" s="99"/>
      <c r="K384" s="898"/>
    </row>
    <row r="385" spans="1:11">
      <c r="A385" s="98"/>
      <c r="B385" s="99"/>
      <c r="C385" s="99"/>
      <c r="D385" s="99"/>
      <c r="E385" s="99"/>
      <c r="F385" s="99"/>
      <c r="G385" s="99"/>
      <c r="H385" s="99"/>
      <c r="I385" s="99"/>
      <c r="J385" s="99"/>
      <c r="K385" s="898"/>
    </row>
    <row r="386" spans="1:11">
      <c r="A386" s="98"/>
      <c r="B386" s="99"/>
      <c r="C386" s="99"/>
      <c r="D386" s="99"/>
      <c r="E386" s="99"/>
      <c r="F386" s="99"/>
      <c r="G386" s="99"/>
      <c r="H386" s="99"/>
      <c r="I386" s="99"/>
      <c r="J386" s="99"/>
      <c r="K386" s="898"/>
    </row>
    <row r="387" spans="1:11">
      <c r="A387" s="98"/>
      <c r="B387" s="99"/>
      <c r="C387" s="99"/>
      <c r="D387" s="99"/>
      <c r="E387" s="99"/>
      <c r="F387" s="99"/>
      <c r="G387" s="99"/>
      <c r="H387" s="99"/>
      <c r="I387" s="99"/>
      <c r="J387" s="99"/>
      <c r="K387" s="898"/>
    </row>
    <row r="388" spans="1:11">
      <c r="A388" s="98"/>
      <c r="B388" s="99"/>
      <c r="C388" s="99"/>
      <c r="D388" s="99"/>
      <c r="E388" s="99"/>
      <c r="F388" s="99"/>
      <c r="G388" s="99"/>
      <c r="H388" s="99"/>
      <c r="I388" s="99"/>
      <c r="J388" s="99"/>
      <c r="K388" s="898"/>
    </row>
    <row r="389" spans="1:11">
      <c r="A389" s="98"/>
      <c r="B389" s="99"/>
      <c r="C389" s="99"/>
      <c r="D389" s="99"/>
      <c r="E389" s="99"/>
      <c r="F389" s="99"/>
      <c r="G389" s="99"/>
      <c r="H389" s="99"/>
      <c r="I389" s="99"/>
      <c r="J389" s="99"/>
      <c r="K389" s="898"/>
    </row>
    <row r="390" spans="1:11">
      <c r="A390" s="98"/>
      <c r="B390" s="99"/>
      <c r="C390" s="99"/>
      <c r="D390" s="99"/>
      <c r="E390" s="99"/>
      <c r="F390" s="99"/>
      <c r="G390" s="99"/>
      <c r="H390" s="99"/>
      <c r="I390" s="99"/>
      <c r="J390" s="99"/>
      <c r="K390" s="898"/>
    </row>
    <row r="391" spans="1:11">
      <c r="A391" s="98"/>
      <c r="B391" s="99"/>
      <c r="C391" s="99"/>
      <c r="D391" s="99"/>
      <c r="E391" s="99"/>
      <c r="F391" s="99"/>
      <c r="G391" s="99"/>
      <c r="H391" s="99"/>
      <c r="I391" s="99"/>
      <c r="J391" s="99"/>
      <c r="K391" s="898"/>
    </row>
    <row r="392" spans="1:11">
      <c r="A392" s="98"/>
      <c r="B392" s="99"/>
      <c r="C392" s="99"/>
      <c r="D392" s="99"/>
      <c r="E392" s="99"/>
      <c r="F392" s="99"/>
      <c r="G392" s="99"/>
      <c r="H392" s="99"/>
      <c r="I392" s="99"/>
      <c r="J392" s="99"/>
      <c r="K392" s="898"/>
    </row>
    <row r="393" spans="1:11">
      <c r="A393" s="98"/>
      <c r="B393" s="99"/>
      <c r="C393" s="99"/>
      <c r="D393" s="99"/>
      <c r="E393" s="99"/>
      <c r="F393" s="99"/>
      <c r="G393" s="99"/>
      <c r="H393" s="99"/>
      <c r="I393" s="99"/>
      <c r="J393" s="99"/>
      <c r="K393" s="898"/>
    </row>
    <row r="394" spans="1:11">
      <c r="A394" s="98"/>
      <c r="B394" s="99"/>
      <c r="C394" s="99"/>
      <c r="D394" s="99"/>
      <c r="E394" s="99"/>
      <c r="F394" s="99"/>
      <c r="G394" s="99"/>
      <c r="H394" s="99"/>
      <c r="I394" s="99"/>
      <c r="J394" s="99"/>
      <c r="K394" s="898"/>
    </row>
    <row r="395" spans="1:11">
      <c r="A395" s="98"/>
      <c r="B395" s="99"/>
      <c r="C395" s="99"/>
      <c r="D395" s="99"/>
      <c r="E395" s="99"/>
      <c r="F395" s="99"/>
      <c r="G395" s="99"/>
      <c r="H395" s="99"/>
      <c r="I395" s="99"/>
      <c r="J395" s="99"/>
      <c r="K395" s="898"/>
    </row>
    <row r="396" spans="1:11">
      <c r="A396" s="98"/>
      <c r="B396" s="99"/>
      <c r="C396" s="99"/>
      <c r="D396" s="99"/>
      <c r="E396" s="99"/>
      <c r="F396" s="99"/>
      <c r="G396" s="99"/>
      <c r="H396" s="99"/>
      <c r="I396" s="99"/>
      <c r="J396" s="99"/>
      <c r="K396" s="898"/>
    </row>
    <row r="397" spans="1:11">
      <c r="A397" s="98"/>
      <c r="B397" s="99"/>
      <c r="C397" s="99"/>
      <c r="D397" s="99"/>
      <c r="E397" s="99"/>
      <c r="F397" s="99"/>
      <c r="G397" s="99"/>
      <c r="H397" s="99"/>
      <c r="I397" s="99"/>
      <c r="J397" s="99"/>
      <c r="K397" s="898"/>
    </row>
    <row r="398" spans="1:11">
      <c r="A398" s="98"/>
      <c r="B398" s="99"/>
      <c r="C398" s="99"/>
      <c r="D398" s="99"/>
      <c r="E398" s="99"/>
      <c r="F398" s="99"/>
      <c r="G398" s="99"/>
      <c r="H398" s="99"/>
      <c r="I398" s="99"/>
      <c r="J398" s="99"/>
      <c r="K398" s="898"/>
    </row>
    <row r="399" spans="1:11">
      <c r="A399" s="98"/>
      <c r="B399" s="99"/>
      <c r="C399" s="99"/>
      <c r="D399" s="99"/>
      <c r="E399" s="99"/>
      <c r="F399" s="99"/>
      <c r="G399" s="99"/>
      <c r="H399" s="99"/>
      <c r="I399" s="99"/>
      <c r="J399" s="99"/>
      <c r="K399" s="898"/>
    </row>
    <row r="400" spans="1:11">
      <c r="A400" s="98"/>
      <c r="B400" s="99"/>
      <c r="C400" s="99"/>
      <c r="D400" s="99"/>
      <c r="E400" s="99"/>
      <c r="F400" s="99"/>
      <c r="G400" s="99"/>
      <c r="H400" s="99"/>
      <c r="I400" s="99"/>
      <c r="J400" s="99"/>
      <c r="K400" s="898"/>
    </row>
    <row r="401" spans="1:11">
      <c r="A401" s="98"/>
      <c r="B401" s="99"/>
      <c r="C401" s="99"/>
      <c r="D401" s="99"/>
      <c r="E401" s="99"/>
      <c r="F401" s="99"/>
      <c r="G401" s="99"/>
      <c r="H401" s="99"/>
      <c r="I401" s="99"/>
      <c r="J401" s="99"/>
      <c r="K401" s="898"/>
    </row>
    <row r="402" spans="1:11">
      <c r="A402" s="98"/>
      <c r="B402" s="99"/>
      <c r="C402" s="99"/>
      <c r="D402" s="99"/>
      <c r="E402" s="99"/>
      <c r="F402" s="99"/>
      <c r="G402" s="99"/>
      <c r="H402" s="99"/>
      <c r="I402" s="99"/>
      <c r="J402" s="99"/>
      <c r="K402" s="898"/>
    </row>
    <row r="403" spans="1:11">
      <c r="A403" s="98"/>
      <c r="B403" s="99"/>
      <c r="C403" s="99"/>
      <c r="D403" s="99"/>
      <c r="E403" s="99"/>
      <c r="F403" s="99"/>
      <c r="G403" s="99"/>
      <c r="H403" s="99"/>
      <c r="I403" s="99"/>
      <c r="J403" s="99"/>
      <c r="K403" s="898"/>
    </row>
    <row r="404" spans="1:11">
      <c r="A404" s="98"/>
      <c r="B404" s="99"/>
      <c r="C404" s="99"/>
      <c r="D404" s="99"/>
      <c r="E404" s="99"/>
      <c r="F404" s="99"/>
      <c r="G404" s="99"/>
      <c r="H404" s="99"/>
      <c r="I404" s="99"/>
      <c r="J404" s="99"/>
      <c r="K404" s="898"/>
    </row>
    <row r="405" spans="1:11">
      <c r="A405" s="98"/>
      <c r="B405" s="99"/>
      <c r="C405" s="99"/>
      <c r="D405" s="99"/>
      <c r="E405" s="99"/>
      <c r="F405" s="99"/>
      <c r="G405" s="99"/>
      <c r="H405" s="99"/>
      <c r="I405" s="99"/>
      <c r="J405" s="99"/>
      <c r="K405" s="898"/>
    </row>
    <row r="406" spans="1:11">
      <c r="A406" s="98"/>
      <c r="B406" s="99"/>
      <c r="C406" s="99"/>
      <c r="D406" s="99"/>
      <c r="E406" s="99"/>
      <c r="F406" s="99"/>
      <c r="G406" s="99"/>
      <c r="H406" s="99"/>
      <c r="I406" s="99"/>
      <c r="J406" s="99"/>
      <c r="K406" s="898"/>
    </row>
    <row r="407" spans="1:11">
      <c r="A407" s="98"/>
      <c r="B407" s="99"/>
      <c r="C407" s="99"/>
      <c r="D407" s="99"/>
      <c r="E407" s="99"/>
      <c r="F407" s="99"/>
      <c r="G407" s="99"/>
      <c r="H407" s="99"/>
      <c r="I407" s="99"/>
      <c r="J407" s="99"/>
      <c r="K407" s="898"/>
    </row>
    <row r="408" spans="1:11">
      <c r="A408" s="98"/>
      <c r="B408" s="99"/>
      <c r="C408" s="99"/>
      <c r="D408" s="99"/>
      <c r="E408" s="99"/>
      <c r="F408" s="99"/>
      <c r="G408" s="99"/>
      <c r="H408" s="99"/>
      <c r="I408" s="99"/>
      <c r="J408" s="99"/>
      <c r="K408" s="898"/>
    </row>
    <row r="409" spans="1:11">
      <c r="A409" s="98"/>
      <c r="B409" s="99"/>
      <c r="C409" s="99"/>
      <c r="D409" s="99"/>
      <c r="E409" s="99"/>
      <c r="F409" s="99"/>
      <c r="G409" s="99"/>
      <c r="H409" s="99"/>
      <c r="I409" s="99"/>
      <c r="J409" s="99"/>
      <c r="K409" s="898"/>
    </row>
    <row r="410" spans="1:11">
      <c r="A410" s="98"/>
      <c r="B410" s="99"/>
      <c r="C410" s="99"/>
      <c r="D410" s="99"/>
      <c r="E410" s="99"/>
      <c r="F410" s="99"/>
      <c r="G410" s="99"/>
      <c r="H410" s="99"/>
      <c r="I410" s="99"/>
      <c r="J410" s="99"/>
      <c r="K410" s="898"/>
    </row>
    <row r="411" spans="1:11">
      <c r="A411" s="98"/>
      <c r="B411" s="99"/>
      <c r="C411" s="99"/>
      <c r="D411" s="99"/>
      <c r="E411" s="99"/>
      <c r="F411" s="99"/>
      <c r="G411" s="99"/>
      <c r="H411" s="99"/>
      <c r="I411" s="99"/>
      <c r="J411" s="99"/>
      <c r="K411" s="898"/>
    </row>
    <row r="412" spans="1:11">
      <c r="A412" s="98"/>
      <c r="B412" s="99"/>
      <c r="C412" s="99"/>
      <c r="D412" s="99"/>
      <c r="E412" s="99"/>
      <c r="F412" s="99"/>
      <c r="G412" s="99"/>
      <c r="H412" s="99"/>
      <c r="I412" s="99"/>
      <c r="J412" s="99"/>
      <c r="K412" s="898"/>
    </row>
    <row r="413" spans="1:11">
      <c r="A413" s="98"/>
      <c r="B413" s="99"/>
      <c r="C413" s="99"/>
      <c r="D413" s="99"/>
      <c r="E413" s="99"/>
      <c r="F413" s="99"/>
      <c r="G413" s="99"/>
      <c r="H413" s="99"/>
      <c r="I413" s="99"/>
      <c r="J413" s="99"/>
      <c r="K413" s="898"/>
    </row>
    <row r="414" spans="1:11">
      <c r="A414" s="98"/>
      <c r="B414" s="99"/>
      <c r="C414" s="99"/>
      <c r="D414" s="99"/>
      <c r="E414" s="99"/>
      <c r="F414" s="99"/>
      <c r="G414" s="99"/>
      <c r="H414" s="99"/>
      <c r="I414" s="99"/>
      <c r="J414" s="99"/>
      <c r="K414" s="898"/>
    </row>
    <row r="415" spans="1:11">
      <c r="A415" s="98"/>
      <c r="B415" s="99"/>
      <c r="C415" s="99"/>
      <c r="D415" s="99"/>
      <c r="E415" s="99"/>
      <c r="F415" s="99"/>
      <c r="G415" s="99"/>
      <c r="H415" s="99"/>
      <c r="I415" s="99"/>
      <c r="J415" s="99"/>
      <c r="K415" s="898"/>
    </row>
    <row r="416" spans="1:11">
      <c r="A416" s="98"/>
      <c r="B416" s="99"/>
      <c r="C416" s="99"/>
      <c r="D416" s="99"/>
      <c r="E416" s="99"/>
      <c r="F416" s="99"/>
      <c r="G416" s="99"/>
      <c r="H416" s="99"/>
      <c r="I416" s="99"/>
      <c r="J416" s="99"/>
      <c r="K416" s="898"/>
    </row>
    <row r="417" spans="1:11">
      <c r="A417" s="98"/>
      <c r="B417" s="99"/>
      <c r="C417" s="99"/>
      <c r="D417" s="99"/>
      <c r="E417" s="99"/>
      <c r="F417" s="99"/>
      <c r="G417" s="99"/>
      <c r="H417" s="99"/>
      <c r="I417" s="99"/>
      <c r="J417" s="99"/>
      <c r="K417" s="898"/>
    </row>
    <row r="418" spans="1:11">
      <c r="A418" s="98"/>
      <c r="B418" s="99"/>
      <c r="C418" s="99"/>
      <c r="D418" s="99"/>
      <c r="E418" s="99"/>
      <c r="F418" s="99"/>
      <c r="G418" s="99"/>
      <c r="H418" s="99"/>
      <c r="I418" s="99"/>
      <c r="J418" s="99"/>
      <c r="K418" s="898"/>
    </row>
    <row r="419" spans="1:11">
      <c r="A419" s="98"/>
      <c r="B419" s="99"/>
      <c r="C419" s="99"/>
      <c r="D419" s="99"/>
      <c r="E419" s="99"/>
      <c r="F419" s="99"/>
      <c r="G419" s="99"/>
      <c r="H419" s="99"/>
      <c r="I419" s="99"/>
      <c r="J419" s="99"/>
      <c r="K419" s="898"/>
    </row>
    <row r="420" spans="1:11">
      <c r="A420" s="98"/>
      <c r="B420" s="99"/>
      <c r="C420" s="99"/>
      <c r="D420" s="99"/>
      <c r="E420" s="99"/>
      <c r="F420" s="99"/>
      <c r="G420" s="99"/>
      <c r="H420" s="99"/>
      <c r="I420" s="99"/>
      <c r="J420" s="99"/>
      <c r="K420" s="898"/>
    </row>
    <row r="421" spans="1:11">
      <c r="A421" s="98"/>
      <c r="B421" s="99"/>
      <c r="C421" s="99"/>
      <c r="D421" s="99"/>
      <c r="E421" s="99"/>
      <c r="F421" s="99"/>
      <c r="G421" s="99"/>
      <c r="H421" s="99"/>
      <c r="I421" s="99"/>
      <c r="J421" s="99"/>
      <c r="K421" s="898"/>
    </row>
    <row r="422" spans="1:11">
      <c r="A422" s="98"/>
      <c r="B422" s="99"/>
      <c r="C422" s="99"/>
      <c r="D422" s="99"/>
      <c r="E422" s="99"/>
      <c r="F422" s="99"/>
      <c r="G422" s="99"/>
      <c r="H422" s="99"/>
      <c r="I422" s="99"/>
      <c r="J422" s="99"/>
      <c r="K422" s="898"/>
    </row>
    <row r="423" spans="1:11">
      <c r="A423" s="98"/>
      <c r="B423" s="99"/>
      <c r="C423" s="99"/>
      <c r="D423" s="99"/>
      <c r="E423" s="99"/>
      <c r="F423" s="99"/>
      <c r="G423" s="99"/>
      <c r="H423" s="99"/>
      <c r="I423" s="99"/>
      <c r="J423" s="99"/>
      <c r="K423" s="898"/>
    </row>
    <row r="424" spans="1:11">
      <c r="A424" s="98"/>
      <c r="B424" s="99"/>
      <c r="C424" s="99"/>
      <c r="D424" s="99"/>
      <c r="E424" s="99"/>
      <c r="F424" s="99"/>
      <c r="G424" s="99"/>
      <c r="H424" s="99"/>
      <c r="I424" s="99"/>
      <c r="J424" s="99"/>
      <c r="K424" s="898"/>
    </row>
    <row r="425" spans="1:11">
      <c r="A425" s="98"/>
      <c r="B425" s="99"/>
      <c r="C425" s="99"/>
      <c r="D425" s="99"/>
      <c r="E425" s="99"/>
      <c r="F425" s="99"/>
      <c r="G425" s="99"/>
      <c r="H425" s="99"/>
      <c r="I425" s="99"/>
      <c r="J425" s="99"/>
      <c r="K425" s="898"/>
    </row>
    <row r="426" spans="1:11">
      <c r="A426" s="98"/>
      <c r="B426" s="99"/>
      <c r="C426" s="99"/>
      <c r="D426" s="99"/>
      <c r="E426" s="99"/>
      <c r="F426" s="99"/>
      <c r="G426" s="99"/>
      <c r="H426" s="99"/>
      <c r="I426" s="99"/>
      <c r="J426" s="99"/>
      <c r="K426" s="898"/>
    </row>
    <row r="427" spans="1:11">
      <c r="A427" s="98"/>
      <c r="B427" s="99"/>
      <c r="C427" s="99"/>
      <c r="D427" s="99"/>
      <c r="E427" s="99"/>
      <c r="F427" s="99"/>
      <c r="G427" s="99"/>
      <c r="H427" s="99"/>
      <c r="I427" s="99"/>
      <c r="J427" s="99"/>
      <c r="K427" s="898"/>
    </row>
    <row r="428" spans="1:11">
      <c r="A428" s="98"/>
      <c r="B428" s="99"/>
      <c r="C428" s="99"/>
      <c r="D428" s="99"/>
      <c r="E428" s="99"/>
      <c r="F428" s="99"/>
      <c r="G428" s="99"/>
      <c r="H428" s="99"/>
      <c r="I428" s="99"/>
      <c r="J428" s="99"/>
      <c r="K428" s="898"/>
    </row>
    <row r="429" spans="1:11">
      <c r="A429" s="98"/>
      <c r="B429" s="99"/>
      <c r="C429" s="99"/>
      <c r="D429" s="99"/>
      <c r="E429" s="99"/>
      <c r="F429" s="99"/>
      <c r="G429" s="99"/>
      <c r="H429" s="99"/>
      <c r="I429" s="99"/>
      <c r="J429" s="99"/>
      <c r="K429" s="898"/>
    </row>
    <row r="430" spans="1:11">
      <c r="A430" s="98"/>
      <c r="B430" s="99"/>
      <c r="C430" s="99"/>
      <c r="D430" s="99"/>
      <c r="E430" s="99"/>
      <c r="F430" s="99"/>
      <c r="G430" s="99"/>
      <c r="H430" s="99"/>
      <c r="I430" s="99"/>
      <c r="J430" s="99"/>
      <c r="K430" s="898"/>
    </row>
    <row r="431" spans="1:11">
      <c r="A431" s="98"/>
      <c r="B431" s="99"/>
      <c r="C431" s="99"/>
      <c r="D431" s="99"/>
      <c r="E431" s="99"/>
      <c r="F431" s="99"/>
      <c r="G431" s="99"/>
      <c r="H431" s="99"/>
      <c r="I431" s="99"/>
      <c r="J431" s="99"/>
      <c r="K431" s="898"/>
    </row>
    <row r="432" spans="1:11">
      <c r="A432" s="98"/>
      <c r="B432" s="99"/>
      <c r="C432" s="99"/>
      <c r="D432" s="99"/>
      <c r="E432" s="99"/>
      <c r="F432" s="99"/>
      <c r="G432" s="99"/>
      <c r="H432" s="99"/>
      <c r="I432" s="99"/>
      <c r="J432" s="99"/>
      <c r="K432" s="898"/>
    </row>
    <row r="433" spans="1:11">
      <c r="A433" s="98"/>
      <c r="B433" s="99"/>
      <c r="C433" s="99"/>
      <c r="D433" s="99"/>
      <c r="E433" s="99"/>
      <c r="F433" s="99"/>
      <c r="G433" s="99"/>
      <c r="H433" s="99"/>
      <c r="I433" s="99"/>
      <c r="J433" s="99"/>
      <c r="K433" s="898"/>
    </row>
    <row r="434" spans="1:11">
      <c r="A434" s="98"/>
      <c r="B434" s="99"/>
      <c r="C434" s="99"/>
      <c r="D434" s="99"/>
      <c r="E434" s="99"/>
      <c r="F434" s="99"/>
      <c r="G434" s="99"/>
      <c r="H434" s="99"/>
      <c r="I434" s="99"/>
      <c r="J434" s="99"/>
      <c r="K434" s="898"/>
    </row>
    <row r="435" spans="1:11">
      <c r="A435" s="98"/>
      <c r="B435" s="99"/>
      <c r="C435" s="99"/>
      <c r="D435" s="99"/>
      <c r="E435" s="99"/>
      <c r="F435" s="99"/>
      <c r="G435" s="99"/>
      <c r="H435" s="99"/>
      <c r="I435" s="99"/>
      <c r="J435" s="99"/>
      <c r="K435" s="898"/>
    </row>
    <row r="436" spans="1:11">
      <c r="A436" s="98"/>
      <c r="B436" s="99"/>
      <c r="C436" s="99"/>
      <c r="D436" s="99"/>
      <c r="E436" s="99"/>
      <c r="F436" s="99"/>
      <c r="G436" s="99"/>
      <c r="H436" s="99"/>
      <c r="I436" s="99"/>
      <c r="J436" s="99"/>
      <c r="K436" s="898"/>
    </row>
    <row r="437" spans="1:11">
      <c r="A437" s="98"/>
      <c r="B437" s="99"/>
      <c r="C437" s="99"/>
      <c r="D437" s="99"/>
      <c r="E437" s="99"/>
      <c r="F437" s="99"/>
      <c r="G437" s="99"/>
      <c r="H437" s="99"/>
      <c r="I437" s="99"/>
      <c r="J437" s="99"/>
      <c r="K437" s="898"/>
    </row>
    <row r="438" spans="1:11">
      <c r="A438" s="98"/>
      <c r="B438" s="99"/>
      <c r="C438" s="99"/>
      <c r="D438" s="99"/>
      <c r="E438" s="99"/>
      <c r="F438" s="99"/>
      <c r="G438" s="99"/>
      <c r="H438" s="99"/>
      <c r="I438" s="99"/>
      <c r="J438" s="99"/>
      <c r="K438" s="898"/>
    </row>
    <row r="439" spans="1:11">
      <c r="A439" s="98"/>
      <c r="B439" s="99"/>
      <c r="C439" s="99"/>
      <c r="D439" s="99"/>
      <c r="E439" s="99"/>
      <c r="F439" s="99"/>
      <c r="G439" s="99"/>
      <c r="H439" s="99"/>
      <c r="I439" s="99"/>
      <c r="J439" s="99"/>
      <c r="K439" s="898"/>
    </row>
    <row r="440" spans="1:11">
      <c r="A440" s="98"/>
      <c r="B440" s="99"/>
      <c r="C440" s="99"/>
      <c r="D440" s="99"/>
      <c r="E440" s="99"/>
      <c r="F440" s="99"/>
      <c r="G440" s="99"/>
      <c r="H440" s="99"/>
      <c r="I440" s="99"/>
      <c r="J440" s="99"/>
      <c r="K440" s="898"/>
    </row>
    <row r="441" spans="1:11">
      <c r="A441" s="98"/>
      <c r="B441" s="99"/>
      <c r="C441" s="99"/>
      <c r="D441" s="99"/>
      <c r="E441" s="99"/>
      <c r="F441" s="99"/>
      <c r="G441" s="99"/>
      <c r="H441" s="99"/>
      <c r="I441" s="99"/>
      <c r="J441" s="99"/>
      <c r="K441" s="898"/>
    </row>
    <row r="442" spans="1:11">
      <c r="A442" s="98"/>
      <c r="B442" s="99"/>
      <c r="C442" s="99"/>
      <c r="D442" s="99"/>
      <c r="E442" s="99"/>
      <c r="F442" s="99"/>
      <c r="G442" s="99"/>
      <c r="H442" s="99"/>
      <c r="I442" s="99"/>
      <c r="J442" s="99"/>
      <c r="K442" s="898"/>
    </row>
    <row r="443" spans="1:11">
      <c r="A443" s="98"/>
      <c r="B443" s="99"/>
      <c r="C443" s="99"/>
      <c r="D443" s="99"/>
      <c r="E443" s="99"/>
      <c r="F443" s="99"/>
      <c r="G443" s="99"/>
      <c r="H443" s="99"/>
      <c r="I443" s="99"/>
      <c r="J443" s="99"/>
      <c r="K443" s="898"/>
    </row>
    <row r="444" spans="1:11">
      <c r="A444" s="98"/>
      <c r="B444" s="99"/>
      <c r="C444" s="99"/>
      <c r="D444" s="99"/>
      <c r="E444" s="99"/>
      <c r="F444" s="99"/>
      <c r="G444" s="99"/>
      <c r="H444" s="99"/>
      <c r="I444" s="99"/>
      <c r="J444" s="99"/>
      <c r="K444" s="898"/>
    </row>
    <row r="445" spans="1:11">
      <c r="A445" s="98"/>
      <c r="B445" s="99"/>
      <c r="C445" s="99"/>
      <c r="D445" s="99"/>
      <c r="E445" s="99"/>
      <c r="F445" s="99"/>
      <c r="G445" s="99"/>
      <c r="H445" s="99"/>
      <c r="I445" s="99"/>
      <c r="J445" s="99"/>
      <c r="K445" s="898"/>
    </row>
    <row r="446" spans="1:11">
      <c r="A446" s="98"/>
      <c r="B446" s="99"/>
      <c r="C446" s="99"/>
      <c r="D446" s="99"/>
      <c r="E446" s="99"/>
      <c r="F446" s="99"/>
      <c r="G446" s="99"/>
      <c r="H446" s="99"/>
      <c r="I446" s="99"/>
      <c r="J446" s="99"/>
      <c r="K446" s="898"/>
    </row>
    <row r="447" spans="1:11">
      <c r="A447" s="98"/>
      <c r="B447" s="99"/>
      <c r="C447" s="99"/>
      <c r="D447" s="99"/>
      <c r="E447" s="99"/>
      <c r="F447" s="99"/>
      <c r="G447" s="99"/>
      <c r="H447" s="99"/>
      <c r="I447" s="99"/>
      <c r="J447" s="99"/>
      <c r="K447" s="898"/>
    </row>
    <row r="448" spans="1:11">
      <c r="A448" s="98"/>
      <c r="B448" s="99"/>
      <c r="C448" s="99"/>
      <c r="D448" s="99"/>
      <c r="E448" s="99"/>
      <c r="F448" s="99"/>
      <c r="G448" s="99"/>
      <c r="H448" s="99"/>
      <c r="I448" s="99"/>
      <c r="J448" s="99"/>
      <c r="K448" s="898"/>
    </row>
    <row r="449" spans="1:11">
      <c r="A449" s="98"/>
      <c r="B449" s="99"/>
      <c r="C449" s="99"/>
      <c r="D449" s="99"/>
      <c r="E449" s="99"/>
      <c r="F449" s="99"/>
      <c r="G449" s="99"/>
      <c r="H449" s="99"/>
      <c r="I449" s="99"/>
      <c r="J449" s="99"/>
      <c r="K449" s="898"/>
    </row>
    <row r="450" spans="1:11">
      <c r="A450" s="98"/>
      <c r="B450" s="99"/>
      <c r="C450" s="99"/>
      <c r="D450" s="99"/>
      <c r="E450" s="99"/>
      <c r="F450" s="99"/>
      <c r="G450" s="99"/>
      <c r="H450" s="99"/>
      <c r="I450" s="99"/>
      <c r="J450" s="99"/>
      <c r="K450" s="898"/>
    </row>
    <row r="451" spans="1:11">
      <c r="A451" s="98"/>
      <c r="B451" s="99"/>
      <c r="C451" s="99"/>
      <c r="D451" s="99"/>
      <c r="E451" s="99"/>
      <c r="F451" s="99"/>
      <c r="G451" s="99"/>
      <c r="H451" s="99"/>
      <c r="I451" s="99"/>
      <c r="J451" s="99"/>
      <c r="K451" s="898"/>
    </row>
    <row r="452" spans="1:11">
      <c r="A452" s="98"/>
      <c r="B452" s="99"/>
      <c r="C452" s="99"/>
      <c r="D452" s="99"/>
      <c r="E452" s="99"/>
      <c r="F452" s="99"/>
      <c r="G452" s="99"/>
      <c r="H452" s="99"/>
      <c r="I452" s="99"/>
      <c r="J452" s="99"/>
      <c r="K452" s="898"/>
    </row>
    <row r="453" spans="1:11">
      <c r="A453" s="98"/>
      <c r="B453" s="99"/>
      <c r="C453" s="99"/>
      <c r="D453" s="99"/>
      <c r="E453" s="99"/>
      <c r="F453" s="99"/>
      <c r="G453" s="99"/>
      <c r="H453" s="99"/>
      <c r="I453" s="99"/>
      <c r="J453" s="99"/>
      <c r="K453" s="898"/>
    </row>
    <row r="454" spans="1:11">
      <c r="A454" s="98"/>
      <c r="B454" s="99"/>
      <c r="C454" s="99"/>
      <c r="D454" s="99"/>
      <c r="E454" s="99"/>
      <c r="F454" s="99"/>
      <c r="G454" s="99"/>
      <c r="H454" s="99"/>
      <c r="I454" s="99"/>
      <c r="J454" s="99"/>
      <c r="K454" s="898"/>
    </row>
    <row r="455" spans="1:11">
      <c r="A455" s="98"/>
      <c r="B455" s="99"/>
      <c r="C455" s="99"/>
      <c r="D455" s="99"/>
      <c r="E455" s="99"/>
      <c r="F455" s="99"/>
      <c r="G455" s="99"/>
      <c r="H455" s="99"/>
      <c r="I455" s="99"/>
      <c r="J455" s="99"/>
      <c r="K455" s="898"/>
    </row>
    <row r="456" spans="1:11">
      <c r="A456" s="98"/>
      <c r="B456" s="99"/>
      <c r="C456" s="99"/>
      <c r="D456" s="99"/>
      <c r="E456" s="99"/>
      <c r="F456" s="99"/>
      <c r="G456" s="99"/>
      <c r="H456" s="99"/>
      <c r="I456" s="99"/>
      <c r="J456" s="99"/>
      <c r="K456" s="898"/>
    </row>
    <row r="457" spans="1:11">
      <c r="A457" s="98"/>
      <c r="B457" s="99"/>
      <c r="C457" s="99"/>
      <c r="D457" s="99"/>
      <c r="E457" s="99"/>
      <c r="F457" s="99"/>
      <c r="G457" s="99"/>
      <c r="H457" s="99"/>
      <c r="I457" s="99"/>
      <c r="J457" s="99"/>
      <c r="K457" s="898"/>
    </row>
    <row r="458" spans="1:11">
      <c r="A458" s="98"/>
      <c r="B458" s="99"/>
      <c r="C458" s="99"/>
      <c r="D458" s="99"/>
      <c r="E458" s="99"/>
      <c r="F458" s="99"/>
      <c r="G458" s="99"/>
      <c r="H458" s="99"/>
      <c r="I458" s="99"/>
      <c r="J458" s="99"/>
      <c r="K458" s="898"/>
    </row>
    <row r="459" spans="1:11">
      <c r="A459" s="98"/>
      <c r="B459" s="99"/>
      <c r="C459" s="99"/>
      <c r="D459" s="99"/>
      <c r="E459" s="99"/>
      <c r="F459" s="99"/>
      <c r="G459" s="99"/>
      <c r="H459" s="99"/>
      <c r="I459" s="99"/>
      <c r="J459" s="99"/>
      <c r="K459" s="898"/>
    </row>
    <row r="460" spans="1:11">
      <c r="A460" s="98"/>
      <c r="B460" s="99"/>
      <c r="C460" s="99"/>
      <c r="D460" s="99"/>
      <c r="E460" s="99"/>
      <c r="F460" s="99"/>
      <c r="G460" s="99"/>
      <c r="H460" s="99"/>
      <c r="I460" s="99"/>
      <c r="J460" s="99"/>
      <c r="K460" s="898"/>
    </row>
    <row r="461" spans="1:11">
      <c r="A461" s="98"/>
      <c r="B461" s="99"/>
      <c r="C461" s="99"/>
      <c r="D461" s="99"/>
      <c r="E461" s="99"/>
      <c r="F461" s="99"/>
      <c r="G461" s="99"/>
      <c r="H461" s="99"/>
      <c r="I461" s="99"/>
      <c r="J461" s="99"/>
      <c r="K461" s="898"/>
    </row>
    <row r="462" spans="1:11">
      <c r="A462" s="98"/>
      <c r="B462" s="99"/>
      <c r="C462" s="99"/>
      <c r="D462" s="99"/>
      <c r="E462" s="99"/>
      <c r="F462" s="99"/>
      <c r="G462" s="99"/>
      <c r="H462" s="99"/>
      <c r="I462" s="99"/>
      <c r="J462" s="99"/>
      <c r="K462" s="898"/>
    </row>
    <row r="463" spans="1:11">
      <c r="A463" s="98"/>
      <c r="B463" s="99"/>
      <c r="C463" s="99"/>
      <c r="D463" s="99"/>
      <c r="E463" s="99"/>
      <c r="F463" s="99"/>
      <c r="G463" s="99"/>
      <c r="H463" s="99"/>
      <c r="I463" s="99"/>
      <c r="J463" s="99"/>
      <c r="K463" s="898"/>
    </row>
    <row r="464" spans="1:11">
      <c r="A464" s="98"/>
      <c r="B464" s="99"/>
      <c r="C464" s="99"/>
      <c r="D464" s="99"/>
      <c r="E464" s="99"/>
      <c r="F464" s="99"/>
      <c r="G464" s="99"/>
      <c r="H464" s="99"/>
      <c r="I464" s="99"/>
      <c r="J464" s="99"/>
      <c r="K464" s="898"/>
    </row>
    <row r="465" spans="1:11">
      <c r="A465" s="98"/>
      <c r="B465" s="99"/>
      <c r="C465" s="99"/>
      <c r="D465" s="99"/>
      <c r="E465" s="99"/>
      <c r="F465" s="99"/>
      <c r="G465" s="99"/>
      <c r="H465" s="99"/>
      <c r="I465" s="99"/>
      <c r="J465" s="99"/>
      <c r="K465" s="898"/>
    </row>
    <row r="466" spans="1:11">
      <c r="A466" s="98"/>
      <c r="B466" s="99"/>
      <c r="C466" s="99"/>
      <c r="D466" s="99"/>
      <c r="E466" s="99"/>
      <c r="F466" s="99"/>
      <c r="G466" s="99"/>
      <c r="H466" s="99"/>
      <c r="I466" s="99"/>
      <c r="J466" s="99"/>
      <c r="K466" s="898"/>
    </row>
    <row r="467" spans="1:11">
      <c r="A467" s="98"/>
      <c r="B467" s="99"/>
      <c r="C467" s="99"/>
      <c r="D467" s="99"/>
      <c r="E467" s="99"/>
      <c r="F467" s="99"/>
      <c r="G467" s="99"/>
      <c r="H467" s="99"/>
      <c r="I467" s="99"/>
      <c r="J467" s="99"/>
      <c r="K467" s="898"/>
    </row>
    <row r="468" spans="1:11">
      <c r="A468" s="98"/>
      <c r="B468" s="99"/>
      <c r="C468" s="99"/>
      <c r="D468" s="99"/>
      <c r="E468" s="99"/>
      <c r="F468" s="99"/>
      <c r="G468" s="99"/>
      <c r="H468" s="99"/>
      <c r="I468" s="99"/>
      <c r="J468" s="99"/>
      <c r="K468" s="898"/>
    </row>
    <row r="469" spans="1:11">
      <c r="A469" s="98"/>
      <c r="B469" s="99"/>
      <c r="C469" s="99"/>
      <c r="D469" s="99"/>
      <c r="E469" s="99"/>
      <c r="F469" s="99"/>
      <c r="G469" s="99"/>
      <c r="H469" s="99"/>
      <c r="I469" s="99"/>
      <c r="J469" s="99"/>
      <c r="K469" s="898"/>
    </row>
    <row r="470" spans="1:11">
      <c r="A470" s="98"/>
      <c r="B470" s="99"/>
      <c r="C470" s="99"/>
      <c r="D470" s="99"/>
      <c r="E470" s="99"/>
      <c r="F470" s="99"/>
      <c r="G470" s="99"/>
      <c r="H470" s="99"/>
      <c r="I470" s="99"/>
      <c r="J470" s="99"/>
      <c r="K470" s="898"/>
    </row>
    <row r="471" spans="1:11">
      <c r="A471" s="98"/>
      <c r="B471" s="99"/>
      <c r="C471" s="99"/>
      <c r="D471" s="99"/>
      <c r="E471" s="99"/>
      <c r="F471" s="99"/>
      <c r="G471" s="99"/>
      <c r="H471" s="99"/>
      <c r="I471" s="99"/>
      <c r="J471" s="99"/>
      <c r="K471" s="898"/>
    </row>
    <row r="472" spans="1:11">
      <c r="A472" s="98"/>
      <c r="B472" s="99"/>
      <c r="C472" s="99"/>
      <c r="D472" s="99"/>
      <c r="E472" s="99"/>
      <c r="F472" s="99"/>
      <c r="G472" s="99"/>
      <c r="H472" s="99"/>
      <c r="I472" s="99"/>
      <c r="J472" s="99"/>
      <c r="K472" s="898"/>
    </row>
    <row r="473" spans="1:11">
      <c r="A473" s="98"/>
      <c r="B473" s="99"/>
      <c r="C473" s="99"/>
      <c r="D473" s="99"/>
      <c r="E473" s="99"/>
      <c r="F473" s="99"/>
      <c r="G473" s="99"/>
      <c r="H473" s="99"/>
      <c r="I473" s="99"/>
      <c r="J473" s="99"/>
      <c r="K473" s="898"/>
    </row>
    <row r="474" spans="1:11">
      <c r="A474" s="98"/>
      <c r="B474" s="99"/>
      <c r="C474" s="99"/>
      <c r="D474" s="99"/>
      <c r="E474" s="99"/>
      <c r="F474" s="99"/>
      <c r="G474" s="99"/>
      <c r="H474" s="99"/>
      <c r="I474" s="99"/>
      <c r="J474" s="99"/>
      <c r="K474" s="898"/>
    </row>
    <row r="475" spans="1:11">
      <c r="A475" s="98"/>
      <c r="B475" s="99"/>
      <c r="C475" s="99"/>
      <c r="D475" s="99"/>
      <c r="E475" s="99"/>
      <c r="F475" s="99"/>
      <c r="G475" s="99"/>
      <c r="H475" s="99"/>
      <c r="I475" s="99"/>
      <c r="J475" s="99"/>
      <c r="K475" s="898"/>
    </row>
    <row r="476" spans="1:11">
      <c r="A476" s="98"/>
      <c r="B476" s="99"/>
      <c r="C476" s="99"/>
      <c r="D476" s="99"/>
      <c r="E476" s="99"/>
      <c r="F476" s="99"/>
      <c r="G476" s="99"/>
      <c r="H476" s="99"/>
      <c r="I476" s="99"/>
      <c r="J476" s="99"/>
      <c r="K476" s="898"/>
    </row>
    <row r="477" spans="1:11">
      <c r="A477" s="98"/>
      <c r="B477" s="99"/>
      <c r="C477" s="99"/>
      <c r="D477" s="99"/>
      <c r="E477" s="99"/>
      <c r="F477" s="99"/>
      <c r="G477" s="99"/>
      <c r="H477" s="99"/>
      <c r="I477" s="99"/>
      <c r="J477" s="99"/>
      <c r="K477" s="898"/>
    </row>
    <row r="478" spans="1:11">
      <c r="A478" s="98"/>
      <c r="B478" s="99"/>
      <c r="C478" s="99"/>
      <c r="D478" s="99"/>
      <c r="E478" s="99"/>
      <c r="F478" s="99"/>
      <c r="G478" s="99"/>
      <c r="H478" s="99"/>
      <c r="I478" s="99"/>
      <c r="J478" s="99"/>
      <c r="K478" s="898"/>
    </row>
    <row r="479" spans="1:11">
      <c r="A479" s="98"/>
      <c r="B479" s="99"/>
      <c r="C479" s="99"/>
      <c r="D479" s="99"/>
      <c r="E479" s="99"/>
      <c r="F479" s="99"/>
      <c r="G479" s="99"/>
      <c r="H479" s="99"/>
      <c r="I479" s="99"/>
      <c r="J479" s="99"/>
      <c r="K479" s="898"/>
    </row>
    <row r="480" spans="1:11">
      <c r="A480" s="98"/>
      <c r="B480" s="99"/>
      <c r="C480" s="99"/>
      <c r="D480" s="99"/>
      <c r="E480" s="99"/>
      <c r="F480" s="99"/>
      <c r="G480" s="99"/>
      <c r="H480" s="99"/>
      <c r="I480" s="99"/>
      <c r="J480" s="99"/>
      <c r="K480" s="898"/>
    </row>
    <row r="481" spans="1:11">
      <c r="A481" s="98"/>
      <c r="B481" s="99"/>
      <c r="C481" s="99"/>
      <c r="D481" s="99"/>
      <c r="E481" s="99"/>
      <c r="F481" s="99"/>
      <c r="G481" s="99"/>
      <c r="H481" s="99"/>
      <c r="I481" s="99"/>
      <c r="J481" s="99"/>
      <c r="K481" s="898"/>
    </row>
    <row r="482" spans="1:11">
      <c r="A482" s="98"/>
      <c r="B482" s="99"/>
      <c r="C482" s="99"/>
      <c r="D482" s="99"/>
      <c r="E482" s="99"/>
      <c r="F482" s="99"/>
      <c r="G482" s="99"/>
      <c r="H482" s="99"/>
      <c r="I482" s="99"/>
      <c r="J482" s="99"/>
      <c r="K482" s="898"/>
    </row>
    <row r="483" spans="1:11">
      <c r="A483" s="98"/>
      <c r="B483" s="99"/>
      <c r="C483" s="99"/>
      <c r="D483" s="99"/>
      <c r="E483" s="99"/>
      <c r="F483" s="99"/>
      <c r="G483" s="99"/>
      <c r="H483" s="99"/>
      <c r="I483" s="99"/>
      <c r="J483" s="99"/>
      <c r="K483" s="898"/>
    </row>
    <row r="484" spans="1:11">
      <c r="A484" s="98"/>
      <c r="B484" s="99"/>
      <c r="C484" s="99"/>
      <c r="D484" s="99"/>
      <c r="E484" s="99"/>
      <c r="F484" s="99"/>
      <c r="G484" s="99"/>
      <c r="H484" s="99"/>
      <c r="I484" s="99"/>
      <c r="J484" s="99"/>
      <c r="K484" s="898"/>
    </row>
    <row r="485" spans="1:11">
      <c r="A485" s="98"/>
      <c r="B485" s="99"/>
      <c r="C485" s="99"/>
      <c r="D485" s="99"/>
      <c r="E485" s="99"/>
      <c r="F485" s="99"/>
      <c r="G485" s="99"/>
      <c r="H485" s="99"/>
      <c r="I485" s="99"/>
      <c r="J485" s="99"/>
      <c r="K485" s="898"/>
    </row>
    <row r="486" spans="1:11">
      <c r="A486" s="98"/>
      <c r="B486" s="99"/>
      <c r="C486" s="99"/>
      <c r="D486" s="99"/>
      <c r="E486" s="99"/>
      <c r="F486" s="99"/>
      <c r="G486" s="99"/>
      <c r="H486" s="99"/>
      <c r="I486" s="99"/>
      <c r="J486" s="99"/>
      <c r="K486" s="898"/>
    </row>
    <row r="487" spans="1:11">
      <c r="A487" s="98"/>
      <c r="B487" s="99"/>
      <c r="C487" s="99"/>
      <c r="D487" s="99"/>
      <c r="E487" s="99"/>
      <c r="F487" s="99"/>
      <c r="G487" s="99"/>
      <c r="H487" s="99"/>
      <c r="I487" s="99"/>
      <c r="J487" s="99"/>
      <c r="K487" s="898"/>
    </row>
    <row r="488" spans="1:11">
      <c r="A488" s="98"/>
      <c r="B488" s="99"/>
      <c r="C488" s="99"/>
      <c r="D488" s="99"/>
      <c r="E488" s="99"/>
      <c r="F488" s="99"/>
      <c r="G488" s="99"/>
      <c r="H488" s="99"/>
      <c r="I488" s="99"/>
      <c r="J488" s="99"/>
      <c r="K488" s="898"/>
    </row>
    <row r="489" spans="1:11">
      <c r="A489" s="98"/>
      <c r="B489" s="99"/>
      <c r="C489" s="99"/>
      <c r="D489" s="99"/>
      <c r="E489" s="99"/>
      <c r="F489" s="99"/>
      <c r="G489" s="99"/>
      <c r="H489" s="99"/>
      <c r="I489" s="99"/>
      <c r="J489" s="99"/>
      <c r="K489" s="898"/>
    </row>
    <row r="490" spans="1:11">
      <c r="A490" s="98"/>
      <c r="B490" s="99"/>
      <c r="C490" s="99"/>
      <c r="D490" s="99"/>
      <c r="E490" s="99"/>
      <c r="F490" s="99"/>
      <c r="G490" s="99"/>
      <c r="H490" s="99"/>
      <c r="I490" s="99"/>
      <c r="J490" s="99"/>
      <c r="K490" s="898"/>
    </row>
    <row r="491" spans="1:11">
      <c r="A491" s="98"/>
      <c r="B491" s="99"/>
      <c r="C491" s="99"/>
      <c r="D491" s="99"/>
      <c r="E491" s="99"/>
      <c r="F491" s="99"/>
      <c r="G491" s="99"/>
      <c r="H491" s="99"/>
      <c r="I491" s="99"/>
      <c r="J491" s="99"/>
      <c r="K491" s="898"/>
    </row>
    <row r="492" spans="1:11">
      <c r="A492" s="98"/>
      <c r="B492" s="99"/>
      <c r="C492" s="99"/>
      <c r="D492" s="99"/>
      <c r="E492" s="99"/>
      <c r="F492" s="99"/>
      <c r="G492" s="99"/>
      <c r="H492" s="99"/>
      <c r="I492" s="99"/>
      <c r="J492" s="99"/>
      <c r="K492" s="898"/>
    </row>
    <row r="493" spans="1:11">
      <c r="A493" s="98"/>
      <c r="B493" s="99"/>
      <c r="C493" s="99"/>
      <c r="D493" s="99"/>
      <c r="E493" s="99"/>
      <c r="F493" s="99"/>
      <c r="G493" s="99"/>
      <c r="H493" s="99"/>
      <c r="I493" s="99"/>
      <c r="J493" s="99"/>
      <c r="K493" s="898"/>
    </row>
    <row r="494" spans="1:11">
      <c r="A494" s="98"/>
      <c r="B494" s="99"/>
      <c r="C494" s="99"/>
      <c r="D494" s="99"/>
      <c r="E494" s="99"/>
      <c r="F494" s="99"/>
      <c r="G494" s="99"/>
      <c r="H494" s="99"/>
      <c r="I494" s="99"/>
      <c r="J494" s="99"/>
      <c r="K494" s="898"/>
    </row>
  </sheetData>
  <mergeCells count="13">
    <mergeCell ref="A95:A96"/>
    <mergeCell ref="A138:A141"/>
    <mergeCell ref="A12:A18"/>
    <mergeCell ref="B15:B16"/>
    <mergeCell ref="A53:A56"/>
    <mergeCell ref="A67:A69"/>
    <mergeCell ref="A84:A85"/>
    <mergeCell ref="A5:A7"/>
    <mergeCell ref="A1:J1"/>
    <mergeCell ref="A2:A3"/>
    <mergeCell ref="B2:B3"/>
    <mergeCell ref="C2:J2"/>
    <mergeCell ref="B4:J4"/>
  </mergeCells>
  <pageMargins left="0.7" right="0.7" top="0.75" bottom="0.75" header="0.3" footer="0.3"/>
  <pageSetup scale="53" orientation="landscape" r:id="rId1"/>
  <colBreaks count="1" manualBreakCount="1">
    <brk id="13" max="192"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8"/>
  <sheetViews>
    <sheetView view="pageBreakPreview" zoomScaleNormal="100" zoomScaleSheetLayoutView="100" workbookViewId="0">
      <selection sqref="A1:G1"/>
    </sheetView>
  </sheetViews>
  <sheetFormatPr defaultRowHeight="15"/>
  <cols>
    <col min="1" max="1" width="45.140625" style="209" customWidth="1"/>
    <col min="2" max="2" width="36.85546875" style="209" customWidth="1"/>
    <col min="3" max="3" width="0.140625" style="209" hidden="1" customWidth="1"/>
    <col min="4" max="4" width="15.140625" style="209" hidden="1" customWidth="1"/>
    <col min="5" max="5" width="17.5703125" style="209" hidden="1" customWidth="1"/>
    <col min="6" max="6" width="22.140625" style="209" hidden="1" customWidth="1"/>
    <col min="7" max="7" width="15" style="209" hidden="1" customWidth="1"/>
    <col min="8" max="8" width="26.28515625" style="1" customWidth="1"/>
    <col min="9" max="9" width="28.85546875" style="1" customWidth="1"/>
    <col min="10" max="10" width="26.5703125" style="1" customWidth="1"/>
    <col min="11" max="11" width="23.85546875" style="1" customWidth="1"/>
    <col min="12" max="12" width="29" style="1" customWidth="1"/>
    <col min="13" max="13" width="19.140625" style="1" customWidth="1"/>
    <col min="14" max="14" width="29.140625" style="1" customWidth="1"/>
    <col min="15" max="16384" width="9.140625" style="209"/>
  </cols>
  <sheetData>
    <row r="1" spans="1:14" ht="49.5" customHeight="1" thickBot="1">
      <c r="A1" s="937" t="s">
        <v>1542</v>
      </c>
      <c r="B1" s="937"/>
      <c r="C1" s="937"/>
      <c r="D1" s="937"/>
      <c r="E1" s="937"/>
      <c r="F1" s="937"/>
      <c r="G1" s="937"/>
    </row>
    <row r="2" spans="1:14" ht="33.75" customHeight="1" thickBot="1">
      <c r="A2" s="1161"/>
      <c r="B2" s="1163" t="s">
        <v>705</v>
      </c>
      <c r="C2" s="1165" t="s">
        <v>706</v>
      </c>
      <c r="D2" s="1167" t="s">
        <v>157</v>
      </c>
      <c r="E2" s="1168"/>
      <c r="F2" s="1168"/>
      <c r="G2" s="1168"/>
      <c r="H2" s="1169"/>
      <c r="I2" s="1167" t="s">
        <v>157</v>
      </c>
      <c r="J2" s="1168"/>
      <c r="K2" s="1168"/>
      <c r="L2" s="1168"/>
      <c r="M2" s="1168"/>
      <c r="N2" s="1169"/>
    </row>
    <row r="3" spans="1:14" ht="35.25" customHeight="1" thickBot="1">
      <c r="A3" s="1162"/>
      <c r="B3" s="1164"/>
      <c r="C3" s="1166"/>
      <c r="D3" s="518">
        <v>2010</v>
      </c>
      <c r="E3" s="519">
        <v>2011</v>
      </c>
      <c r="F3" s="520">
        <v>2012</v>
      </c>
      <c r="G3" s="520">
        <v>2013</v>
      </c>
      <c r="H3" s="521">
        <v>2014</v>
      </c>
      <c r="I3" s="520">
        <v>2015</v>
      </c>
      <c r="J3" s="521">
        <v>2016</v>
      </c>
      <c r="K3" s="520">
        <v>2017</v>
      </c>
      <c r="L3" s="521">
        <v>2018</v>
      </c>
      <c r="M3" s="522">
        <v>2019</v>
      </c>
      <c r="N3" s="520">
        <v>2020</v>
      </c>
    </row>
    <row r="4" spans="1:14" ht="105.75" thickBot="1">
      <c r="A4" s="517" t="s">
        <v>1540</v>
      </c>
      <c r="B4" s="1159" t="s">
        <v>707</v>
      </c>
      <c r="C4" s="1160"/>
      <c r="D4" s="1160"/>
      <c r="E4" s="1160"/>
      <c r="F4" s="1160"/>
      <c r="G4" s="1160"/>
      <c r="H4" s="1160"/>
      <c r="I4" s="1160"/>
      <c r="J4" s="1160"/>
      <c r="K4" s="1160"/>
      <c r="L4" s="1160"/>
      <c r="M4" s="1160"/>
      <c r="N4" s="1160"/>
    </row>
    <row r="5" spans="1:14" ht="64.5" customHeight="1" thickBot="1">
      <c r="A5" s="523" t="s">
        <v>708</v>
      </c>
      <c r="B5" s="524" t="s">
        <v>709</v>
      </c>
      <c r="C5" s="524" t="s">
        <v>710</v>
      </c>
      <c r="D5" s="525" t="s">
        <v>711</v>
      </c>
      <c r="E5" s="525" t="s">
        <v>712</v>
      </c>
      <c r="F5" s="524" t="s">
        <v>713</v>
      </c>
      <c r="G5" s="526" t="s">
        <v>714</v>
      </c>
      <c r="H5" s="527" t="s">
        <v>715</v>
      </c>
      <c r="I5" s="528" t="s">
        <v>73</v>
      </c>
      <c r="J5" s="528" t="s">
        <v>73</v>
      </c>
      <c r="K5" s="528" t="s">
        <v>73</v>
      </c>
      <c r="L5" s="528" t="s">
        <v>73</v>
      </c>
      <c r="M5" s="528" t="s">
        <v>73</v>
      </c>
      <c r="N5" s="528" t="s">
        <v>73</v>
      </c>
    </row>
    <row r="6" spans="1:14" ht="15.75" thickBot="1">
      <c r="A6" s="529" t="s">
        <v>716</v>
      </c>
      <c r="B6" s="530" t="s">
        <v>61</v>
      </c>
      <c r="C6" s="530"/>
      <c r="D6" s="531"/>
      <c r="E6" s="531"/>
      <c r="F6" s="531"/>
      <c r="G6" s="532"/>
      <c r="H6" s="533"/>
      <c r="I6" s="534"/>
      <c r="J6" s="534"/>
      <c r="K6" s="534"/>
      <c r="L6" s="534"/>
      <c r="M6" s="534"/>
      <c r="N6" s="534"/>
    </row>
    <row r="7" spans="1:14" ht="409.6" thickBot="1">
      <c r="A7" s="523" t="s">
        <v>717</v>
      </c>
      <c r="B7" s="524" t="s">
        <v>718</v>
      </c>
      <c r="C7" s="524" t="s">
        <v>719</v>
      </c>
      <c r="D7" s="525" t="s">
        <v>720</v>
      </c>
      <c r="E7" s="525" t="s">
        <v>721</v>
      </c>
      <c r="F7" s="524" t="s">
        <v>722</v>
      </c>
      <c r="G7" s="526" t="s">
        <v>723</v>
      </c>
      <c r="H7" s="527" t="s">
        <v>724</v>
      </c>
      <c r="I7" s="535" t="s">
        <v>725</v>
      </c>
      <c r="J7" s="535" t="s">
        <v>1488</v>
      </c>
      <c r="K7" s="535" t="s">
        <v>1489</v>
      </c>
      <c r="L7" s="535" t="s">
        <v>726</v>
      </c>
      <c r="M7" s="535" t="s">
        <v>726</v>
      </c>
      <c r="N7" s="535" t="s">
        <v>726</v>
      </c>
    </row>
    <row r="8" spans="1:14" ht="15.75" thickBot="1">
      <c r="A8" s="529" t="s">
        <v>727</v>
      </c>
      <c r="B8" s="530" t="s">
        <v>61</v>
      </c>
      <c r="C8" s="530"/>
      <c r="D8" s="531"/>
      <c r="E8" s="531"/>
      <c r="F8" s="531"/>
      <c r="G8" s="532"/>
      <c r="H8" s="533"/>
      <c r="I8" s="534"/>
      <c r="J8" s="534"/>
      <c r="K8" s="534"/>
      <c r="L8" s="534"/>
      <c r="M8" s="534"/>
      <c r="N8" s="534"/>
    </row>
    <row r="9" spans="1:14" ht="242.25" customHeight="1" thickBot="1">
      <c r="A9" s="523" t="s">
        <v>728</v>
      </c>
      <c r="B9" s="524" t="s">
        <v>729</v>
      </c>
      <c r="C9" s="524" t="s">
        <v>730</v>
      </c>
      <c r="D9" s="525" t="s">
        <v>731</v>
      </c>
      <c r="E9" s="525" t="s">
        <v>732</v>
      </c>
      <c r="F9" s="524" t="s">
        <v>733</v>
      </c>
      <c r="G9" s="526" t="s">
        <v>734</v>
      </c>
      <c r="H9" s="527" t="s">
        <v>735</v>
      </c>
      <c r="I9" s="528" t="s">
        <v>73</v>
      </c>
      <c r="J9" s="528" t="s">
        <v>73</v>
      </c>
      <c r="K9" s="528" t="s">
        <v>73</v>
      </c>
      <c r="L9" s="528" t="s">
        <v>73</v>
      </c>
      <c r="M9" s="528" t="s">
        <v>73</v>
      </c>
      <c r="N9" s="528" t="s">
        <v>73</v>
      </c>
    </row>
    <row r="10" spans="1:14">
      <c r="A10" s="529" t="s">
        <v>736</v>
      </c>
      <c r="B10" s="530" t="s">
        <v>61</v>
      </c>
      <c r="C10" s="530"/>
      <c r="D10" s="531"/>
      <c r="E10" s="531"/>
      <c r="F10" s="531"/>
      <c r="G10" s="532"/>
      <c r="H10" s="533"/>
      <c r="I10" s="534"/>
      <c r="J10" s="534"/>
      <c r="K10" s="534"/>
      <c r="L10" s="534"/>
      <c r="M10" s="534"/>
      <c r="N10" s="534"/>
    </row>
    <row r="11" spans="1:14">
      <c r="A11" s="1"/>
      <c r="B11" s="1"/>
      <c r="C11" s="1"/>
      <c r="D11" s="1"/>
      <c r="E11" s="1"/>
      <c r="F11" s="1"/>
      <c r="G11" s="1"/>
    </row>
    <row r="12" spans="1:14">
      <c r="A12" s="1"/>
      <c r="B12" s="1"/>
      <c r="C12" s="1"/>
      <c r="D12" s="1"/>
      <c r="E12" s="1"/>
      <c r="F12" s="1"/>
      <c r="G12" s="1"/>
    </row>
    <row r="13" spans="1:14">
      <c r="A13" s="1"/>
      <c r="B13" s="1"/>
      <c r="C13" s="1"/>
      <c r="D13" s="1"/>
      <c r="E13" s="1"/>
      <c r="F13" s="1"/>
      <c r="G13" s="1"/>
    </row>
    <row r="14" spans="1:14">
      <c r="A14" s="1"/>
      <c r="B14" s="1"/>
      <c r="C14" s="1"/>
      <c r="D14" s="1"/>
      <c r="E14" s="1"/>
      <c r="F14" s="1"/>
      <c r="G14" s="1"/>
    </row>
    <row r="15" spans="1:14">
      <c r="A15" s="1"/>
      <c r="B15" s="1"/>
      <c r="C15" s="1"/>
      <c r="D15" s="1"/>
      <c r="E15" s="1"/>
      <c r="F15" s="1"/>
      <c r="G15" s="1"/>
    </row>
    <row r="16" spans="1:14">
      <c r="A16" s="1"/>
      <c r="B16" s="1"/>
      <c r="C16" s="1"/>
      <c r="D16" s="1"/>
      <c r="E16" s="1"/>
      <c r="F16" s="1"/>
      <c r="G16" s="1"/>
    </row>
    <row r="17" spans="1:7">
      <c r="A17" s="1"/>
      <c r="B17" s="1"/>
      <c r="C17" s="1"/>
      <c r="D17" s="1"/>
      <c r="E17" s="1"/>
      <c r="F17" s="1"/>
      <c r="G17" s="1"/>
    </row>
    <row r="18" spans="1:7">
      <c r="A18" s="1"/>
      <c r="B18" s="1"/>
      <c r="C18" s="1"/>
      <c r="D18" s="1"/>
      <c r="E18" s="1"/>
      <c r="F18" s="1"/>
      <c r="G18" s="1"/>
    </row>
    <row r="19" spans="1:7">
      <c r="A19" s="1"/>
      <c r="B19" s="1"/>
      <c r="C19" s="1"/>
      <c r="D19" s="1"/>
      <c r="E19" s="1"/>
      <c r="F19" s="1"/>
      <c r="G19" s="1"/>
    </row>
    <row r="20" spans="1:7">
      <c r="A20" s="1"/>
      <c r="B20" s="1"/>
      <c r="C20" s="1"/>
      <c r="D20" s="1"/>
      <c r="E20" s="1"/>
      <c r="F20" s="1"/>
      <c r="G20" s="1"/>
    </row>
    <row r="21" spans="1:7">
      <c r="A21" s="1"/>
      <c r="B21" s="1"/>
      <c r="C21" s="1"/>
      <c r="D21" s="1"/>
      <c r="E21" s="1"/>
      <c r="F21" s="1"/>
      <c r="G21" s="1"/>
    </row>
    <row r="22" spans="1:7">
      <c r="A22" s="1"/>
      <c r="B22" s="1"/>
      <c r="C22" s="1"/>
      <c r="D22" s="1"/>
      <c r="E22" s="1"/>
      <c r="F22" s="1"/>
      <c r="G22" s="1"/>
    </row>
    <row r="23" spans="1:7">
      <c r="A23" s="1"/>
      <c r="B23" s="1"/>
      <c r="C23" s="1"/>
      <c r="D23" s="1"/>
      <c r="E23" s="1"/>
      <c r="F23" s="1"/>
      <c r="G23" s="1"/>
    </row>
    <row r="24" spans="1:7">
      <c r="A24" s="1"/>
      <c r="B24" s="1"/>
      <c r="C24" s="1"/>
      <c r="D24" s="1"/>
      <c r="E24" s="1"/>
      <c r="F24" s="1"/>
      <c r="G24" s="1"/>
    </row>
    <row r="25" spans="1:7">
      <c r="A25" s="1"/>
      <c r="B25" s="1"/>
      <c r="C25" s="1"/>
      <c r="D25" s="1"/>
      <c r="E25" s="1"/>
      <c r="F25" s="1"/>
      <c r="G25" s="1"/>
    </row>
    <row r="26" spans="1:7">
      <c r="A26" s="1"/>
      <c r="B26" s="1"/>
      <c r="C26" s="1"/>
      <c r="D26" s="1"/>
      <c r="E26" s="1"/>
      <c r="F26" s="1"/>
      <c r="G26" s="1"/>
    </row>
    <row r="27" spans="1:7">
      <c r="A27" s="1"/>
      <c r="B27" s="1"/>
      <c r="C27" s="1"/>
      <c r="D27" s="1"/>
      <c r="E27" s="1"/>
      <c r="F27" s="1"/>
      <c r="G27" s="1"/>
    </row>
    <row r="28" spans="1:7">
      <c r="A28" s="1"/>
      <c r="B28" s="1"/>
      <c r="C28" s="1"/>
      <c r="D28" s="1"/>
      <c r="E28" s="1"/>
      <c r="F28" s="1"/>
      <c r="G28" s="1"/>
    </row>
    <row r="29" spans="1:7">
      <c r="A29" s="1"/>
      <c r="B29" s="1"/>
      <c r="C29" s="1"/>
      <c r="D29" s="1"/>
      <c r="E29" s="1"/>
      <c r="F29" s="1"/>
      <c r="G29" s="1"/>
    </row>
    <row r="30" spans="1:7">
      <c r="A30" s="1"/>
      <c r="B30" s="1"/>
      <c r="C30" s="1"/>
      <c r="D30" s="1"/>
      <c r="E30" s="1"/>
      <c r="F30" s="1"/>
      <c r="G30" s="1"/>
    </row>
    <row r="31" spans="1:7">
      <c r="A31" s="1"/>
      <c r="B31" s="1"/>
      <c r="C31" s="1"/>
      <c r="D31" s="1"/>
      <c r="E31" s="1"/>
      <c r="F31" s="1"/>
      <c r="G31" s="1"/>
    </row>
    <row r="32" spans="1:7">
      <c r="A32" s="1"/>
      <c r="B32" s="1"/>
      <c r="C32" s="1"/>
      <c r="D32" s="1"/>
      <c r="E32" s="1"/>
      <c r="F32" s="1"/>
      <c r="G32" s="1"/>
    </row>
    <row r="33" spans="1:7">
      <c r="A33" s="1"/>
      <c r="B33" s="1"/>
      <c r="C33" s="1"/>
      <c r="D33" s="1"/>
      <c r="E33" s="1"/>
      <c r="F33" s="1"/>
      <c r="G33" s="1"/>
    </row>
    <row r="34" spans="1:7">
      <c r="A34" s="1"/>
      <c r="B34" s="1"/>
      <c r="C34" s="1"/>
      <c r="D34" s="1"/>
      <c r="E34" s="1"/>
      <c r="F34" s="1"/>
      <c r="G34" s="1"/>
    </row>
    <row r="35" spans="1:7">
      <c r="A35" s="1"/>
      <c r="B35" s="1"/>
      <c r="C35" s="1"/>
      <c r="D35" s="1"/>
      <c r="E35" s="1"/>
      <c r="F35" s="1"/>
      <c r="G35" s="1"/>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row r="52" spans="1:7">
      <c r="A52" s="1"/>
      <c r="B52" s="1"/>
      <c r="C52" s="1"/>
      <c r="D52" s="1"/>
      <c r="E52" s="1"/>
      <c r="F52" s="1"/>
      <c r="G52" s="1"/>
    </row>
    <row r="53" spans="1:7">
      <c r="A53" s="1"/>
      <c r="B53" s="1"/>
      <c r="C53" s="1"/>
      <c r="D53" s="1"/>
      <c r="E53" s="1"/>
      <c r="F53" s="1"/>
      <c r="G53" s="1"/>
    </row>
    <row r="54" spans="1:7">
      <c r="A54" s="1"/>
      <c r="B54" s="1"/>
      <c r="C54" s="1"/>
      <c r="D54" s="1"/>
      <c r="E54" s="1"/>
      <c r="F54" s="1"/>
      <c r="G54" s="1"/>
    </row>
    <row r="55" spans="1:7">
      <c r="A55" s="1"/>
      <c r="B55" s="1"/>
      <c r="C55" s="1"/>
      <c r="D55" s="1"/>
      <c r="E55" s="1"/>
      <c r="F55" s="1"/>
      <c r="G55" s="1"/>
    </row>
    <row r="56" spans="1:7">
      <c r="A56" s="1"/>
      <c r="B56" s="1"/>
      <c r="C56" s="1"/>
      <c r="D56" s="1"/>
      <c r="E56" s="1"/>
      <c r="F56" s="1"/>
      <c r="G56" s="1"/>
    </row>
    <row r="57" spans="1:7">
      <c r="A57" s="1"/>
      <c r="B57" s="1"/>
      <c r="C57" s="1"/>
      <c r="D57" s="1"/>
      <c r="E57" s="1"/>
      <c r="F57" s="1"/>
      <c r="G57" s="1"/>
    </row>
    <row r="58" spans="1:7">
      <c r="A58" s="1"/>
      <c r="B58" s="1"/>
      <c r="C58" s="1"/>
      <c r="D58" s="1"/>
      <c r="E58" s="1"/>
      <c r="F58" s="1"/>
      <c r="G58" s="1"/>
    </row>
    <row r="59" spans="1:7">
      <c r="A59" s="1"/>
      <c r="B59" s="1"/>
      <c r="C59" s="1"/>
      <c r="D59" s="1"/>
      <c r="E59" s="1"/>
      <c r="F59" s="1"/>
      <c r="G59" s="1"/>
    </row>
    <row r="60" spans="1:7">
      <c r="A60" s="1"/>
      <c r="B60" s="1"/>
      <c r="C60" s="1"/>
      <c r="D60" s="1"/>
      <c r="E60" s="1"/>
      <c r="F60" s="1"/>
      <c r="G60" s="1"/>
    </row>
    <row r="61" spans="1:7">
      <c r="A61" s="1"/>
      <c r="B61" s="1"/>
      <c r="C61" s="1"/>
      <c r="D61" s="1"/>
      <c r="E61" s="1"/>
      <c r="F61" s="1"/>
      <c r="G61" s="1"/>
    </row>
    <row r="62" spans="1:7">
      <c r="A62" s="1"/>
      <c r="B62" s="1"/>
      <c r="C62" s="1"/>
      <c r="D62" s="1"/>
      <c r="E62" s="1"/>
      <c r="F62" s="1"/>
      <c r="G62" s="1"/>
    </row>
    <row r="63" spans="1:7">
      <c r="A63" s="1"/>
      <c r="B63" s="1"/>
      <c r="C63" s="1"/>
      <c r="D63" s="1"/>
      <c r="E63" s="1"/>
      <c r="F63" s="1"/>
      <c r="G63" s="1"/>
    </row>
    <row r="64" spans="1:7">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row r="69" spans="1:7">
      <c r="A69" s="1"/>
      <c r="B69" s="1"/>
      <c r="C69" s="1"/>
      <c r="D69" s="1"/>
      <c r="E69" s="1"/>
      <c r="F69" s="1"/>
      <c r="G69" s="1"/>
    </row>
    <row r="70" spans="1:7">
      <c r="A70" s="1"/>
      <c r="B70" s="1"/>
      <c r="C70" s="1"/>
      <c r="D70" s="1"/>
      <c r="E70" s="1"/>
      <c r="F70" s="1"/>
      <c r="G70" s="1"/>
    </row>
    <row r="71" spans="1:7">
      <c r="A71" s="1"/>
      <c r="B71" s="1"/>
      <c r="C71" s="1"/>
      <c r="D71" s="1"/>
      <c r="E71" s="1"/>
      <c r="F71" s="1"/>
      <c r="G71" s="1"/>
    </row>
    <row r="72" spans="1:7">
      <c r="A72" s="1"/>
      <c r="B72" s="1"/>
      <c r="C72" s="1"/>
      <c r="D72" s="1"/>
      <c r="E72" s="1"/>
      <c r="F72" s="1"/>
      <c r="G72" s="1"/>
    </row>
    <row r="73" spans="1:7">
      <c r="A73" s="1"/>
      <c r="B73" s="1"/>
      <c r="C73" s="1"/>
      <c r="D73" s="1"/>
      <c r="E73" s="1"/>
      <c r="F73" s="1"/>
      <c r="G73" s="1"/>
    </row>
    <row r="74" spans="1:7">
      <c r="A74" s="1"/>
      <c r="B74" s="1"/>
      <c r="C74" s="1"/>
      <c r="D74" s="1"/>
      <c r="E74" s="1"/>
      <c r="F74" s="1"/>
      <c r="G74" s="1"/>
    </row>
    <row r="75" spans="1:7">
      <c r="A75" s="1"/>
      <c r="B75" s="1"/>
      <c r="C75" s="1"/>
      <c r="D75" s="1"/>
      <c r="E75" s="1"/>
      <c r="F75" s="1"/>
      <c r="G75" s="1"/>
    </row>
    <row r="76" spans="1:7">
      <c r="A76" s="1"/>
      <c r="B76" s="1"/>
      <c r="C76" s="1"/>
      <c r="D76" s="1"/>
      <c r="E76" s="1"/>
      <c r="F76" s="1"/>
      <c r="G76" s="1"/>
    </row>
    <row r="77" spans="1:7">
      <c r="A77" s="1"/>
      <c r="B77" s="1"/>
      <c r="C77" s="1"/>
      <c r="D77" s="1"/>
      <c r="E77" s="1"/>
      <c r="F77" s="1"/>
      <c r="G77" s="1"/>
    </row>
    <row r="78" spans="1:7">
      <c r="A78" s="1"/>
      <c r="B78" s="1"/>
      <c r="C78" s="1"/>
      <c r="D78" s="1"/>
      <c r="E78" s="1"/>
      <c r="F78" s="1"/>
      <c r="G78" s="1"/>
    </row>
    <row r="79" spans="1:7">
      <c r="A79" s="1"/>
      <c r="B79" s="1"/>
      <c r="C79" s="1"/>
      <c r="D79" s="1"/>
      <c r="E79" s="1"/>
      <c r="F79" s="1"/>
      <c r="G79" s="1"/>
    </row>
    <row r="80" spans="1:7">
      <c r="A80" s="1"/>
      <c r="B80" s="1"/>
      <c r="C80" s="1"/>
      <c r="D80" s="1"/>
      <c r="E80" s="1"/>
      <c r="F80" s="1"/>
      <c r="G80" s="1"/>
    </row>
    <row r="81" spans="1:7">
      <c r="A81" s="1"/>
      <c r="B81" s="1"/>
      <c r="C81" s="1"/>
      <c r="D81" s="1"/>
      <c r="E81" s="1"/>
      <c r="F81" s="1"/>
      <c r="G81" s="1"/>
    </row>
    <row r="82" spans="1:7">
      <c r="A82" s="1"/>
      <c r="B82" s="1"/>
      <c r="C82" s="1"/>
      <c r="D82" s="1"/>
      <c r="E82" s="1"/>
      <c r="F82" s="1"/>
      <c r="G82" s="1"/>
    </row>
    <row r="83" spans="1:7">
      <c r="A83" s="1"/>
      <c r="B83" s="1"/>
      <c r="C83" s="1"/>
      <c r="D83" s="1"/>
      <c r="E83" s="1"/>
      <c r="F83" s="1"/>
      <c r="G83" s="1"/>
    </row>
    <row r="84" spans="1:7">
      <c r="A84" s="1"/>
      <c r="B84" s="1"/>
      <c r="C84" s="1"/>
      <c r="D84" s="1"/>
      <c r="E84" s="1"/>
      <c r="F84" s="1"/>
      <c r="G84" s="1"/>
    </row>
    <row r="85" spans="1:7">
      <c r="A85" s="1"/>
      <c r="B85" s="1"/>
      <c r="C85" s="1"/>
      <c r="D85" s="1"/>
      <c r="E85" s="1"/>
      <c r="F85" s="1"/>
      <c r="G85" s="1"/>
    </row>
    <row r="86" spans="1:7">
      <c r="A86" s="1"/>
      <c r="B86" s="1"/>
      <c r="C86" s="1"/>
      <c r="D86" s="1"/>
      <c r="E86" s="1"/>
      <c r="F86" s="1"/>
      <c r="G86" s="1"/>
    </row>
    <row r="87" spans="1:7">
      <c r="A87" s="1"/>
      <c r="B87" s="1"/>
      <c r="C87" s="1"/>
      <c r="D87" s="1"/>
      <c r="E87" s="1"/>
      <c r="F87" s="1"/>
      <c r="G87" s="1"/>
    </row>
    <row r="88" spans="1:7">
      <c r="A88" s="1"/>
      <c r="B88" s="1"/>
      <c r="C88" s="1"/>
      <c r="D88" s="1"/>
      <c r="E88" s="1"/>
      <c r="F88" s="1"/>
      <c r="G88" s="1"/>
    </row>
    <row r="89" spans="1:7">
      <c r="A89" s="1"/>
      <c r="B89" s="1"/>
      <c r="C89" s="1"/>
      <c r="D89" s="1"/>
      <c r="E89" s="1"/>
      <c r="F89" s="1"/>
      <c r="G89" s="1"/>
    </row>
    <row r="90" spans="1:7">
      <c r="A90" s="1"/>
      <c r="B90" s="1"/>
      <c r="C90" s="1"/>
      <c r="D90" s="1"/>
      <c r="E90" s="1"/>
      <c r="F90" s="1"/>
      <c r="G90" s="1"/>
    </row>
    <row r="91" spans="1:7">
      <c r="A91" s="1"/>
      <c r="B91" s="1"/>
      <c r="C91" s="1"/>
      <c r="D91" s="1"/>
      <c r="E91" s="1"/>
      <c r="F91" s="1"/>
      <c r="G91" s="1"/>
    </row>
    <row r="92" spans="1:7">
      <c r="A92" s="1"/>
      <c r="B92" s="1"/>
      <c r="C92" s="1"/>
      <c r="D92" s="1"/>
      <c r="E92" s="1"/>
      <c r="F92" s="1"/>
      <c r="G92" s="1"/>
    </row>
    <row r="93" spans="1:7">
      <c r="A93" s="1"/>
      <c r="B93" s="1"/>
      <c r="C93" s="1"/>
      <c r="D93" s="1"/>
      <c r="E93" s="1"/>
      <c r="F93" s="1"/>
      <c r="G93" s="1"/>
    </row>
    <row r="94" spans="1:7">
      <c r="A94" s="1"/>
      <c r="B94" s="1"/>
      <c r="C94" s="1"/>
      <c r="D94" s="1"/>
      <c r="E94" s="1"/>
      <c r="F94" s="1"/>
      <c r="G94" s="1"/>
    </row>
    <row r="95" spans="1:7">
      <c r="A95" s="1"/>
      <c r="B95" s="1"/>
      <c r="C95" s="1"/>
      <c r="D95" s="1"/>
      <c r="E95" s="1"/>
      <c r="F95" s="1"/>
      <c r="G95" s="1"/>
    </row>
    <row r="96" spans="1:7">
      <c r="A96" s="1"/>
      <c r="B96" s="1"/>
      <c r="C96" s="1"/>
      <c r="D96" s="1"/>
      <c r="E96" s="1"/>
      <c r="F96" s="1"/>
      <c r="G96" s="1"/>
    </row>
    <row r="97" spans="1:7">
      <c r="A97" s="1"/>
      <c r="B97" s="1"/>
      <c r="C97" s="1"/>
      <c r="D97" s="1"/>
      <c r="E97" s="1"/>
      <c r="F97" s="1"/>
      <c r="G97" s="1"/>
    </row>
    <row r="98" spans="1:7">
      <c r="A98" s="1"/>
      <c r="B98" s="1"/>
      <c r="C98" s="1"/>
      <c r="D98" s="1"/>
      <c r="E98" s="1"/>
      <c r="F98" s="1"/>
      <c r="G98" s="1"/>
    </row>
    <row r="99" spans="1:7">
      <c r="A99" s="1"/>
      <c r="B99" s="1"/>
      <c r="C99" s="1"/>
      <c r="D99" s="1"/>
      <c r="E99" s="1"/>
      <c r="F99" s="1"/>
      <c r="G99" s="1"/>
    </row>
    <row r="100" spans="1:7">
      <c r="A100" s="1"/>
      <c r="B100" s="1"/>
      <c r="C100" s="1"/>
      <c r="D100" s="1"/>
      <c r="E100" s="1"/>
      <c r="F100" s="1"/>
      <c r="G100" s="1"/>
    </row>
    <row r="101" spans="1:7">
      <c r="A101" s="1"/>
      <c r="B101" s="1"/>
      <c r="C101" s="1"/>
      <c r="D101" s="1"/>
      <c r="E101" s="1"/>
      <c r="F101" s="1"/>
      <c r="G101" s="1"/>
    </row>
    <row r="102" spans="1:7">
      <c r="A102" s="1"/>
      <c r="B102" s="1"/>
      <c r="C102" s="1"/>
      <c r="D102" s="1"/>
      <c r="E102" s="1"/>
      <c r="F102" s="1"/>
      <c r="G102" s="1"/>
    </row>
    <row r="103" spans="1:7">
      <c r="A103" s="1"/>
      <c r="B103" s="1"/>
      <c r="C103" s="1"/>
      <c r="D103" s="1"/>
      <c r="E103" s="1"/>
      <c r="F103" s="1"/>
      <c r="G103" s="1"/>
    </row>
    <row r="104" spans="1:7">
      <c r="A104" s="1"/>
      <c r="B104" s="1"/>
      <c r="C104" s="1"/>
      <c r="D104" s="1"/>
      <c r="E104" s="1"/>
      <c r="F104" s="1"/>
      <c r="G104" s="1"/>
    </row>
    <row r="105" spans="1:7">
      <c r="A105" s="1"/>
      <c r="B105" s="1"/>
      <c r="C105" s="1"/>
      <c r="D105" s="1"/>
      <c r="E105" s="1"/>
      <c r="F105" s="1"/>
      <c r="G105" s="1"/>
    </row>
    <row r="106" spans="1:7">
      <c r="A106" s="1"/>
      <c r="B106" s="1"/>
      <c r="C106" s="1"/>
      <c r="D106" s="1"/>
      <c r="E106" s="1"/>
      <c r="F106" s="1"/>
      <c r="G106" s="1"/>
    </row>
    <row r="107" spans="1:7">
      <c r="A107" s="1"/>
      <c r="B107" s="1"/>
      <c r="C107" s="1"/>
      <c r="D107" s="1"/>
      <c r="E107" s="1"/>
      <c r="F107" s="1"/>
      <c r="G107" s="1"/>
    </row>
    <row r="108" spans="1:7">
      <c r="A108" s="1"/>
      <c r="B108" s="1"/>
      <c r="C108" s="1"/>
      <c r="D108" s="1"/>
      <c r="E108" s="1"/>
      <c r="F108" s="1"/>
      <c r="G108" s="1"/>
    </row>
    <row r="109" spans="1:7">
      <c r="A109" s="1"/>
      <c r="B109" s="1"/>
      <c r="C109" s="1"/>
      <c r="D109" s="1"/>
      <c r="E109" s="1"/>
      <c r="F109" s="1"/>
      <c r="G109" s="1"/>
    </row>
    <row r="110" spans="1:7">
      <c r="A110" s="1"/>
      <c r="B110" s="1"/>
      <c r="C110" s="1"/>
      <c r="D110" s="1"/>
      <c r="E110" s="1"/>
      <c r="F110" s="1"/>
      <c r="G110" s="1"/>
    </row>
    <row r="111" spans="1:7">
      <c r="A111" s="1"/>
      <c r="B111" s="1"/>
      <c r="C111" s="1"/>
      <c r="D111" s="1"/>
      <c r="E111" s="1"/>
      <c r="F111" s="1"/>
      <c r="G111" s="1"/>
    </row>
    <row r="112" spans="1:7">
      <c r="A112" s="1"/>
      <c r="B112" s="1"/>
      <c r="C112" s="1"/>
      <c r="D112" s="1"/>
      <c r="E112" s="1"/>
      <c r="F112" s="1"/>
      <c r="G112" s="1"/>
    </row>
    <row r="113" spans="1:7">
      <c r="A113" s="1"/>
      <c r="B113" s="1"/>
      <c r="C113" s="1"/>
      <c r="D113" s="1"/>
      <c r="E113" s="1"/>
      <c r="F113" s="1"/>
      <c r="G113" s="1"/>
    </row>
    <row r="114" spans="1:7">
      <c r="A114" s="1"/>
      <c r="B114" s="1"/>
      <c r="C114" s="1"/>
      <c r="D114" s="1"/>
      <c r="E114" s="1"/>
      <c r="F114" s="1"/>
      <c r="G114" s="1"/>
    </row>
    <row r="115" spans="1:7">
      <c r="A115" s="1"/>
      <c r="B115" s="1"/>
      <c r="C115" s="1"/>
      <c r="D115" s="1"/>
      <c r="E115" s="1"/>
      <c r="F115" s="1"/>
      <c r="G115" s="1"/>
    </row>
    <row r="116" spans="1:7">
      <c r="A116" s="1"/>
      <c r="B116" s="1"/>
      <c r="C116" s="1"/>
      <c r="D116" s="1"/>
      <c r="E116" s="1"/>
      <c r="F116" s="1"/>
      <c r="G116" s="1"/>
    </row>
    <row r="117" spans="1:7">
      <c r="A117" s="1"/>
      <c r="B117" s="1"/>
      <c r="C117" s="1"/>
      <c r="D117" s="1"/>
      <c r="E117" s="1"/>
      <c r="F117" s="1"/>
      <c r="G117" s="1"/>
    </row>
    <row r="118" spans="1:7">
      <c r="A118" s="1"/>
      <c r="B118" s="1"/>
      <c r="C118" s="1"/>
      <c r="D118" s="1"/>
      <c r="E118" s="1"/>
      <c r="F118" s="1"/>
      <c r="G118" s="1"/>
    </row>
    <row r="119" spans="1:7">
      <c r="A119" s="1"/>
      <c r="B119" s="1"/>
      <c r="C119" s="1"/>
      <c r="D119" s="1"/>
      <c r="E119" s="1"/>
      <c r="F119" s="1"/>
      <c r="G119" s="1"/>
    </row>
    <row r="120" spans="1:7">
      <c r="A120" s="1"/>
      <c r="B120" s="1"/>
      <c r="C120" s="1"/>
      <c r="D120" s="1"/>
      <c r="E120" s="1"/>
      <c r="F120" s="1"/>
      <c r="G120" s="1"/>
    </row>
    <row r="121" spans="1:7">
      <c r="A121" s="1"/>
      <c r="B121" s="1"/>
      <c r="C121" s="1"/>
      <c r="D121" s="1"/>
      <c r="E121" s="1"/>
      <c r="F121" s="1"/>
      <c r="G121" s="1"/>
    </row>
    <row r="122" spans="1:7">
      <c r="A122" s="1"/>
      <c r="B122" s="1"/>
      <c r="C122" s="1"/>
      <c r="D122" s="1"/>
      <c r="E122" s="1"/>
      <c r="F122" s="1"/>
      <c r="G122" s="1"/>
    </row>
    <row r="123" spans="1:7">
      <c r="A123" s="1"/>
      <c r="B123" s="1"/>
      <c r="C123" s="1"/>
      <c r="D123" s="1"/>
      <c r="E123" s="1"/>
      <c r="F123" s="1"/>
      <c r="G123" s="1"/>
    </row>
    <row r="124" spans="1:7">
      <c r="A124" s="1"/>
      <c r="B124" s="1"/>
      <c r="C124" s="1"/>
      <c r="D124" s="1"/>
      <c r="E124" s="1"/>
      <c r="F124" s="1"/>
      <c r="G124" s="1"/>
    </row>
    <row r="125" spans="1:7">
      <c r="A125" s="1"/>
      <c r="B125" s="1"/>
      <c r="C125" s="1"/>
      <c r="D125" s="1"/>
      <c r="E125" s="1"/>
      <c r="F125" s="1"/>
      <c r="G125" s="1"/>
    </row>
    <row r="126" spans="1:7">
      <c r="A126" s="1"/>
      <c r="B126" s="1"/>
      <c r="C126" s="1"/>
      <c r="D126" s="1"/>
      <c r="E126" s="1"/>
      <c r="F126" s="1"/>
      <c r="G126" s="1"/>
    </row>
    <row r="127" spans="1:7">
      <c r="A127" s="1"/>
      <c r="B127" s="1"/>
      <c r="C127" s="1"/>
      <c r="D127" s="1"/>
      <c r="E127" s="1"/>
      <c r="F127" s="1"/>
      <c r="G127" s="1"/>
    </row>
    <row r="128" spans="1:7">
      <c r="A128" s="1"/>
      <c r="B128" s="1"/>
      <c r="C128" s="1"/>
      <c r="D128" s="1"/>
      <c r="E128" s="1"/>
      <c r="F128" s="1"/>
      <c r="G128" s="1"/>
    </row>
    <row r="129" spans="1:7">
      <c r="A129" s="1"/>
      <c r="B129" s="1"/>
      <c r="C129" s="1"/>
      <c r="D129" s="1"/>
      <c r="E129" s="1"/>
      <c r="F129" s="1"/>
      <c r="G129" s="1"/>
    </row>
    <row r="130" spans="1:7">
      <c r="A130" s="1"/>
      <c r="B130" s="1"/>
      <c r="C130" s="1"/>
      <c r="D130" s="1"/>
      <c r="E130" s="1"/>
      <c r="F130" s="1"/>
      <c r="G130" s="1"/>
    </row>
    <row r="131" spans="1:7">
      <c r="A131" s="1"/>
      <c r="B131" s="1"/>
      <c r="C131" s="1"/>
      <c r="D131" s="1"/>
      <c r="E131" s="1"/>
      <c r="F131" s="1"/>
      <c r="G131" s="1"/>
    </row>
    <row r="132" spans="1:7">
      <c r="A132" s="1"/>
      <c r="B132" s="1"/>
      <c r="C132" s="1"/>
      <c r="D132" s="1"/>
      <c r="E132" s="1"/>
      <c r="F132" s="1"/>
      <c r="G132" s="1"/>
    </row>
    <row r="133" spans="1:7">
      <c r="A133" s="1"/>
      <c r="B133" s="1"/>
      <c r="C133" s="1"/>
      <c r="D133" s="1"/>
      <c r="E133" s="1"/>
      <c r="F133" s="1"/>
      <c r="G133" s="1"/>
    </row>
    <row r="134" spans="1:7">
      <c r="A134" s="1"/>
      <c r="B134" s="1"/>
      <c r="C134" s="1"/>
      <c r="D134" s="1"/>
      <c r="E134" s="1"/>
      <c r="F134" s="1"/>
      <c r="G134" s="1"/>
    </row>
    <row r="135" spans="1:7">
      <c r="A135" s="1"/>
      <c r="B135" s="1"/>
      <c r="C135" s="1"/>
      <c r="D135" s="1"/>
      <c r="E135" s="1"/>
      <c r="F135" s="1"/>
      <c r="G135" s="1"/>
    </row>
    <row r="136" spans="1:7">
      <c r="A136" s="1"/>
      <c r="B136" s="1"/>
      <c r="C136" s="1"/>
      <c r="D136" s="1"/>
      <c r="E136" s="1"/>
      <c r="F136" s="1"/>
      <c r="G136" s="1"/>
    </row>
    <row r="137" spans="1:7">
      <c r="A137" s="1"/>
      <c r="B137" s="1"/>
      <c r="C137" s="1"/>
      <c r="D137" s="1"/>
      <c r="E137" s="1"/>
      <c r="F137" s="1"/>
      <c r="G137" s="1"/>
    </row>
    <row r="138" spans="1:7">
      <c r="A138" s="1"/>
      <c r="B138" s="1"/>
      <c r="C138" s="1"/>
      <c r="D138" s="1"/>
      <c r="E138" s="1"/>
      <c r="F138" s="1"/>
      <c r="G138" s="1"/>
    </row>
    <row r="139" spans="1:7">
      <c r="A139" s="1"/>
      <c r="B139" s="1"/>
      <c r="C139" s="1"/>
      <c r="D139" s="1"/>
      <c r="E139" s="1"/>
      <c r="F139" s="1"/>
      <c r="G139" s="1"/>
    </row>
    <row r="140" spans="1:7">
      <c r="A140" s="1"/>
      <c r="B140" s="1"/>
      <c r="C140" s="1"/>
      <c r="D140" s="1"/>
      <c r="E140" s="1"/>
      <c r="F140" s="1"/>
      <c r="G140" s="1"/>
    </row>
    <row r="141" spans="1:7">
      <c r="A141" s="1"/>
      <c r="B141" s="1"/>
      <c r="C141" s="1"/>
      <c r="D141" s="1"/>
      <c r="E141" s="1"/>
      <c r="F141" s="1"/>
      <c r="G141" s="1"/>
    </row>
    <row r="142" spans="1:7">
      <c r="A142" s="1"/>
      <c r="B142" s="1"/>
      <c r="C142" s="1"/>
      <c r="D142" s="1"/>
      <c r="E142" s="1"/>
      <c r="F142" s="1"/>
      <c r="G142" s="1"/>
    </row>
    <row r="143" spans="1:7">
      <c r="A143" s="1"/>
      <c r="B143" s="1"/>
      <c r="C143" s="1"/>
      <c r="D143" s="1"/>
      <c r="E143" s="1"/>
      <c r="F143" s="1"/>
      <c r="G143" s="1"/>
    </row>
    <row r="144" spans="1:7">
      <c r="A144" s="1"/>
      <c r="B144" s="1"/>
      <c r="C144" s="1"/>
      <c r="D144" s="1"/>
      <c r="E144" s="1"/>
      <c r="F144" s="1"/>
      <c r="G144" s="1"/>
    </row>
    <row r="145" spans="1:7">
      <c r="A145" s="1"/>
      <c r="B145" s="1"/>
      <c r="C145" s="1"/>
      <c r="D145" s="1"/>
      <c r="E145" s="1"/>
      <c r="F145" s="1"/>
      <c r="G145" s="1"/>
    </row>
    <row r="146" spans="1:7">
      <c r="A146" s="1"/>
      <c r="B146" s="1"/>
      <c r="C146" s="1"/>
      <c r="D146" s="1"/>
      <c r="E146" s="1"/>
      <c r="F146" s="1"/>
      <c r="G146" s="1"/>
    </row>
    <row r="147" spans="1:7">
      <c r="A147" s="1"/>
      <c r="B147" s="1"/>
      <c r="C147" s="1"/>
      <c r="D147" s="1"/>
      <c r="E147" s="1"/>
      <c r="F147" s="1"/>
      <c r="G147" s="1"/>
    </row>
    <row r="148" spans="1:7">
      <c r="A148" s="1"/>
      <c r="B148" s="1"/>
      <c r="C148" s="1"/>
      <c r="D148" s="1"/>
      <c r="E148" s="1"/>
      <c r="F148" s="1"/>
      <c r="G148" s="1"/>
    </row>
    <row r="149" spans="1:7">
      <c r="A149" s="1"/>
      <c r="B149" s="1"/>
      <c r="C149" s="1"/>
      <c r="D149" s="1"/>
      <c r="E149" s="1"/>
      <c r="F149" s="1"/>
      <c r="G149" s="1"/>
    </row>
    <row r="150" spans="1:7">
      <c r="A150" s="1"/>
      <c r="B150" s="1"/>
      <c r="C150" s="1"/>
      <c r="D150" s="1"/>
      <c r="E150" s="1"/>
      <c r="F150" s="1"/>
      <c r="G150" s="1"/>
    </row>
    <row r="151" spans="1:7">
      <c r="A151" s="1"/>
      <c r="B151" s="1"/>
      <c r="C151" s="1"/>
      <c r="D151" s="1"/>
      <c r="E151" s="1"/>
      <c r="F151" s="1"/>
      <c r="G151" s="1"/>
    </row>
    <row r="152" spans="1:7">
      <c r="A152" s="1"/>
      <c r="B152" s="1"/>
      <c r="C152" s="1"/>
      <c r="D152" s="1"/>
      <c r="E152" s="1"/>
      <c r="F152" s="1"/>
      <c r="G152" s="1"/>
    </row>
    <row r="153" spans="1:7">
      <c r="A153" s="1"/>
      <c r="B153" s="1"/>
      <c r="C153" s="1"/>
      <c r="D153" s="1"/>
      <c r="E153" s="1"/>
      <c r="F153" s="1"/>
      <c r="G153" s="1"/>
    </row>
    <row r="154" spans="1:7">
      <c r="A154" s="1"/>
      <c r="B154" s="1"/>
      <c r="C154" s="1"/>
      <c r="D154" s="1"/>
      <c r="E154" s="1"/>
      <c r="F154" s="1"/>
      <c r="G154" s="1"/>
    </row>
    <row r="155" spans="1:7">
      <c r="A155" s="1"/>
      <c r="B155" s="1"/>
      <c r="C155" s="1"/>
      <c r="D155" s="1"/>
      <c r="E155" s="1"/>
      <c r="F155" s="1"/>
      <c r="G155" s="1"/>
    </row>
    <row r="156" spans="1:7">
      <c r="A156" s="1"/>
      <c r="B156" s="1"/>
      <c r="C156" s="1"/>
      <c r="D156" s="1"/>
      <c r="E156" s="1"/>
      <c r="F156" s="1"/>
      <c r="G156" s="1"/>
    </row>
    <row r="157" spans="1:7">
      <c r="A157" s="1"/>
      <c r="B157" s="1"/>
      <c r="C157" s="1"/>
      <c r="D157" s="1"/>
      <c r="E157" s="1"/>
      <c r="F157" s="1"/>
      <c r="G157" s="1"/>
    </row>
    <row r="158" spans="1:7">
      <c r="A158" s="1"/>
      <c r="B158" s="1"/>
      <c r="C158" s="1"/>
      <c r="D158" s="1"/>
      <c r="E158" s="1"/>
      <c r="F158" s="1"/>
      <c r="G158" s="1"/>
    </row>
    <row r="159" spans="1:7">
      <c r="A159" s="1"/>
      <c r="B159" s="1"/>
      <c r="C159" s="1"/>
      <c r="D159" s="1"/>
      <c r="E159" s="1"/>
      <c r="F159" s="1"/>
      <c r="G159" s="1"/>
    </row>
    <row r="160" spans="1:7">
      <c r="A160" s="1"/>
      <c r="B160" s="1"/>
      <c r="C160" s="1"/>
      <c r="D160" s="1"/>
      <c r="E160" s="1"/>
      <c r="F160" s="1"/>
      <c r="G160" s="1"/>
    </row>
    <row r="161" spans="1:7">
      <c r="A161" s="1"/>
      <c r="B161" s="1"/>
      <c r="C161" s="1"/>
      <c r="D161" s="1"/>
      <c r="E161" s="1"/>
      <c r="F161" s="1"/>
      <c r="G161" s="1"/>
    </row>
    <row r="162" spans="1:7">
      <c r="A162" s="1"/>
      <c r="B162" s="1"/>
      <c r="C162" s="1"/>
      <c r="D162" s="1"/>
      <c r="E162" s="1"/>
      <c r="F162" s="1"/>
      <c r="G162" s="1"/>
    </row>
    <row r="163" spans="1:7">
      <c r="A163" s="1"/>
      <c r="B163" s="1"/>
      <c r="C163" s="1"/>
      <c r="D163" s="1"/>
      <c r="E163" s="1"/>
      <c r="F163" s="1"/>
      <c r="G163" s="1"/>
    </row>
    <row r="164" spans="1:7">
      <c r="A164" s="1"/>
      <c r="B164" s="1"/>
      <c r="C164" s="1"/>
      <c r="D164" s="1"/>
      <c r="E164" s="1"/>
      <c r="F164" s="1"/>
      <c r="G164" s="1"/>
    </row>
    <row r="165" spans="1:7">
      <c r="A165" s="1"/>
      <c r="B165" s="1"/>
      <c r="C165" s="1"/>
      <c r="D165" s="1"/>
      <c r="E165" s="1"/>
      <c r="F165" s="1"/>
      <c r="G165" s="1"/>
    </row>
    <row r="166" spans="1:7">
      <c r="A166" s="1"/>
      <c r="B166" s="1"/>
      <c r="C166" s="1"/>
      <c r="D166" s="1"/>
      <c r="E166" s="1"/>
      <c r="F166" s="1"/>
      <c r="G166" s="1"/>
    </row>
    <row r="167" spans="1:7">
      <c r="A167" s="1"/>
      <c r="B167" s="1"/>
      <c r="C167" s="1"/>
      <c r="D167" s="1"/>
      <c r="E167" s="1"/>
      <c r="F167" s="1"/>
      <c r="G167" s="1"/>
    </row>
    <row r="168" spans="1:7">
      <c r="A168" s="1"/>
      <c r="B168" s="1"/>
      <c r="C168" s="1"/>
      <c r="D168" s="1"/>
      <c r="E168" s="1"/>
      <c r="F168" s="1"/>
      <c r="G168" s="1"/>
    </row>
    <row r="169" spans="1:7">
      <c r="A169" s="1"/>
      <c r="B169" s="1"/>
      <c r="C169" s="1"/>
      <c r="D169" s="1"/>
      <c r="E169" s="1"/>
      <c r="F169" s="1"/>
      <c r="G169" s="1"/>
    </row>
    <row r="170" spans="1:7">
      <c r="A170" s="1"/>
      <c r="B170" s="1"/>
      <c r="C170" s="1"/>
      <c r="D170" s="1"/>
      <c r="E170" s="1"/>
      <c r="F170" s="1"/>
      <c r="G170" s="1"/>
    </row>
    <row r="171" spans="1:7">
      <c r="A171" s="1"/>
      <c r="B171" s="1"/>
      <c r="C171" s="1"/>
      <c r="D171" s="1"/>
      <c r="E171" s="1"/>
      <c r="F171" s="1"/>
      <c r="G171" s="1"/>
    </row>
    <row r="172" spans="1:7">
      <c r="A172" s="1"/>
      <c r="B172" s="1"/>
      <c r="C172" s="1"/>
      <c r="D172" s="1"/>
      <c r="E172" s="1"/>
      <c r="F172" s="1"/>
      <c r="G172" s="1"/>
    </row>
    <row r="173" spans="1:7">
      <c r="A173" s="1"/>
      <c r="B173" s="1"/>
      <c r="C173" s="1"/>
      <c r="D173" s="1"/>
      <c r="E173" s="1"/>
      <c r="F173" s="1"/>
      <c r="G173" s="1"/>
    </row>
    <row r="174" spans="1:7">
      <c r="A174" s="1"/>
      <c r="B174" s="1"/>
      <c r="C174" s="1"/>
      <c r="D174" s="1"/>
      <c r="E174" s="1"/>
      <c r="F174" s="1"/>
      <c r="G174" s="1"/>
    </row>
    <row r="175" spans="1:7">
      <c r="A175" s="1"/>
      <c r="B175" s="1"/>
      <c r="C175" s="1"/>
      <c r="D175" s="1"/>
      <c r="E175" s="1"/>
      <c r="F175" s="1"/>
      <c r="G175" s="1"/>
    </row>
    <row r="176" spans="1:7">
      <c r="A176" s="1"/>
      <c r="B176" s="1"/>
      <c r="C176" s="1"/>
      <c r="D176" s="1"/>
      <c r="E176" s="1"/>
      <c r="F176" s="1"/>
      <c r="G176" s="1"/>
    </row>
    <row r="177" spans="1:7">
      <c r="A177" s="1"/>
      <c r="B177" s="1"/>
      <c r="C177" s="1"/>
      <c r="D177" s="1"/>
      <c r="E177" s="1"/>
      <c r="F177" s="1"/>
      <c r="G177" s="1"/>
    </row>
    <row r="178" spans="1:7">
      <c r="A178" s="1"/>
      <c r="B178" s="1"/>
      <c r="C178" s="1"/>
      <c r="D178" s="1"/>
      <c r="E178" s="1"/>
      <c r="F178" s="1"/>
      <c r="G178" s="1"/>
    </row>
    <row r="179" spans="1:7">
      <c r="A179" s="1"/>
      <c r="B179" s="1"/>
      <c r="C179" s="1"/>
      <c r="D179" s="1"/>
      <c r="E179" s="1"/>
      <c r="F179" s="1"/>
      <c r="G179" s="1"/>
    </row>
    <row r="180" spans="1:7">
      <c r="A180" s="1"/>
      <c r="B180" s="1"/>
      <c r="C180" s="1"/>
      <c r="D180" s="1"/>
      <c r="E180" s="1"/>
      <c r="F180" s="1"/>
      <c r="G180" s="1"/>
    </row>
    <row r="181" spans="1:7">
      <c r="A181" s="1"/>
      <c r="B181" s="1"/>
      <c r="C181" s="1"/>
      <c r="D181" s="1"/>
      <c r="E181" s="1"/>
      <c r="F181" s="1"/>
      <c r="G181" s="1"/>
    </row>
    <row r="182" spans="1:7">
      <c r="A182" s="1"/>
      <c r="B182" s="1"/>
      <c r="C182" s="1"/>
      <c r="D182" s="1"/>
      <c r="E182" s="1"/>
      <c r="F182" s="1"/>
      <c r="G182" s="1"/>
    </row>
    <row r="183" spans="1:7">
      <c r="A183" s="1"/>
      <c r="B183" s="1"/>
      <c r="C183" s="1"/>
      <c r="D183" s="1"/>
      <c r="E183" s="1"/>
      <c r="F183" s="1"/>
      <c r="G183" s="1"/>
    </row>
    <row r="184" spans="1:7">
      <c r="A184" s="1"/>
      <c r="B184" s="1"/>
      <c r="C184" s="1"/>
      <c r="D184" s="1"/>
      <c r="E184" s="1"/>
      <c r="F184" s="1"/>
      <c r="G184" s="1"/>
    </row>
    <row r="185" spans="1:7">
      <c r="A185" s="1"/>
      <c r="B185" s="1"/>
      <c r="C185" s="1"/>
      <c r="D185" s="1"/>
      <c r="E185" s="1"/>
      <c r="F185" s="1"/>
      <c r="G185" s="1"/>
    </row>
    <row r="186" spans="1:7">
      <c r="A186" s="1"/>
      <c r="B186" s="1"/>
      <c r="C186" s="1"/>
      <c r="D186" s="1"/>
      <c r="E186" s="1"/>
      <c r="F186" s="1"/>
      <c r="G186" s="1"/>
    </row>
    <row r="187" spans="1:7">
      <c r="A187" s="1"/>
      <c r="B187" s="1"/>
      <c r="C187" s="1"/>
      <c r="D187" s="1"/>
      <c r="E187" s="1"/>
      <c r="F187" s="1"/>
      <c r="G187" s="1"/>
    </row>
    <row r="188" spans="1:7">
      <c r="A188" s="1"/>
      <c r="B188" s="1"/>
      <c r="C188" s="1"/>
      <c r="D188" s="1"/>
      <c r="E188" s="1"/>
      <c r="F188" s="1"/>
      <c r="G188" s="1"/>
    </row>
    <row r="189" spans="1:7">
      <c r="A189" s="1"/>
      <c r="B189" s="1"/>
      <c r="C189" s="1"/>
      <c r="D189" s="1"/>
      <c r="E189" s="1"/>
      <c r="F189" s="1"/>
      <c r="G189" s="1"/>
    </row>
    <row r="190" spans="1:7">
      <c r="A190" s="1"/>
      <c r="B190" s="1"/>
      <c r="C190" s="1"/>
      <c r="D190" s="1"/>
      <c r="E190" s="1"/>
      <c r="F190" s="1"/>
      <c r="G190" s="1"/>
    </row>
    <row r="191" spans="1:7">
      <c r="A191" s="1"/>
      <c r="B191" s="1"/>
      <c r="C191" s="1"/>
      <c r="D191" s="1"/>
      <c r="E191" s="1"/>
      <c r="F191" s="1"/>
      <c r="G191" s="1"/>
    </row>
    <row r="192" spans="1:7">
      <c r="A192" s="1"/>
      <c r="B192" s="1"/>
      <c r="C192" s="1"/>
      <c r="D192" s="1"/>
      <c r="E192" s="1"/>
      <c r="F192" s="1"/>
      <c r="G192" s="1"/>
    </row>
    <row r="193" spans="1:7">
      <c r="A193" s="1"/>
      <c r="B193" s="1"/>
      <c r="C193" s="1"/>
      <c r="D193" s="1"/>
      <c r="E193" s="1"/>
      <c r="F193" s="1"/>
      <c r="G193" s="1"/>
    </row>
    <row r="194" spans="1:7">
      <c r="A194" s="1"/>
      <c r="B194" s="1"/>
      <c r="C194" s="1"/>
      <c r="D194" s="1"/>
      <c r="E194" s="1"/>
      <c r="F194" s="1"/>
      <c r="G194" s="1"/>
    </row>
    <row r="195" spans="1:7">
      <c r="A195" s="1"/>
      <c r="B195" s="1"/>
      <c r="C195" s="1"/>
      <c r="D195" s="1"/>
      <c r="E195" s="1"/>
      <c r="F195" s="1"/>
      <c r="G195" s="1"/>
    </row>
    <row r="196" spans="1:7">
      <c r="A196" s="1"/>
      <c r="B196" s="1"/>
      <c r="C196" s="1"/>
      <c r="D196" s="1"/>
      <c r="E196" s="1"/>
      <c r="F196" s="1"/>
      <c r="G196" s="1"/>
    </row>
    <row r="197" spans="1:7">
      <c r="A197" s="1"/>
      <c r="B197" s="1"/>
      <c r="C197" s="1"/>
      <c r="D197" s="1"/>
      <c r="E197" s="1"/>
      <c r="F197" s="1"/>
      <c r="G197" s="1"/>
    </row>
    <row r="198" spans="1:7">
      <c r="A198" s="1"/>
      <c r="B198" s="1"/>
      <c r="C198" s="1"/>
      <c r="D198" s="1"/>
      <c r="E198" s="1"/>
      <c r="F198" s="1"/>
      <c r="G198" s="1"/>
    </row>
    <row r="199" spans="1:7">
      <c r="A199" s="1"/>
      <c r="B199" s="1"/>
      <c r="C199" s="1"/>
      <c r="D199" s="1"/>
      <c r="E199" s="1"/>
      <c r="F199" s="1"/>
      <c r="G199" s="1"/>
    </row>
    <row r="200" spans="1:7">
      <c r="A200" s="1"/>
      <c r="B200" s="1"/>
      <c r="C200" s="1"/>
      <c r="D200" s="1"/>
      <c r="E200" s="1"/>
      <c r="F200" s="1"/>
      <c r="G200" s="1"/>
    </row>
    <row r="201" spans="1:7">
      <c r="A201" s="1"/>
      <c r="B201" s="1"/>
      <c r="C201" s="1"/>
      <c r="D201" s="1"/>
      <c r="E201" s="1"/>
      <c r="F201" s="1"/>
      <c r="G201" s="1"/>
    </row>
    <row r="202" spans="1:7">
      <c r="A202" s="1"/>
      <c r="B202" s="1"/>
      <c r="C202" s="1"/>
      <c r="D202" s="1"/>
      <c r="E202" s="1"/>
      <c r="F202" s="1"/>
      <c r="G202" s="1"/>
    </row>
    <row r="203" spans="1:7">
      <c r="A203" s="1"/>
      <c r="B203" s="1"/>
      <c r="C203" s="1"/>
      <c r="D203" s="1"/>
      <c r="E203" s="1"/>
      <c r="F203" s="1"/>
      <c r="G203" s="1"/>
    </row>
    <row r="204" spans="1:7">
      <c r="A204" s="1"/>
      <c r="B204" s="1"/>
      <c r="C204" s="1"/>
      <c r="D204" s="1"/>
      <c r="E204" s="1"/>
      <c r="F204" s="1"/>
      <c r="G204" s="1"/>
    </row>
    <row r="205" spans="1:7">
      <c r="A205" s="1"/>
      <c r="B205" s="1"/>
      <c r="C205" s="1"/>
      <c r="D205" s="1"/>
      <c r="E205" s="1"/>
      <c r="F205" s="1"/>
      <c r="G205" s="1"/>
    </row>
    <row r="206" spans="1:7">
      <c r="A206" s="1"/>
      <c r="B206" s="1"/>
      <c r="C206" s="1"/>
      <c r="D206" s="1"/>
      <c r="E206" s="1"/>
      <c r="F206" s="1"/>
      <c r="G206" s="1"/>
    </row>
    <row r="207" spans="1:7">
      <c r="A207" s="1"/>
      <c r="B207" s="1"/>
      <c r="C207" s="1"/>
      <c r="D207" s="1"/>
      <c r="E207" s="1"/>
      <c r="F207" s="1"/>
      <c r="G207" s="1"/>
    </row>
    <row r="208" spans="1:7">
      <c r="A208" s="1"/>
      <c r="B208" s="1"/>
      <c r="C208" s="1"/>
      <c r="D208" s="1"/>
      <c r="E208" s="1"/>
      <c r="F208" s="1"/>
      <c r="G208" s="1"/>
    </row>
    <row r="209" spans="1:7">
      <c r="A209" s="1"/>
      <c r="B209" s="1"/>
      <c r="C209" s="1"/>
      <c r="D209" s="1"/>
      <c r="E209" s="1"/>
      <c r="F209" s="1"/>
      <c r="G209" s="1"/>
    </row>
    <row r="210" spans="1:7">
      <c r="A210" s="1"/>
      <c r="B210" s="1"/>
      <c r="C210" s="1"/>
      <c r="D210" s="1"/>
      <c r="E210" s="1"/>
      <c r="F210" s="1"/>
      <c r="G210" s="1"/>
    </row>
    <row r="211" spans="1:7">
      <c r="A211" s="1"/>
      <c r="B211" s="1"/>
      <c r="C211" s="1"/>
      <c r="D211" s="1"/>
      <c r="E211" s="1"/>
      <c r="F211" s="1"/>
      <c r="G211" s="1"/>
    </row>
    <row r="212" spans="1:7">
      <c r="A212" s="1"/>
      <c r="B212" s="1"/>
      <c r="C212" s="1"/>
      <c r="D212" s="1"/>
      <c r="E212" s="1"/>
      <c r="F212" s="1"/>
      <c r="G212" s="1"/>
    </row>
    <row r="213" spans="1:7">
      <c r="A213" s="1"/>
      <c r="B213" s="1"/>
      <c r="C213" s="1"/>
      <c r="D213" s="1"/>
      <c r="E213" s="1"/>
      <c r="F213" s="1"/>
      <c r="G213" s="1"/>
    </row>
    <row r="214" spans="1:7">
      <c r="A214" s="1"/>
      <c r="B214" s="1"/>
      <c r="C214" s="1"/>
      <c r="D214" s="1"/>
      <c r="E214" s="1"/>
      <c r="F214" s="1"/>
      <c r="G214" s="1"/>
    </row>
    <row r="215" spans="1:7">
      <c r="A215" s="1"/>
      <c r="B215" s="1"/>
      <c r="C215" s="1"/>
      <c r="D215" s="1"/>
      <c r="E215" s="1"/>
      <c r="F215" s="1"/>
      <c r="G215" s="1"/>
    </row>
    <row r="216" spans="1:7">
      <c r="A216" s="1"/>
      <c r="B216" s="1"/>
      <c r="C216" s="1"/>
      <c r="D216" s="1"/>
      <c r="E216" s="1"/>
      <c r="F216" s="1"/>
      <c r="G216" s="1"/>
    </row>
    <row r="217" spans="1:7">
      <c r="A217" s="1"/>
      <c r="B217" s="1"/>
      <c r="C217" s="1"/>
      <c r="D217" s="1"/>
      <c r="E217" s="1"/>
      <c r="F217" s="1"/>
      <c r="G217" s="1"/>
    </row>
    <row r="218" spans="1:7">
      <c r="A218" s="1"/>
      <c r="B218" s="1"/>
      <c r="C218" s="1"/>
      <c r="D218" s="1"/>
      <c r="E218" s="1"/>
      <c r="F218" s="1"/>
      <c r="G218" s="1"/>
    </row>
    <row r="219" spans="1:7">
      <c r="A219" s="1"/>
      <c r="B219" s="1"/>
      <c r="C219" s="1"/>
      <c r="D219" s="1"/>
      <c r="E219" s="1"/>
      <c r="F219" s="1"/>
      <c r="G219" s="1"/>
    </row>
    <row r="220" spans="1:7">
      <c r="A220" s="1"/>
      <c r="B220" s="1"/>
      <c r="C220" s="1"/>
      <c r="D220" s="1"/>
      <c r="E220" s="1"/>
      <c r="F220" s="1"/>
      <c r="G220" s="1"/>
    </row>
    <row r="221" spans="1:7">
      <c r="A221" s="1"/>
      <c r="B221" s="1"/>
      <c r="C221" s="1"/>
      <c r="D221" s="1"/>
      <c r="E221" s="1"/>
      <c r="F221" s="1"/>
      <c r="G221" s="1"/>
    </row>
    <row r="222" spans="1:7">
      <c r="A222" s="1"/>
      <c r="B222" s="1"/>
      <c r="C222" s="1"/>
      <c r="D222" s="1"/>
      <c r="E222" s="1"/>
      <c r="F222" s="1"/>
      <c r="G222" s="1"/>
    </row>
    <row r="223" spans="1:7">
      <c r="A223" s="1"/>
      <c r="B223" s="1"/>
      <c r="C223" s="1"/>
      <c r="D223" s="1"/>
      <c r="E223" s="1"/>
      <c r="F223" s="1"/>
      <c r="G223" s="1"/>
    </row>
    <row r="224" spans="1:7">
      <c r="A224" s="1"/>
      <c r="B224" s="1"/>
      <c r="C224" s="1"/>
      <c r="D224" s="1"/>
      <c r="E224" s="1"/>
      <c r="F224" s="1"/>
      <c r="G224" s="1"/>
    </row>
    <row r="225" spans="1:7">
      <c r="A225" s="1"/>
      <c r="B225" s="1"/>
      <c r="C225" s="1"/>
      <c r="D225" s="1"/>
      <c r="E225" s="1"/>
      <c r="F225" s="1"/>
      <c r="G225" s="1"/>
    </row>
    <row r="226" spans="1:7">
      <c r="A226" s="1"/>
      <c r="B226" s="1"/>
      <c r="C226" s="1"/>
      <c r="D226" s="1"/>
      <c r="E226" s="1"/>
      <c r="F226" s="1"/>
      <c r="G226" s="1"/>
    </row>
    <row r="227" spans="1:7">
      <c r="A227" s="1"/>
      <c r="B227" s="1"/>
      <c r="C227" s="1"/>
      <c r="D227" s="1"/>
      <c r="E227" s="1"/>
      <c r="F227" s="1"/>
      <c r="G227" s="1"/>
    </row>
    <row r="228" spans="1:7">
      <c r="A228" s="1"/>
      <c r="B228" s="1"/>
      <c r="C228" s="1"/>
      <c r="D228" s="1"/>
      <c r="E228" s="1"/>
      <c r="F228" s="1"/>
      <c r="G228" s="1"/>
    </row>
    <row r="229" spans="1:7">
      <c r="A229" s="1"/>
      <c r="B229" s="1"/>
      <c r="C229" s="1"/>
      <c r="D229" s="1"/>
      <c r="E229" s="1"/>
      <c r="F229" s="1"/>
      <c r="G229" s="1"/>
    </row>
    <row r="230" spans="1:7">
      <c r="A230" s="1"/>
      <c r="B230" s="1"/>
      <c r="C230" s="1"/>
      <c r="D230" s="1"/>
      <c r="E230" s="1"/>
      <c r="F230" s="1"/>
      <c r="G230" s="1"/>
    </row>
    <row r="231" spans="1:7">
      <c r="A231" s="1"/>
      <c r="B231" s="1"/>
      <c r="C231" s="1"/>
      <c r="D231" s="1"/>
      <c r="E231" s="1"/>
      <c r="F231" s="1"/>
      <c r="G231" s="1"/>
    </row>
    <row r="232" spans="1:7">
      <c r="A232" s="1"/>
      <c r="B232" s="1"/>
      <c r="C232" s="1"/>
      <c r="D232" s="1"/>
      <c r="E232" s="1"/>
      <c r="F232" s="1"/>
      <c r="G232" s="1"/>
    </row>
    <row r="233" spans="1:7">
      <c r="A233" s="1"/>
      <c r="B233" s="1"/>
      <c r="C233" s="1"/>
      <c r="D233" s="1"/>
      <c r="E233" s="1"/>
      <c r="F233" s="1"/>
      <c r="G233" s="1"/>
    </row>
    <row r="234" spans="1:7">
      <c r="A234" s="1"/>
      <c r="B234" s="1"/>
      <c r="C234" s="1"/>
      <c r="D234" s="1"/>
      <c r="E234" s="1"/>
      <c r="F234" s="1"/>
      <c r="G234" s="1"/>
    </row>
    <row r="235" spans="1:7">
      <c r="A235" s="1"/>
      <c r="B235" s="1"/>
      <c r="C235" s="1"/>
      <c r="D235" s="1"/>
      <c r="E235" s="1"/>
      <c r="F235" s="1"/>
      <c r="G235" s="1"/>
    </row>
    <row r="236" spans="1:7">
      <c r="A236" s="1"/>
      <c r="B236" s="1"/>
      <c r="C236" s="1"/>
      <c r="D236" s="1"/>
      <c r="E236" s="1"/>
      <c r="F236" s="1"/>
      <c r="G236" s="1"/>
    </row>
    <row r="237" spans="1:7">
      <c r="A237" s="1"/>
      <c r="B237" s="1"/>
      <c r="C237" s="1"/>
      <c r="D237" s="1"/>
      <c r="E237" s="1"/>
      <c r="F237" s="1"/>
      <c r="G237" s="1"/>
    </row>
    <row r="238" spans="1:7">
      <c r="A238" s="1"/>
      <c r="B238" s="1"/>
      <c r="C238" s="1"/>
      <c r="D238" s="1"/>
      <c r="E238" s="1"/>
      <c r="F238" s="1"/>
      <c r="G238" s="1"/>
    </row>
    <row r="239" spans="1:7">
      <c r="A239" s="1"/>
      <c r="B239" s="1"/>
      <c r="C239" s="1"/>
      <c r="D239" s="1"/>
      <c r="E239" s="1"/>
      <c r="F239" s="1"/>
      <c r="G239" s="1"/>
    </row>
    <row r="240" spans="1:7">
      <c r="A240" s="1"/>
      <c r="B240" s="1"/>
      <c r="C240" s="1"/>
      <c r="D240" s="1"/>
      <c r="E240" s="1"/>
      <c r="F240" s="1"/>
      <c r="G240" s="1"/>
    </row>
    <row r="241" spans="1:7">
      <c r="A241" s="1"/>
      <c r="B241" s="1"/>
      <c r="C241" s="1"/>
      <c r="D241" s="1"/>
      <c r="E241" s="1"/>
      <c r="F241" s="1"/>
      <c r="G241" s="1"/>
    </row>
    <row r="242" spans="1:7">
      <c r="A242" s="1"/>
      <c r="B242" s="1"/>
      <c r="C242" s="1"/>
      <c r="D242" s="1"/>
      <c r="E242" s="1"/>
      <c r="F242" s="1"/>
      <c r="G242" s="1"/>
    </row>
    <row r="243" spans="1:7">
      <c r="A243" s="1"/>
      <c r="B243" s="1"/>
      <c r="C243" s="1"/>
      <c r="D243" s="1"/>
      <c r="E243" s="1"/>
      <c r="F243" s="1"/>
      <c r="G243" s="1"/>
    </row>
    <row r="244" spans="1:7">
      <c r="A244" s="1"/>
      <c r="B244" s="1"/>
      <c r="C244" s="1"/>
      <c r="D244" s="1"/>
      <c r="E244" s="1"/>
      <c r="F244" s="1"/>
      <c r="G244" s="1"/>
    </row>
    <row r="245" spans="1:7">
      <c r="A245" s="1"/>
      <c r="B245" s="1"/>
      <c r="C245" s="1"/>
      <c r="D245" s="1"/>
      <c r="E245" s="1"/>
      <c r="F245" s="1"/>
      <c r="G245" s="1"/>
    </row>
    <row r="246" spans="1:7">
      <c r="A246" s="1"/>
      <c r="B246" s="1"/>
      <c r="C246" s="1"/>
      <c r="D246" s="1"/>
      <c r="E246" s="1"/>
      <c r="F246" s="1"/>
      <c r="G246" s="1"/>
    </row>
    <row r="247" spans="1:7">
      <c r="A247" s="1"/>
      <c r="B247" s="1"/>
      <c r="C247" s="1"/>
      <c r="D247" s="1"/>
      <c r="E247" s="1"/>
      <c r="F247" s="1"/>
      <c r="G247" s="1"/>
    </row>
    <row r="248" spans="1:7">
      <c r="A248" s="1"/>
      <c r="B248" s="1"/>
      <c r="C248" s="1"/>
      <c r="D248" s="1"/>
      <c r="E248" s="1"/>
      <c r="F248" s="1"/>
      <c r="G248" s="1"/>
    </row>
    <row r="249" spans="1:7">
      <c r="A249" s="1"/>
      <c r="B249" s="1"/>
      <c r="C249" s="1"/>
      <c r="D249" s="1"/>
      <c r="E249" s="1"/>
      <c r="F249" s="1"/>
      <c r="G249" s="1"/>
    </row>
    <row r="250" spans="1:7">
      <c r="A250" s="1"/>
      <c r="B250" s="1"/>
      <c r="C250" s="1"/>
      <c r="D250" s="1"/>
      <c r="E250" s="1"/>
      <c r="F250" s="1"/>
      <c r="G250" s="1"/>
    </row>
    <row r="251" spans="1:7">
      <c r="A251" s="1"/>
      <c r="B251" s="1"/>
      <c r="C251" s="1"/>
      <c r="D251" s="1"/>
      <c r="E251" s="1"/>
      <c r="F251" s="1"/>
      <c r="G251" s="1"/>
    </row>
    <row r="252" spans="1:7">
      <c r="A252" s="1"/>
      <c r="B252" s="1"/>
      <c r="C252" s="1"/>
      <c r="D252" s="1"/>
      <c r="E252" s="1"/>
      <c r="F252" s="1"/>
      <c r="G252" s="1"/>
    </row>
    <row r="253" spans="1:7">
      <c r="A253" s="1"/>
      <c r="B253" s="1"/>
      <c r="C253" s="1"/>
      <c r="D253" s="1"/>
      <c r="E253" s="1"/>
      <c r="F253" s="1"/>
      <c r="G253" s="1"/>
    </row>
    <row r="254" spans="1:7">
      <c r="A254" s="1"/>
      <c r="B254" s="1"/>
      <c r="C254" s="1"/>
      <c r="D254" s="1"/>
      <c r="E254" s="1"/>
      <c r="F254" s="1"/>
      <c r="G254" s="1"/>
    </row>
    <row r="255" spans="1:7">
      <c r="A255" s="1"/>
      <c r="B255" s="1"/>
      <c r="C255" s="1"/>
      <c r="D255" s="1"/>
      <c r="E255" s="1"/>
      <c r="F255" s="1"/>
      <c r="G255" s="1"/>
    </row>
    <row r="256" spans="1:7">
      <c r="A256" s="1"/>
      <c r="B256" s="1"/>
      <c r="C256" s="1"/>
      <c r="D256" s="1"/>
      <c r="E256" s="1"/>
      <c r="F256" s="1"/>
      <c r="G256" s="1"/>
    </row>
    <row r="257" spans="1:7">
      <c r="A257" s="1"/>
      <c r="B257" s="1"/>
      <c r="C257" s="1"/>
      <c r="D257" s="1"/>
      <c r="E257" s="1"/>
      <c r="F257" s="1"/>
      <c r="G257" s="1"/>
    </row>
    <row r="258" spans="1:7">
      <c r="A258" s="1"/>
      <c r="B258" s="1"/>
      <c r="C258" s="1"/>
      <c r="D258" s="1"/>
      <c r="E258" s="1"/>
      <c r="F258" s="1"/>
      <c r="G258" s="1"/>
    </row>
    <row r="259" spans="1:7">
      <c r="A259" s="1"/>
      <c r="B259" s="1"/>
      <c r="C259" s="1"/>
      <c r="D259" s="1"/>
      <c r="E259" s="1"/>
      <c r="F259" s="1"/>
      <c r="G259" s="1"/>
    </row>
    <row r="260" spans="1:7">
      <c r="A260" s="1"/>
      <c r="B260" s="1"/>
      <c r="C260" s="1"/>
      <c r="D260" s="1"/>
      <c r="E260" s="1"/>
      <c r="F260" s="1"/>
      <c r="G260" s="1"/>
    </row>
    <row r="261" spans="1:7">
      <c r="A261" s="1"/>
      <c r="B261" s="1"/>
      <c r="C261" s="1"/>
      <c r="D261" s="1"/>
      <c r="E261" s="1"/>
      <c r="F261" s="1"/>
      <c r="G261" s="1"/>
    </row>
    <row r="262" spans="1:7">
      <c r="A262" s="1"/>
      <c r="B262" s="1"/>
      <c r="C262" s="1"/>
      <c r="D262" s="1"/>
      <c r="E262" s="1"/>
      <c r="F262" s="1"/>
      <c r="G262" s="1"/>
    </row>
    <row r="263" spans="1:7">
      <c r="A263" s="1"/>
      <c r="B263" s="1"/>
      <c r="C263" s="1"/>
      <c r="D263" s="1"/>
      <c r="E263" s="1"/>
      <c r="F263" s="1"/>
      <c r="G263" s="1"/>
    </row>
    <row r="264" spans="1:7">
      <c r="A264" s="1"/>
      <c r="B264" s="1"/>
      <c r="C264" s="1"/>
      <c r="D264" s="1"/>
      <c r="E264" s="1"/>
      <c r="F264" s="1"/>
      <c r="G264" s="1"/>
    </row>
    <row r="265" spans="1:7">
      <c r="A265" s="1"/>
      <c r="B265" s="1"/>
      <c r="C265" s="1"/>
      <c r="D265" s="1"/>
      <c r="E265" s="1"/>
      <c r="F265" s="1"/>
      <c r="G265" s="1"/>
    </row>
    <row r="266" spans="1:7">
      <c r="A266" s="1"/>
      <c r="B266" s="1"/>
      <c r="C266" s="1"/>
      <c r="D266" s="1"/>
      <c r="E266" s="1"/>
      <c r="F266" s="1"/>
      <c r="G266" s="1"/>
    </row>
    <row r="267" spans="1:7">
      <c r="A267" s="1"/>
      <c r="B267" s="1"/>
      <c r="C267" s="1"/>
      <c r="D267" s="1"/>
      <c r="E267" s="1"/>
      <c r="F267" s="1"/>
      <c r="G267" s="1"/>
    </row>
    <row r="268" spans="1:7">
      <c r="A268" s="1"/>
      <c r="B268" s="1"/>
      <c r="C268" s="1"/>
      <c r="D268" s="1"/>
      <c r="E268" s="1"/>
      <c r="F268" s="1"/>
      <c r="G268" s="1"/>
    </row>
    <row r="269" spans="1:7">
      <c r="A269" s="1"/>
      <c r="B269" s="1"/>
      <c r="C269" s="1"/>
      <c r="D269" s="1"/>
      <c r="E269" s="1"/>
      <c r="F269" s="1"/>
      <c r="G269" s="1"/>
    </row>
    <row r="270" spans="1:7">
      <c r="A270" s="1"/>
      <c r="B270" s="1"/>
      <c r="C270" s="1"/>
      <c r="D270" s="1"/>
      <c r="E270" s="1"/>
      <c r="F270" s="1"/>
      <c r="G270" s="1"/>
    </row>
    <row r="271" spans="1:7">
      <c r="A271" s="1"/>
      <c r="B271" s="1"/>
      <c r="C271" s="1"/>
      <c r="D271" s="1"/>
      <c r="E271" s="1"/>
      <c r="F271" s="1"/>
      <c r="G271" s="1"/>
    </row>
    <row r="272" spans="1:7">
      <c r="A272" s="1"/>
      <c r="B272" s="1"/>
      <c r="C272" s="1"/>
      <c r="D272" s="1"/>
      <c r="E272" s="1"/>
      <c r="F272" s="1"/>
      <c r="G272" s="1"/>
    </row>
    <row r="273" spans="1:7">
      <c r="A273" s="1"/>
      <c r="B273" s="1"/>
      <c r="C273" s="1"/>
      <c r="D273" s="1"/>
      <c r="E273" s="1"/>
      <c r="F273" s="1"/>
      <c r="G273" s="1"/>
    </row>
    <row r="274" spans="1:7">
      <c r="A274" s="1"/>
      <c r="B274" s="1"/>
      <c r="C274" s="1"/>
      <c r="D274" s="1"/>
      <c r="E274" s="1"/>
      <c r="F274" s="1"/>
      <c r="G274" s="1"/>
    </row>
    <row r="275" spans="1:7">
      <c r="A275" s="1"/>
      <c r="B275" s="1"/>
      <c r="C275" s="1"/>
      <c r="D275" s="1"/>
      <c r="E275" s="1"/>
      <c r="F275" s="1"/>
      <c r="G275" s="1"/>
    </row>
    <row r="276" spans="1:7">
      <c r="A276" s="1"/>
      <c r="B276" s="1"/>
      <c r="C276" s="1"/>
      <c r="D276" s="1"/>
      <c r="E276" s="1"/>
      <c r="F276" s="1"/>
      <c r="G276" s="1"/>
    </row>
    <row r="277" spans="1:7">
      <c r="A277" s="1"/>
      <c r="B277" s="1"/>
      <c r="C277" s="1"/>
      <c r="D277" s="1"/>
      <c r="E277" s="1"/>
      <c r="F277" s="1"/>
      <c r="G277" s="1"/>
    </row>
    <row r="278" spans="1:7">
      <c r="A278" s="1"/>
      <c r="B278" s="1"/>
      <c r="C278" s="1"/>
      <c r="D278" s="1"/>
      <c r="E278" s="1"/>
      <c r="F278" s="1"/>
      <c r="G278" s="1"/>
    </row>
    <row r="279" spans="1:7">
      <c r="A279" s="1"/>
      <c r="B279" s="1"/>
      <c r="C279" s="1"/>
      <c r="D279" s="1"/>
      <c r="E279" s="1"/>
      <c r="F279" s="1"/>
      <c r="G279" s="1"/>
    </row>
    <row r="280" spans="1:7">
      <c r="A280" s="1"/>
      <c r="B280" s="1"/>
      <c r="C280" s="1"/>
      <c r="D280" s="1"/>
      <c r="E280" s="1"/>
      <c r="F280" s="1"/>
      <c r="G280" s="1"/>
    </row>
    <row r="281" spans="1:7">
      <c r="A281" s="1"/>
      <c r="B281" s="1"/>
      <c r="C281" s="1"/>
      <c r="D281" s="1"/>
      <c r="E281" s="1"/>
      <c r="F281" s="1"/>
      <c r="G281" s="1"/>
    </row>
    <row r="282" spans="1:7">
      <c r="A282" s="1"/>
      <c r="B282" s="1"/>
      <c r="C282" s="1"/>
      <c r="D282" s="1"/>
      <c r="E282" s="1"/>
      <c r="F282" s="1"/>
      <c r="G282" s="1"/>
    </row>
    <row r="283" spans="1:7">
      <c r="A283" s="1"/>
      <c r="B283" s="1"/>
      <c r="C283" s="1"/>
      <c r="D283" s="1"/>
      <c r="E283" s="1"/>
      <c r="F283" s="1"/>
      <c r="G283" s="1"/>
    </row>
    <row r="284" spans="1:7">
      <c r="A284" s="1"/>
      <c r="B284" s="1"/>
      <c r="C284" s="1"/>
      <c r="D284" s="1"/>
      <c r="E284" s="1"/>
      <c r="F284" s="1"/>
      <c r="G284" s="1"/>
    </row>
    <row r="285" spans="1:7">
      <c r="A285" s="1"/>
      <c r="B285" s="1"/>
      <c r="C285" s="1"/>
      <c r="D285" s="1"/>
      <c r="E285" s="1"/>
      <c r="F285" s="1"/>
      <c r="G285" s="1"/>
    </row>
    <row r="286" spans="1:7">
      <c r="A286" s="1"/>
      <c r="B286" s="1"/>
      <c r="C286" s="1"/>
      <c r="D286" s="1"/>
      <c r="E286" s="1"/>
      <c r="F286" s="1"/>
      <c r="G286" s="1"/>
    </row>
    <row r="287" spans="1:7">
      <c r="A287" s="1"/>
      <c r="B287" s="1"/>
      <c r="C287" s="1"/>
      <c r="D287" s="1"/>
      <c r="E287" s="1"/>
      <c r="F287" s="1"/>
      <c r="G287" s="1"/>
    </row>
    <row r="288" spans="1:7">
      <c r="A288" s="1"/>
      <c r="B288" s="1"/>
      <c r="C288" s="1"/>
      <c r="D288" s="1"/>
      <c r="E288" s="1"/>
      <c r="F288" s="1"/>
      <c r="G288" s="1"/>
    </row>
    <row r="289" spans="1:7">
      <c r="A289" s="1"/>
      <c r="B289" s="1"/>
      <c r="C289" s="1"/>
      <c r="D289" s="1"/>
      <c r="E289" s="1"/>
      <c r="F289" s="1"/>
      <c r="G289" s="1"/>
    </row>
    <row r="290" spans="1:7">
      <c r="A290" s="1"/>
      <c r="B290" s="1"/>
      <c r="C290" s="1"/>
      <c r="D290" s="1"/>
      <c r="E290" s="1"/>
      <c r="F290" s="1"/>
      <c r="G290" s="1"/>
    </row>
    <row r="291" spans="1:7">
      <c r="A291" s="1"/>
      <c r="B291" s="1"/>
      <c r="C291" s="1"/>
      <c r="D291" s="1"/>
      <c r="E291" s="1"/>
      <c r="F291" s="1"/>
      <c r="G291" s="1"/>
    </row>
    <row r="292" spans="1:7">
      <c r="A292" s="1"/>
      <c r="B292" s="1"/>
      <c r="C292" s="1"/>
      <c r="D292" s="1"/>
      <c r="E292" s="1"/>
      <c r="F292" s="1"/>
      <c r="G292" s="1"/>
    </row>
    <row r="293" spans="1:7">
      <c r="A293" s="1"/>
      <c r="B293" s="1"/>
      <c r="C293" s="1"/>
      <c r="D293" s="1"/>
      <c r="E293" s="1"/>
      <c r="F293" s="1"/>
      <c r="G293" s="1"/>
    </row>
    <row r="294" spans="1:7">
      <c r="A294" s="1"/>
      <c r="B294" s="1"/>
      <c r="C294" s="1"/>
      <c r="D294" s="1"/>
      <c r="E294" s="1"/>
      <c r="F294" s="1"/>
      <c r="G294" s="1"/>
    </row>
    <row r="295" spans="1:7">
      <c r="A295" s="1"/>
      <c r="B295" s="1"/>
      <c r="C295" s="1"/>
      <c r="D295" s="1"/>
      <c r="E295" s="1"/>
      <c r="F295" s="1"/>
      <c r="G295" s="1"/>
    </row>
    <row r="296" spans="1:7">
      <c r="A296" s="1"/>
      <c r="B296" s="1"/>
      <c r="C296" s="1"/>
      <c r="D296" s="1"/>
      <c r="E296" s="1"/>
      <c r="F296" s="1"/>
      <c r="G296" s="1"/>
    </row>
    <row r="297" spans="1:7">
      <c r="A297" s="1"/>
      <c r="B297" s="1"/>
      <c r="C297" s="1"/>
      <c r="D297" s="1"/>
      <c r="E297" s="1"/>
      <c r="F297" s="1"/>
      <c r="G297" s="1"/>
    </row>
    <row r="298" spans="1:7">
      <c r="A298" s="1"/>
      <c r="B298" s="1"/>
      <c r="C298" s="1"/>
      <c r="D298" s="1"/>
      <c r="E298" s="1"/>
      <c r="F298" s="1"/>
      <c r="G298" s="1"/>
    </row>
    <row r="299" spans="1:7">
      <c r="A299" s="1"/>
      <c r="B299" s="1"/>
      <c r="C299" s="1"/>
      <c r="D299" s="1"/>
      <c r="E299" s="1"/>
      <c r="F299" s="1"/>
      <c r="G299" s="1"/>
    </row>
    <row r="300" spans="1:7">
      <c r="A300" s="1"/>
      <c r="B300" s="1"/>
      <c r="C300" s="1"/>
      <c r="D300" s="1"/>
      <c r="E300" s="1"/>
      <c r="F300" s="1"/>
      <c r="G300" s="1"/>
    </row>
    <row r="301" spans="1:7">
      <c r="A301" s="1"/>
      <c r="B301" s="1"/>
      <c r="C301" s="1"/>
      <c r="D301" s="1"/>
      <c r="E301" s="1"/>
      <c r="F301" s="1"/>
      <c r="G301" s="1"/>
    </row>
    <row r="302" spans="1:7">
      <c r="A302" s="1"/>
      <c r="B302" s="1"/>
      <c r="C302" s="1"/>
      <c r="D302" s="1"/>
      <c r="E302" s="1"/>
      <c r="F302" s="1"/>
      <c r="G302" s="1"/>
    </row>
    <row r="303" spans="1:7">
      <c r="A303" s="1"/>
      <c r="B303" s="1"/>
      <c r="C303" s="1"/>
      <c r="D303" s="1"/>
      <c r="E303" s="1"/>
      <c r="F303" s="1"/>
      <c r="G303" s="1"/>
    </row>
    <row r="304" spans="1:7">
      <c r="A304" s="1"/>
      <c r="B304" s="1"/>
      <c r="C304" s="1"/>
      <c r="D304" s="1"/>
      <c r="E304" s="1"/>
      <c r="F304" s="1"/>
      <c r="G304" s="1"/>
    </row>
    <row r="305" spans="1:7">
      <c r="A305" s="1"/>
      <c r="B305" s="1"/>
      <c r="C305" s="1"/>
      <c r="D305" s="1"/>
      <c r="E305" s="1"/>
      <c r="F305" s="1"/>
      <c r="G305" s="1"/>
    </row>
    <row r="306" spans="1:7">
      <c r="A306" s="1"/>
      <c r="B306" s="1"/>
      <c r="C306" s="1"/>
      <c r="D306" s="1"/>
      <c r="E306" s="1"/>
      <c r="F306" s="1"/>
      <c r="G306" s="1"/>
    </row>
    <row r="307" spans="1:7">
      <c r="A307" s="1"/>
      <c r="B307" s="1"/>
      <c r="C307" s="1"/>
      <c r="D307" s="1"/>
      <c r="E307" s="1"/>
      <c r="F307" s="1"/>
      <c r="G307" s="1"/>
    </row>
    <row r="308" spans="1:7">
      <c r="A308" s="1"/>
      <c r="B308" s="1"/>
      <c r="C308" s="1"/>
      <c r="D308" s="1"/>
      <c r="E308" s="1"/>
      <c r="F308" s="1"/>
      <c r="G308" s="1"/>
    </row>
    <row r="309" spans="1:7">
      <c r="A309" s="1"/>
      <c r="B309" s="1"/>
      <c r="C309" s="1"/>
      <c r="D309" s="1"/>
      <c r="E309" s="1"/>
      <c r="F309" s="1"/>
      <c r="G309" s="1"/>
    </row>
    <row r="310" spans="1:7">
      <c r="A310" s="1"/>
      <c r="B310" s="1"/>
      <c r="C310" s="1"/>
      <c r="D310" s="1"/>
      <c r="E310" s="1"/>
      <c r="F310" s="1"/>
      <c r="G310" s="1"/>
    </row>
    <row r="311" spans="1:7">
      <c r="A311" s="1"/>
      <c r="B311" s="1"/>
      <c r="C311" s="1"/>
      <c r="D311" s="1"/>
      <c r="E311" s="1"/>
      <c r="F311" s="1"/>
      <c r="G311" s="1"/>
    </row>
    <row r="312" spans="1:7">
      <c r="A312" s="1"/>
      <c r="B312" s="1"/>
      <c r="C312" s="1"/>
      <c r="D312" s="1"/>
      <c r="E312" s="1"/>
      <c r="F312" s="1"/>
      <c r="G312" s="1"/>
    </row>
    <row r="313" spans="1:7">
      <c r="A313" s="1"/>
      <c r="B313" s="1"/>
      <c r="C313" s="1"/>
      <c r="D313" s="1"/>
      <c r="E313" s="1"/>
      <c r="F313" s="1"/>
      <c r="G313" s="1"/>
    </row>
    <row r="314" spans="1:7">
      <c r="A314" s="1"/>
      <c r="B314" s="1"/>
      <c r="C314" s="1"/>
      <c r="D314" s="1"/>
      <c r="E314" s="1"/>
      <c r="F314" s="1"/>
      <c r="G314" s="1"/>
    </row>
    <row r="315" spans="1:7">
      <c r="A315" s="1"/>
      <c r="B315" s="1"/>
      <c r="C315" s="1"/>
      <c r="D315" s="1"/>
      <c r="E315" s="1"/>
      <c r="F315" s="1"/>
      <c r="G315" s="1"/>
    </row>
    <row r="316" spans="1:7">
      <c r="A316" s="1"/>
      <c r="B316" s="1"/>
      <c r="C316" s="1"/>
      <c r="D316" s="1"/>
      <c r="E316" s="1"/>
      <c r="F316" s="1"/>
      <c r="G316" s="1"/>
    </row>
    <row r="317" spans="1:7">
      <c r="A317" s="1"/>
      <c r="B317" s="1"/>
      <c r="C317" s="1"/>
      <c r="D317" s="1"/>
      <c r="E317" s="1"/>
      <c r="F317" s="1"/>
      <c r="G317" s="1"/>
    </row>
    <row r="318" spans="1:7">
      <c r="A318" s="1"/>
      <c r="B318" s="1"/>
      <c r="C318" s="1"/>
      <c r="D318" s="1"/>
      <c r="E318" s="1"/>
      <c r="F318" s="1"/>
      <c r="G318" s="1"/>
    </row>
    <row r="319" spans="1:7">
      <c r="A319" s="1"/>
      <c r="B319" s="1"/>
      <c r="C319" s="1"/>
      <c r="D319" s="1"/>
      <c r="E319" s="1"/>
      <c r="F319" s="1"/>
      <c r="G319" s="1"/>
    </row>
    <row r="320" spans="1:7">
      <c r="A320" s="1"/>
      <c r="B320" s="1"/>
      <c r="C320" s="1"/>
      <c r="D320" s="1"/>
      <c r="E320" s="1"/>
      <c r="F320" s="1"/>
      <c r="G320" s="1"/>
    </row>
    <row r="321" spans="1:7">
      <c r="A321" s="1"/>
      <c r="B321" s="1"/>
      <c r="C321" s="1"/>
      <c r="D321" s="1"/>
      <c r="E321" s="1"/>
      <c r="F321" s="1"/>
      <c r="G321" s="1"/>
    </row>
    <row r="322" spans="1:7">
      <c r="A322" s="1"/>
      <c r="B322" s="1"/>
      <c r="C322" s="1"/>
      <c r="D322" s="1"/>
      <c r="E322" s="1"/>
      <c r="F322" s="1"/>
      <c r="G322" s="1"/>
    </row>
    <row r="323" spans="1:7">
      <c r="A323" s="1"/>
      <c r="B323" s="1"/>
      <c r="C323" s="1"/>
      <c r="D323" s="1"/>
      <c r="E323" s="1"/>
      <c r="F323" s="1"/>
      <c r="G323" s="1"/>
    </row>
    <row r="324" spans="1:7">
      <c r="A324" s="1"/>
      <c r="B324" s="1"/>
      <c r="C324" s="1"/>
      <c r="D324" s="1"/>
      <c r="E324" s="1"/>
      <c r="F324" s="1"/>
      <c r="G324" s="1"/>
    </row>
    <row r="325" spans="1:7">
      <c r="A325" s="1"/>
      <c r="B325" s="1"/>
      <c r="C325" s="1"/>
      <c r="D325" s="1"/>
      <c r="E325" s="1"/>
      <c r="F325" s="1"/>
      <c r="G325" s="1"/>
    </row>
    <row r="326" spans="1:7">
      <c r="A326" s="1"/>
      <c r="B326" s="1"/>
      <c r="C326" s="1"/>
      <c r="D326" s="1"/>
      <c r="E326" s="1"/>
      <c r="F326" s="1"/>
      <c r="G326" s="1"/>
    </row>
    <row r="327" spans="1:7">
      <c r="A327" s="1"/>
      <c r="B327" s="1"/>
      <c r="C327" s="1"/>
      <c r="D327" s="1"/>
      <c r="E327" s="1"/>
      <c r="F327" s="1"/>
      <c r="G327" s="1"/>
    </row>
    <row r="328" spans="1:7">
      <c r="A328" s="1"/>
      <c r="B328" s="1"/>
      <c r="C328" s="1"/>
      <c r="D328" s="1"/>
      <c r="E328" s="1"/>
      <c r="F328" s="1"/>
      <c r="G328" s="1"/>
    </row>
    <row r="329" spans="1:7">
      <c r="A329" s="1"/>
      <c r="B329" s="1"/>
      <c r="C329" s="1"/>
      <c r="D329" s="1"/>
      <c r="E329" s="1"/>
      <c r="F329" s="1"/>
      <c r="G329" s="1"/>
    </row>
    <row r="330" spans="1:7">
      <c r="A330" s="1"/>
      <c r="B330" s="1"/>
      <c r="C330" s="1"/>
      <c r="D330" s="1"/>
      <c r="E330" s="1"/>
      <c r="F330" s="1"/>
      <c r="G330" s="1"/>
    </row>
    <row r="331" spans="1:7">
      <c r="A331" s="1"/>
      <c r="B331" s="1"/>
      <c r="C331" s="1"/>
      <c r="D331" s="1"/>
      <c r="E331" s="1"/>
      <c r="F331" s="1"/>
      <c r="G331" s="1"/>
    </row>
    <row r="332" spans="1:7">
      <c r="A332" s="1"/>
      <c r="B332" s="1"/>
      <c r="C332" s="1"/>
      <c r="D332" s="1"/>
      <c r="E332" s="1"/>
      <c r="F332" s="1"/>
      <c r="G332" s="1"/>
    </row>
    <row r="333" spans="1:7">
      <c r="A333" s="1"/>
      <c r="B333" s="1"/>
      <c r="C333" s="1"/>
      <c r="D333" s="1"/>
      <c r="E333" s="1"/>
      <c r="F333" s="1"/>
      <c r="G333" s="1"/>
    </row>
    <row r="334" spans="1:7">
      <c r="A334" s="1"/>
      <c r="B334" s="1"/>
      <c r="C334" s="1"/>
      <c r="D334" s="1"/>
      <c r="E334" s="1"/>
      <c r="F334" s="1"/>
      <c r="G334" s="1"/>
    </row>
    <row r="335" spans="1:7">
      <c r="A335" s="1"/>
      <c r="B335" s="1"/>
      <c r="C335" s="1"/>
      <c r="D335" s="1"/>
      <c r="E335" s="1"/>
      <c r="F335" s="1"/>
      <c r="G335" s="1"/>
    </row>
    <row r="336" spans="1:7">
      <c r="A336" s="1"/>
      <c r="B336" s="1"/>
      <c r="C336" s="1"/>
      <c r="D336" s="1"/>
      <c r="E336" s="1"/>
      <c r="F336" s="1"/>
      <c r="G336" s="1"/>
    </row>
    <row r="337" spans="1:7">
      <c r="A337" s="1"/>
      <c r="B337" s="1"/>
      <c r="C337" s="1"/>
      <c r="D337" s="1"/>
      <c r="E337" s="1"/>
      <c r="F337" s="1"/>
      <c r="G337" s="1"/>
    </row>
    <row r="338" spans="1:7">
      <c r="A338" s="1"/>
      <c r="B338" s="1"/>
      <c r="C338" s="1"/>
      <c r="D338" s="1"/>
      <c r="E338" s="1"/>
      <c r="F338" s="1"/>
      <c r="G338" s="1"/>
    </row>
    <row r="339" spans="1:7">
      <c r="A339" s="1"/>
      <c r="B339" s="1"/>
      <c r="C339" s="1"/>
      <c r="D339" s="1"/>
      <c r="E339" s="1"/>
      <c r="F339" s="1"/>
      <c r="G339" s="1"/>
    </row>
    <row r="340" spans="1:7">
      <c r="A340" s="1"/>
      <c r="B340" s="1"/>
      <c r="C340" s="1"/>
      <c r="D340" s="1"/>
      <c r="E340" s="1"/>
      <c r="F340" s="1"/>
      <c r="G340" s="1"/>
    </row>
    <row r="341" spans="1:7">
      <c r="A341" s="1"/>
      <c r="B341" s="1"/>
      <c r="C341" s="1"/>
      <c r="D341" s="1"/>
      <c r="E341" s="1"/>
      <c r="F341" s="1"/>
      <c r="G341" s="1"/>
    </row>
    <row r="342" spans="1:7">
      <c r="A342" s="1"/>
      <c r="B342" s="1"/>
      <c r="C342" s="1"/>
      <c r="D342" s="1"/>
      <c r="E342" s="1"/>
      <c r="F342" s="1"/>
      <c r="G342" s="1"/>
    </row>
    <row r="343" spans="1:7">
      <c r="A343" s="1"/>
      <c r="B343" s="1"/>
      <c r="C343" s="1"/>
      <c r="D343" s="1"/>
      <c r="E343" s="1"/>
      <c r="F343" s="1"/>
      <c r="G343" s="1"/>
    </row>
    <row r="344" spans="1:7">
      <c r="A344" s="1"/>
      <c r="B344" s="1"/>
      <c r="C344" s="1"/>
      <c r="D344" s="1"/>
      <c r="E344" s="1"/>
      <c r="F344" s="1"/>
      <c r="G344" s="1"/>
    </row>
    <row r="345" spans="1:7">
      <c r="A345" s="1"/>
      <c r="B345" s="1"/>
      <c r="C345" s="1"/>
      <c r="D345" s="1"/>
      <c r="E345" s="1"/>
      <c r="F345" s="1"/>
      <c r="G345" s="1"/>
    </row>
    <row r="346" spans="1:7">
      <c r="A346" s="1"/>
      <c r="B346" s="1"/>
      <c r="C346" s="1"/>
      <c r="D346" s="1"/>
      <c r="E346" s="1"/>
      <c r="F346" s="1"/>
      <c r="G346" s="1"/>
    </row>
    <row r="347" spans="1:7">
      <c r="A347" s="1"/>
      <c r="B347" s="1"/>
      <c r="C347" s="1"/>
      <c r="D347" s="1"/>
      <c r="E347" s="1"/>
      <c r="F347" s="1"/>
      <c r="G347" s="1"/>
    </row>
    <row r="348" spans="1:7">
      <c r="A348" s="1"/>
      <c r="B348" s="1"/>
      <c r="C348" s="1"/>
      <c r="D348" s="1"/>
      <c r="E348" s="1"/>
      <c r="F348" s="1"/>
      <c r="G348" s="1"/>
    </row>
    <row r="349" spans="1:7">
      <c r="A349" s="1"/>
      <c r="B349" s="1"/>
      <c r="C349" s="1"/>
      <c r="D349" s="1"/>
      <c r="E349" s="1"/>
      <c r="F349" s="1"/>
      <c r="G349" s="1"/>
    </row>
    <row r="350" spans="1:7">
      <c r="A350" s="1"/>
      <c r="B350" s="1"/>
      <c r="C350" s="1"/>
      <c r="D350" s="1"/>
      <c r="E350" s="1"/>
      <c r="F350" s="1"/>
      <c r="G350" s="1"/>
    </row>
    <row r="351" spans="1:7">
      <c r="A351" s="1"/>
      <c r="B351" s="1"/>
      <c r="C351" s="1"/>
      <c r="D351" s="1"/>
      <c r="E351" s="1"/>
      <c r="F351" s="1"/>
      <c r="G351" s="1"/>
    </row>
    <row r="352" spans="1:7">
      <c r="A352" s="1"/>
      <c r="B352" s="1"/>
      <c r="C352" s="1"/>
      <c r="D352" s="1"/>
      <c r="E352" s="1"/>
      <c r="F352" s="1"/>
      <c r="G352" s="1"/>
    </row>
    <row r="353" spans="1:7">
      <c r="A353" s="1"/>
      <c r="B353" s="1"/>
      <c r="C353" s="1"/>
      <c r="D353" s="1"/>
      <c r="E353" s="1"/>
      <c r="F353" s="1"/>
      <c r="G353" s="1"/>
    </row>
    <row r="354" spans="1:7">
      <c r="A354" s="1"/>
      <c r="B354" s="1"/>
      <c r="C354" s="1"/>
      <c r="D354" s="1"/>
      <c r="E354" s="1"/>
      <c r="F354" s="1"/>
      <c r="G354" s="1"/>
    </row>
    <row r="355" spans="1:7">
      <c r="A355" s="1"/>
      <c r="B355" s="1"/>
      <c r="C355" s="1"/>
      <c r="D355" s="1"/>
      <c r="E355" s="1"/>
      <c r="F355" s="1"/>
      <c r="G355" s="1"/>
    </row>
    <row r="356" spans="1:7">
      <c r="A356" s="1"/>
      <c r="B356" s="1"/>
      <c r="C356" s="1"/>
      <c r="D356" s="1"/>
      <c r="E356" s="1"/>
      <c r="F356" s="1"/>
      <c r="G356" s="1"/>
    </row>
    <row r="357" spans="1:7">
      <c r="A357" s="1"/>
      <c r="B357" s="1"/>
      <c r="C357" s="1"/>
      <c r="D357" s="1"/>
      <c r="E357" s="1"/>
      <c r="F357" s="1"/>
      <c r="G357" s="1"/>
    </row>
    <row r="358" spans="1:7">
      <c r="A358" s="1"/>
      <c r="B358" s="1"/>
      <c r="C358" s="1"/>
      <c r="D358" s="1"/>
      <c r="E358" s="1"/>
      <c r="F358" s="1"/>
      <c r="G358" s="1"/>
    </row>
    <row r="359" spans="1:7">
      <c r="A359" s="1"/>
      <c r="B359" s="1"/>
      <c r="C359" s="1"/>
      <c r="D359" s="1"/>
      <c r="E359" s="1"/>
      <c r="F359" s="1"/>
      <c r="G359" s="1"/>
    </row>
    <row r="360" spans="1:7">
      <c r="A360" s="1"/>
      <c r="B360" s="1"/>
      <c r="C360" s="1"/>
      <c r="D360" s="1"/>
      <c r="E360" s="1"/>
      <c r="F360" s="1"/>
      <c r="G360" s="1"/>
    </row>
    <row r="361" spans="1:7">
      <c r="A361" s="1"/>
      <c r="B361" s="1"/>
      <c r="C361" s="1"/>
      <c r="D361" s="1"/>
      <c r="E361" s="1"/>
      <c r="F361" s="1"/>
      <c r="G361" s="1"/>
    </row>
    <row r="362" spans="1:7">
      <c r="A362" s="1"/>
      <c r="B362" s="1"/>
      <c r="C362" s="1"/>
      <c r="D362" s="1"/>
      <c r="E362" s="1"/>
      <c r="F362" s="1"/>
      <c r="G362" s="1"/>
    </row>
    <row r="363" spans="1:7">
      <c r="A363" s="1"/>
      <c r="B363" s="1"/>
      <c r="C363" s="1"/>
      <c r="D363" s="1"/>
      <c r="E363" s="1"/>
      <c r="F363" s="1"/>
      <c r="G363" s="1"/>
    </row>
    <row r="364" spans="1:7">
      <c r="A364" s="1"/>
      <c r="B364" s="1"/>
      <c r="C364" s="1"/>
      <c r="D364" s="1"/>
      <c r="E364" s="1"/>
      <c r="F364" s="1"/>
      <c r="G364" s="1"/>
    </row>
    <row r="365" spans="1:7">
      <c r="A365" s="1"/>
      <c r="B365" s="1"/>
      <c r="C365" s="1"/>
      <c r="D365" s="1"/>
      <c r="E365" s="1"/>
      <c r="F365" s="1"/>
      <c r="G365" s="1"/>
    </row>
    <row r="366" spans="1:7">
      <c r="A366" s="1"/>
      <c r="B366" s="1"/>
      <c r="C366" s="1"/>
      <c r="D366" s="1"/>
      <c r="E366" s="1"/>
      <c r="F366" s="1"/>
      <c r="G366" s="1"/>
    </row>
    <row r="367" spans="1:7">
      <c r="A367" s="1"/>
      <c r="B367" s="1"/>
      <c r="C367" s="1"/>
      <c r="D367" s="1"/>
      <c r="E367" s="1"/>
      <c r="F367" s="1"/>
      <c r="G367" s="1"/>
    </row>
    <row r="368" spans="1:7">
      <c r="A368" s="1"/>
      <c r="B368" s="1"/>
      <c r="C368" s="1"/>
      <c r="D368" s="1"/>
      <c r="E368" s="1"/>
      <c r="F368" s="1"/>
      <c r="G368" s="1"/>
    </row>
    <row r="369" spans="1:7">
      <c r="A369" s="1"/>
      <c r="B369" s="1"/>
      <c r="C369" s="1"/>
      <c r="D369" s="1"/>
      <c r="E369" s="1"/>
      <c r="F369" s="1"/>
      <c r="G369" s="1"/>
    </row>
    <row r="370" spans="1:7">
      <c r="A370" s="1"/>
      <c r="B370" s="1"/>
      <c r="C370" s="1"/>
      <c r="D370" s="1"/>
      <c r="E370" s="1"/>
      <c r="F370" s="1"/>
      <c r="G370" s="1"/>
    </row>
    <row r="371" spans="1:7">
      <c r="A371" s="1"/>
      <c r="B371" s="1"/>
      <c r="C371" s="1"/>
      <c r="D371" s="1"/>
      <c r="E371" s="1"/>
      <c r="F371" s="1"/>
      <c r="G371" s="1"/>
    </row>
    <row r="372" spans="1:7">
      <c r="A372" s="1"/>
      <c r="B372" s="1"/>
      <c r="C372" s="1"/>
      <c r="D372" s="1"/>
      <c r="E372" s="1"/>
      <c r="F372" s="1"/>
      <c r="G372" s="1"/>
    </row>
    <row r="373" spans="1:7">
      <c r="A373" s="1"/>
      <c r="B373" s="1"/>
      <c r="C373" s="1"/>
      <c r="D373" s="1"/>
      <c r="E373" s="1"/>
      <c r="F373" s="1"/>
      <c r="G373" s="1"/>
    </row>
    <row r="374" spans="1:7">
      <c r="A374" s="1"/>
      <c r="B374" s="1"/>
      <c r="C374" s="1"/>
      <c r="D374" s="1"/>
      <c r="E374" s="1"/>
      <c r="F374" s="1"/>
      <c r="G374" s="1"/>
    </row>
    <row r="375" spans="1:7">
      <c r="A375" s="1"/>
      <c r="B375" s="1"/>
      <c r="C375" s="1"/>
      <c r="D375" s="1"/>
      <c r="E375" s="1"/>
      <c r="F375" s="1"/>
      <c r="G375" s="1"/>
    </row>
    <row r="376" spans="1:7">
      <c r="A376" s="1"/>
      <c r="B376" s="1"/>
      <c r="C376" s="1"/>
      <c r="D376" s="1"/>
      <c r="E376" s="1"/>
      <c r="F376" s="1"/>
      <c r="G376" s="1"/>
    </row>
    <row r="377" spans="1:7">
      <c r="A377" s="1"/>
      <c r="B377" s="1"/>
      <c r="C377" s="1"/>
      <c r="D377" s="1"/>
      <c r="E377" s="1"/>
      <c r="F377" s="1"/>
      <c r="G377" s="1"/>
    </row>
    <row r="378" spans="1:7">
      <c r="A378" s="1"/>
      <c r="B378" s="1"/>
      <c r="C378" s="1"/>
      <c r="D378" s="1"/>
      <c r="E378" s="1"/>
      <c r="F378" s="1"/>
      <c r="G378" s="1"/>
    </row>
    <row r="379" spans="1:7">
      <c r="A379" s="1"/>
      <c r="B379" s="1"/>
      <c r="C379" s="1"/>
      <c r="D379" s="1"/>
      <c r="E379" s="1"/>
      <c r="F379" s="1"/>
      <c r="G379" s="1"/>
    </row>
    <row r="380" spans="1:7">
      <c r="A380" s="1"/>
      <c r="B380" s="1"/>
      <c r="C380" s="1"/>
      <c r="D380" s="1"/>
      <c r="E380" s="1"/>
      <c r="F380" s="1"/>
      <c r="G380" s="1"/>
    </row>
    <row r="381" spans="1:7">
      <c r="A381" s="1"/>
      <c r="B381" s="1"/>
      <c r="C381" s="1"/>
      <c r="D381" s="1"/>
      <c r="E381" s="1"/>
      <c r="F381" s="1"/>
      <c r="G381" s="1"/>
    </row>
    <row r="382" spans="1:7">
      <c r="A382" s="1"/>
      <c r="B382" s="1"/>
      <c r="C382" s="1"/>
      <c r="D382" s="1"/>
      <c r="E382" s="1"/>
      <c r="F382" s="1"/>
      <c r="G382" s="1"/>
    </row>
    <row r="383" spans="1:7">
      <c r="A383" s="1"/>
      <c r="B383" s="1"/>
      <c r="C383" s="1"/>
      <c r="D383" s="1"/>
      <c r="E383" s="1"/>
      <c r="F383" s="1"/>
      <c r="G383" s="1"/>
    </row>
    <row r="384" spans="1:7">
      <c r="A384" s="1"/>
      <c r="B384" s="1"/>
      <c r="C384" s="1"/>
      <c r="D384" s="1"/>
      <c r="E384" s="1"/>
      <c r="F384" s="1"/>
      <c r="G384" s="1"/>
    </row>
    <row r="385" spans="1:7">
      <c r="A385" s="1"/>
      <c r="B385" s="1"/>
      <c r="C385" s="1"/>
      <c r="D385" s="1"/>
      <c r="E385" s="1"/>
      <c r="F385" s="1"/>
      <c r="G385" s="1"/>
    </row>
    <row r="386" spans="1:7">
      <c r="A386" s="1"/>
      <c r="B386" s="1"/>
      <c r="C386" s="1"/>
      <c r="D386" s="1"/>
      <c r="E386" s="1"/>
      <c r="F386" s="1"/>
      <c r="G386" s="1"/>
    </row>
    <row r="387" spans="1:7">
      <c r="A387" s="1"/>
      <c r="B387" s="1"/>
      <c r="C387" s="1"/>
      <c r="D387" s="1"/>
      <c r="E387" s="1"/>
      <c r="F387" s="1"/>
      <c r="G387" s="1"/>
    </row>
    <row r="388" spans="1:7">
      <c r="A388" s="1"/>
      <c r="B388" s="1"/>
      <c r="C388" s="1"/>
      <c r="D388" s="1"/>
      <c r="E388" s="1"/>
      <c r="F388" s="1"/>
      <c r="G388" s="1"/>
    </row>
    <row r="389" spans="1:7">
      <c r="A389" s="1"/>
      <c r="B389" s="1"/>
      <c r="C389" s="1"/>
      <c r="D389" s="1"/>
      <c r="E389" s="1"/>
      <c r="F389" s="1"/>
      <c r="G389" s="1"/>
    </row>
    <row r="390" spans="1:7">
      <c r="A390" s="1"/>
      <c r="B390" s="1"/>
      <c r="C390" s="1"/>
      <c r="D390" s="1"/>
      <c r="E390" s="1"/>
      <c r="F390" s="1"/>
      <c r="G390" s="1"/>
    </row>
    <row r="391" spans="1:7">
      <c r="A391" s="1"/>
      <c r="B391" s="1"/>
      <c r="C391" s="1"/>
      <c r="D391" s="1"/>
      <c r="E391" s="1"/>
      <c r="F391" s="1"/>
      <c r="G391" s="1"/>
    </row>
    <row r="392" spans="1:7">
      <c r="A392" s="1"/>
      <c r="B392" s="1"/>
      <c r="C392" s="1"/>
      <c r="D392" s="1"/>
      <c r="E392" s="1"/>
      <c r="F392" s="1"/>
      <c r="G392" s="1"/>
    </row>
    <row r="393" spans="1:7">
      <c r="A393" s="1"/>
      <c r="B393" s="1"/>
      <c r="C393" s="1"/>
      <c r="D393" s="1"/>
      <c r="E393" s="1"/>
      <c r="F393" s="1"/>
      <c r="G393" s="1"/>
    </row>
    <row r="394" spans="1:7">
      <c r="A394" s="1"/>
      <c r="B394" s="1"/>
      <c r="C394" s="1"/>
      <c r="D394" s="1"/>
      <c r="E394" s="1"/>
      <c r="F394" s="1"/>
      <c r="G394" s="1"/>
    </row>
    <row r="395" spans="1:7">
      <c r="A395" s="1"/>
      <c r="B395" s="1"/>
      <c r="C395" s="1"/>
      <c r="D395" s="1"/>
      <c r="E395" s="1"/>
      <c r="F395" s="1"/>
      <c r="G395" s="1"/>
    </row>
    <row r="396" spans="1:7">
      <c r="A396" s="1"/>
      <c r="B396" s="1"/>
      <c r="C396" s="1"/>
      <c r="D396" s="1"/>
      <c r="E396" s="1"/>
      <c r="F396" s="1"/>
      <c r="G396" s="1"/>
    </row>
    <row r="397" spans="1:7">
      <c r="A397" s="1"/>
      <c r="B397" s="1"/>
      <c r="C397" s="1"/>
      <c r="D397" s="1"/>
      <c r="E397" s="1"/>
      <c r="F397" s="1"/>
      <c r="G397" s="1"/>
    </row>
    <row r="398" spans="1:7">
      <c r="A398" s="1"/>
      <c r="B398" s="1"/>
      <c r="C398" s="1"/>
      <c r="D398" s="1"/>
      <c r="E398" s="1"/>
      <c r="F398" s="1"/>
      <c r="G398" s="1"/>
    </row>
    <row r="399" spans="1:7">
      <c r="A399" s="1"/>
      <c r="B399" s="1"/>
      <c r="C399" s="1"/>
      <c r="D399" s="1"/>
      <c r="E399" s="1"/>
      <c r="F399" s="1"/>
      <c r="G399" s="1"/>
    </row>
    <row r="400" spans="1:7">
      <c r="A400" s="1"/>
      <c r="B400" s="1"/>
      <c r="C400" s="1"/>
      <c r="D400" s="1"/>
      <c r="E400" s="1"/>
      <c r="F400" s="1"/>
      <c r="G400" s="1"/>
    </row>
    <row r="401" spans="1:7">
      <c r="A401" s="1"/>
      <c r="B401" s="1"/>
      <c r="C401" s="1"/>
      <c r="D401" s="1"/>
      <c r="E401" s="1"/>
      <c r="F401" s="1"/>
      <c r="G401" s="1"/>
    </row>
    <row r="402" spans="1:7">
      <c r="A402" s="1"/>
      <c r="B402" s="1"/>
      <c r="C402" s="1"/>
      <c r="D402" s="1"/>
      <c r="E402" s="1"/>
      <c r="F402" s="1"/>
      <c r="G402" s="1"/>
    </row>
    <row r="403" spans="1:7">
      <c r="A403" s="1"/>
      <c r="B403" s="1"/>
      <c r="C403" s="1"/>
      <c r="D403" s="1"/>
      <c r="E403" s="1"/>
      <c r="F403" s="1"/>
      <c r="G403" s="1"/>
    </row>
    <row r="404" spans="1:7">
      <c r="A404" s="1"/>
      <c r="B404" s="1"/>
      <c r="C404" s="1"/>
      <c r="D404" s="1"/>
      <c r="E404" s="1"/>
      <c r="F404" s="1"/>
      <c r="G404" s="1"/>
    </row>
    <row r="405" spans="1:7">
      <c r="A405" s="1"/>
      <c r="B405" s="1"/>
      <c r="C405" s="1"/>
      <c r="D405" s="1"/>
      <c r="E405" s="1"/>
      <c r="F405" s="1"/>
      <c r="G405" s="1"/>
    </row>
    <row r="406" spans="1:7">
      <c r="A406" s="1"/>
      <c r="B406" s="1"/>
      <c r="C406" s="1"/>
      <c r="D406" s="1"/>
      <c r="E406" s="1"/>
      <c r="F406" s="1"/>
      <c r="G406" s="1"/>
    </row>
    <row r="407" spans="1:7">
      <c r="A407" s="1"/>
      <c r="B407" s="1"/>
      <c r="C407" s="1"/>
      <c r="D407" s="1"/>
      <c r="E407" s="1"/>
      <c r="F407" s="1"/>
      <c r="G407" s="1"/>
    </row>
    <row r="408" spans="1:7">
      <c r="A408" s="1"/>
      <c r="B408" s="1"/>
      <c r="C408" s="1"/>
      <c r="D408" s="1"/>
      <c r="E408" s="1"/>
      <c r="F408" s="1"/>
      <c r="G408" s="1"/>
    </row>
    <row r="409" spans="1:7">
      <c r="A409" s="1"/>
      <c r="B409" s="1"/>
      <c r="C409" s="1"/>
      <c r="D409" s="1"/>
      <c r="E409" s="1"/>
      <c r="F409" s="1"/>
      <c r="G409" s="1"/>
    </row>
    <row r="410" spans="1:7">
      <c r="A410" s="1"/>
      <c r="B410" s="1"/>
      <c r="C410" s="1"/>
      <c r="D410" s="1"/>
      <c r="E410" s="1"/>
      <c r="F410" s="1"/>
      <c r="G410" s="1"/>
    </row>
    <row r="411" spans="1:7">
      <c r="A411" s="1"/>
      <c r="B411" s="1"/>
      <c r="C411" s="1"/>
      <c r="D411" s="1"/>
      <c r="E411" s="1"/>
      <c r="F411" s="1"/>
      <c r="G411" s="1"/>
    </row>
    <row r="412" spans="1:7">
      <c r="A412" s="1"/>
      <c r="B412" s="1"/>
      <c r="C412" s="1"/>
      <c r="D412" s="1"/>
      <c r="E412" s="1"/>
      <c r="F412" s="1"/>
      <c r="G412" s="1"/>
    </row>
    <row r="413" spans="1:7">
      <c r="A413" s="1"/>
      <c r="B413" s="1"/>
      <c r="C413" s="1"/>
      <c r="D413" s="1"/>
      <c r="E413" s="1"/>
      <c r="F413" s="1"/>
      <c r="G413" s="1"/>
    </row>
    <row r="414" spans="1:7">
      <c r="A414" s="1"/>
      <c r="B414" s="1"/>
      <c r="C414" s="1"/>
      <c r="D414" s="1"/>
      <c r="E414" s="1"/>
      <c r="F414" s="1"/>
      <c r="G414" s="1"/>
    </row>
    <row r="415" spans="1:7">
      <c r="A415" s="1"/>
      <c r="B415" s="1"/>
      <c r="C415" s="1"/>
      <c r="D415" s="1"/>
      <c r="E415" s="1"/>
      <c r="F415" s="1"/>
      <c r="G415" s="1"/>
    </row>
    <row r="416" spans="1:7">
      <c r="A416" s="1"/>
      <c r="B416" s="1"/>
      <c r="C416" s="1"/>
      <c r="D416" s="1"/>
      <c r="E416" s="1"/>
      <c r="F416" s="1"/>
      <c r="G416" s="1"/>
    </row>
    <row r="417" spans="1:7">
      <c r="A417" s="1"/>
      <c r="B417" s="1"/>
      <c r="C417" s="1"/>
      <c r="D417" s="1"/>
      <c r="E417" s="1"/>
      <c r="F417" s="1"/>
      <c r="G417" s="1"/>
    </row>
    <row r="418" spans="1:7">
      <c r="A418" s="1"/>
      <c r="B418" s="1"/>
      <c r="C418" s="1"/>
      <c r="D418" s="1"/>
      <c r="E418" s="1"/>
      <c r="F418" s="1"/>
      <c r="G418" s="1"/>
    </row>
    <row r="419" spans="1:7">
      <c r="A419" s="1"/>
      <c r="B419" s="1"/>
      <c r="C419" s="1"/>
      <c r="D419" s="1"/>
      <c r="E419" s="1"/>
      <c r="F419" s="1"/>
      <c r="G419" s="1"/>
    </row>
    <row r="420" spans="1:7">
      <c r="A420" s="1"/>
      <c r="B420" s="1"/>
      <c r="C420" s="1"/>
      <c r="D420" s="1"/>
      <c r="E420" s="1"/>
      <c r="F420" s="1"/>
      <c r="G420" s="1"/>
    </row>
    <row r="421" spans="1:7">
      <c r="A421" s="1"/>
      <c r="B421" s="1"/>
      <c r="C421" s="1"/>
      <c r="D421" s="1"/>
      <c r="E421" s="1"/>
      <c r="F421" s="1"/>
      <c r="G421" s="1"/>
    </row>
    <row r="422" spans="1:7">
      <c r="A422" s="1"/>
      <c r="B422" s="1"/>
      <c r="C422" s="1"/>
      <c r="D422" s="1"/>
      <c r="E422" s="1"/>
      <c r="F422" s="1"/>
      <c r="G422" s="1"/>
    </row>
    <row r="423" spans="1:7">
      <c r="A423" s="1"/>
      <c r="B423" s="1"/>
      <c r="C423" s="1"/>
      <c r="D423" s="1"/>
      <c r="E423" s="1"/>
      <c r="F423" s="1"/>
      <c r="G423" s="1"/>
    </row>
    <row r="424" spans="1:7">
      <c r="A424" s="1"/>
      <c r="B424" s="1"/>
      <c r="C424" s="1"/>
      <c r="D424" s="1"/>
      <c r="E424" s="1"/>
      <c r="F424" s="1"/>
      <c r="G424" s="1"/>
    </row>
    <row r="425" spans="1:7">
      <c r="A425" s="1"/>
      <c r="B425" s="1"/>
      <c r="C425" s="1"/>
      <c r="D425" s="1"/>
      <c r="E425" s="1"/>
      <c r="F425" s="1"/>
      <c r="G425" s="1"/>
    </row>
    <row r="426" spans="1:7">
      <c r="A426" s="1"/>
      <c r="B426" s="1"/>
      <c r="C426" s="1"/>
      <c r="D426" s="1"/>
      <c r="E426" s="1"/>
      <c r="F426" s="1"/>
      <c r="G426" s="1"/>
    </row>
    <row r="427" spans="1:7">
      <c r="A427" s="1"/>
      <c r="B427" s="1"/>
      <c r="C427" s="1"/>
      <c r="D427" s="1"/>
      <c r="E427" s="1"/>
      <c r="F427" s="1"/>
      <c r="G427" s="1"/>
    </row>
    <row r="428" spans="1:7">
      <c r="A428" s="1"/>
      <c r="B428" s="1"/>
      <c r="C428" s="1"/>
      <c r="D428" s="1"/>
      <c r="E428" s="1"/>
      <c r="F428" s="1"/>
      <c r="G428" s="1"/>
    </row>
    <row r="429" spans="1:7">
      <c r="A429" s="1"/>
      <c r="B429" s="1"/>
      <c r="C429" s="1"/>
      <c r="D429" s="1"/>
      <c r="E429" s="1"/>
      <c r="F429" s="1"/>
      <c r="G429" s="1"/>
    </row>
    <row r="430" spans="1:7">
      <c r="A430" s="1"/>
      <c r="B430" s="1"/>
      <c r="C430" s="1"/>
      <c r="D430" s="1"/>
      <c r="E430" s="1"/>
      <c r="F430" s="1"/>
      <c r="G430" s="1"/>
    </row>
    <row r="431" spans="1:7">
      <c r="A431" s="1"/>
      <c r="B431" s="1"/>
      <c r="C431" s="1"/>
      <c r="D431" s="1"/>
      <c r="E431" s="1"/>
      <c r="F431" s="1"/>
      <c r="G431" s="1"/>
    </row>
    <row r="432" spans="1:7">
      <c r="A432" s="1"/>
      <c r="B432" s="1"/>
      <c r="C432" s="1"/>
      <c r="D432" s="1"/>
      <c r="E432" s="1"/>
      <c r="F432" s="1"/>
      <c r="G432" s="1"/>
    </row>
    <row r="433" spans="1:7">
      <c r="A433" s="1"/>
      <c r="B433" s="1"/>
      <c r="C433" s="1"/>
      <c r="D433" s="1"/>
      <c r="E433" s="1"/>
      <c r="F433" s="1"/>
      <c r="G433" s="1"/>
    </row>
    <row r="434" spans="1:7">
      <c r="A434" s="1"/>
      <c r="B434" s="1"/>
      <c r="C434" s="1"/>
      <c r="D434" s="1"/>
      <c r="E434" s="1"/>
      <c r="F434" s="1"/>
      <c r="G434" s="1"/>
    </row>
    <row r="435" spans="1:7">
      <c r="A435" s="1"/>
      <c r="B435" s="1"/>
      <c r="C435" s="1"/>
      <c r="D435" s="1"/>
      <c r="E435" s="1"/>
      <c r="F435" s="1"/>
      <c r="G435" s="1"/>
    </row>
    <row r="436" spans="1:7">
      <c r="A436" s="1"/>
      <c r="B436" s="1"/>
      <c r="C436" s="1"/>
      <c r="D436" s="1"/>
      <c r="E436" s="1"/>
      <c r="F436" s="1"/>
      <c r="G436" s="1"/>
    </row>
    <row r="437" spans="1:7">
      <c r="A437" s="1"/>
      <c r="B437" s="1"/>
      <c r="C437" s="1"/>
      <c r="D437" s="1"/>
      <c r="E437" s="1"/>
      <c r="F437" s="1"/>
      <c r="G437" s="1"/>
    </row>
    <row r="438" spans="1:7">
      <c r="A438" s="1"/>
      <c r="B438" s="1"/>
      <c r="C438" s="1"/>
      <c r="D438" s="1"/>
      <c r="E438" s="1"/>
      <c r="F438" s="1"/>
      <c r="G438" s="1"/>
    </row>
    <row r="439" spans="1:7">
      <c r="A439" s="1"/>
      <c r="B439" s="1"/>
      <c r="C439" s="1"/>
      <c r="D439" s="1"/>
      <c r="E439" s="1"/>
      <c r="F439" s="1"/>
      <c r="G439" s="1"/>
    </row>
    <row r="440" spans="1:7">
      <c r="A440" s="1"/>
      <c r="B440" s="1"/>
      <c r="C440" s="1"/>
      <c r="D440" s="1"/>
      <c r="E440" s="1"/>
      <c r="F440" s="1"/>
      <c r="G440" s="1"/>
    </row>
    <row r="441" spans="1:7">
      <c r="A441" s="1"/>
      <c r="B441" s="1"/>
      <c r="C441" s="1"/>
      <c r="D441" s="1"/>
      <c r="E441" s="1"/>
      <c r="F441" s="1"/>
      <c r="G441" s="1"/>
    </row>
    <row r="442" spans="1:7">
      <c r="A442" s="1"/>
      <c r="B442" s="1"/>
      <c r="C442" s="1"/>
      <c r="D442" s="1"/>
      <c r="E442" s="1"/>
      <c r="F442" s="1"/>
      <c r="G442" s="1"/>
    </row>
    <row r="443" spans="1:7">
      <c r="A443" s="1"/>
      <c r="B443" s="1"/>
      <c r="C443" s="1"/>
      <c r="D443" s="1"/>
      <c r="E443" s="1"/>
      <c r="F443" s="1"/>
      <c r="G443" s="1"/>
    </row>
    <row r="444" spans="1:7">
      <c r="A444" s="1"/>
      <c r="B444" s="1"/>
      <c r="C444" s="1"/>
      <c r="D444" s="1"/>
      <c r="E444" s="1"/>
      <c r="F444" s="1"/>
      <c r="G444" s="1"/>
    </row>
    <row r="445" spans="1:7">
      <c r="A445" s="1"/>
      <c r="B445" s="1"/>
      <c r="C445" s="1"/>
      <c r="D445" s="1"/>
      <c r="E445" s="1"/>
      <c r="F445" s="1"/>
      <c r="G445" s="1"/>
    </row>
    <row r="446" spans="1:7">
      <c r="A446" s="1"/>
      <c r="B446" s="1"/>
      <c r="C446" s="1"/>
      <c r="D446" s="1"/>
      <c r="E446" s="1"/>
      <c r="F446" s="1"/>
      <c r="G446" s="1"/>
    </row>
    <row r="447" spans="1:7">
      <c r="A447" s="1"/>
      <c r="B447" s="1"/>
      <c r="C447" s="1"/>
      <c r="D447" s="1"/>
      <c r="E447" s="1"/>
      <c r="F447" s="1"/>
      <c r="G447" s="1"/>
    </row>
    <row r="448" spans="1:7">
      <c r="A448" s="1"/>
      <c r="B448" s="1"/>
      <c r="C448" s="1"/>
      <c r="D448" s="1"/>
      <c r="E448" s="1"/>
      <c r="F448" s="1"/>
      <c r="G448" s="1"/>
    </row>
    <row r="449" spans="1:7">
      <c r="A449" s="1"/>
      <c r="B449" s="1"/>
      <c r="C449" s="1"/>
      <c r="D449" s="1"/>
      <c r="E449" s="1"/>
      <c r="F449" s="1"/>
      <c r="G449" s="1"/>
    </row>
    <row r="450" spans="1:7">
      <c r="A450" s="1"/>
      <c r="B450" s="1"/>
      <c r="C450" s="1"/>
      <c r="D450" s="1"/>
      <c r="E450" s="1"/>
      <c r="F450" s="1"/>
      <c r="G450" s="1"/>
    </row>
    <row r="451" spans="1:7">
      <c r="A451" s="1"/>
      <c r="B451" s="1"/>
      <c r="C451" s="1"/>
      <c r="D451" s="1"/>
      <c r="E451" s="1"/>
      <c r="F451" s="1"/>
      <c r="G451" s="1"/>
    </row>
    <row r="452" spans="1:7">
      <c r="A452" s="1"/>
      <c r="B452" s="1"/>
      <c r="C452" s="1"/>
      <c r="D452" s="1"/>
      <c r="E452" s="1"/>
      <c r="F452" s="1"/>
      <c r="G452" s="1"/>
    </row>
    <row r="453" spans="1:7">
      <c r="A453" s="1"/>
      <c r="B453" s="1"/>
      <c r="C453" s="1"/>
      <c r="D453" s="1"/>
      <c r="E453" s="1"/>
      <c r="F453" s="1"/>
      <c r="G453" s="1"/>
    </row>
    <row r="454" spans="1:7">
      <c r="A454" s="1"/>
      <c r="B454" s="1"/>
      <c r="C454" s="1"/>
      <c r="D454" s="1"/>
      <c r="E454" s="1"/>
      <c r="F454" s="1"/>
      <c r="G454" s="1"/>
    </row>
    <row r="455" spans="1:7">
      <c r="A455" s="1"/>
      <c r="B455" s="1"/>
      <c r="C455" s="1"/>
      <c r="D455" s="1"/>
      <c r="E455" s="1"/>
      <c r="F455" s="1"/>
      <c r="G455" s="1"/>
    </row>
    <row r="456" spans="1:7">
      <c r="A456" s="1"/>
      <c r="B456" s="1"/>
      <c r="C456" s="1"/>
      <c r="D456" s="1"/>
      <c r="E456" s="1"/>
      <c r="F456" s="1"/>
      <c r="G456" s="1"/>
    </row>
    <row r="457" spans="1:7">
      <c r="A457" s="1"/>
      <c r="B457" s="1"/>
      <c r="C457" s="1"/>
      <c r="D457" s="1"/>
      <c r="E457" s="1"/>
      <c r="F457" s="1"/>
      <c r="G457" s="1"/>
    </row>
    <row r="458" spans="1:7">
      <c r="A458" s="1"/>
      <c r="B458" s="1"/>
      <c r="C458" s="1"/>
      <c r="D458" s="1"/>
      <c r="E458" s="1"/>
      <c r="F458" s="1"/>
      <c r="G458" s="1"/>
    </row>
    <row r="459" spans="1:7">
      <c r="A459" s="1"/>
      <c r="B459" s="1"/>
      <c r="C459" s="1"/>
      <c r="D459" s="1"/>
      <c r="E459" s="1"/>
      <c r="F459" s="1"/>
      <c r="G459" s="1"/>
    </row>
    <row r="460" spans="1:7">
      <c r="A460" s="1"/>
      <c r="B460" s="1"/>
      <c r="C460" s="1"/>
      <c r="D460" s="1"/>
      <c r="E460" s="1"/>
      <c r="F460" s="1"/>
      <c r="G460" s="1"/>
    </row>
    <row r="461" spans="1:7">
      <c r="A461" s="1"/>
      <c r="B461" s="1"/>
      <c r="C461" s="1"/>
      <c r="D461" s="1"/>
      <c r="E461" s="1"/>
      <c r="F461" s="1"/>
      <c r="G461" s="1"/>
    </row>
    <row r="462" spans="1:7">
      <c r="A462" s="1"/>
      <c r="B462" s="1"/>
      <c r="C462" s="1"/>
      <c r="D462" s="1"/>
      <c r="E462" s="1"/>
      <c r="F462" s="1"/>
      <c r="G462" s="1"/>
    </row>
    <row r="463" spans="1:7">
      <c r="A463" s="1"/>
      <c r="B463" s="1"/>
      <c r="C463" s="1"/>
      <c r="D463" s="1"/>
      <c r="E463" s="1"/>
      <c r="F463" s="1"/>
      <c r="G463" s="1"/>
    </row>
    <row r="464" spans="1:7">
      <c r="A464" s="1"/>
      <c r="B464" s="1"/>
      <c r="C464" s="1"/>
      <c r="D464" s="1"/>
      <c r="E464" s="1"/>
      <c r="F464" s="1"/>
      <c r="G464" s="1"/>
    </row>
    <row r="465" spans="1:7">
      <c r="A465" s="1"/>
      <c r="B465" s="1"/>
      <c r="C465" s="1"/>
      <c r="D465" s="1"/>
      <c r="E465" s="1"/>
      <c r="F465" s="1"/>
      <c r="G465" s="1"/>
    </row>
    <row r="466" spans="1:7">
      <c r="A466" s="1"/>
      <c r="B466" s="1"/>
      <c r="C466" s="1"/>
      <c r="D466" s="1"/>
      <c r="E466" s="1"/>
      <c r="F466" s="1"/>
      <c r="G466" s="1"/>
    </row>
    <row r="467" spans="1:7">
      <c r="A467" s="1"/>
      <c r="B467" s="1"/>
      <c r="C467" s="1"/>
      <c r="D467" s="1"/>
      <c r="E467" s="1"/>
      <c r="F467" s="1"/>
      <c r="G467" s="1"/>
    </row>
    <row r="468" spans="1:7">
      <c r="A468" s="1"/>
      <c r="B468" s="1"/>
      <c r="C468" s="1"/>
      <c r="D468" s="1"/>
      <c r="E468" s="1"/>
      <c r="F468" s="1"/>
      <c r="G468" s="1"/>
    </row>
    <row r="469" spans="1:7">
      <c r="A469" s="1"/>
      <c r="B469" s="1"/>
      <c r="C469" s="1"/>
      <c r="D469" s="1"/>
      <c r="E469" s="1"/>
      <c r="F469" s="1"/>
      <c r="G469" s="1"/>
    </row>
    <row r="470" spans="1:7">
      <c r="A470" s="1"/>
      <c r="B470" s="1"/>
      <c r="C470" s="1"/>
      <c r="D470" s="1"/>
      <c r="E470" s="1"/>
      <c r="F470" s="1"/>
      <c r="G470" s="1"/>
    </row>
    <row r="471" spans="1:7">
      <c r="A471" s="1"/>
      <c r="B471" s="1"/>
      <c r="C471" s="1"/>
      <c r="D471" s="1"/>
      <c r="E471" s="1"/>
      <c r="F471" s="1"/>
      <c r="G471" s="1"/>
    </row>
    <row r="472" spans="1:7">
      <c r="A472" s="1"/>
      <c r="B472" s="1"/>
      <c r="C472" s="1"/>
      <c r="D472" s="1"/>
      <c r="E472" s="1"/>
      <c r="F472" s="1"/>
      <c r="G472" s="1"/>
    </row>
    <row r="473" spans="1:7">
      <c r="A473" s="1"/>
      <c r="B473" s="1"/>
      <c r="C473" s="1"/>
      <c r="D473" s="1"/>
      <c r="E473" s="1"/>
      <c r="F473" s="1"/>
      <c r="G473" s="1"/>
    </row>
    <row r="474" spans="1:7">
      <c r="A474" s="1"/>
      <c r="B474" s="1"/>
      <c r="C474" s="1"/>
      <c r="D474" s="1"/>
      <c r="E474" s="1"/>
      <c r="F474" s="1"/>
      <c r="G474" s="1"/>
    </row>
    <row r="475" spans="1:7">
      <c r="A475" s="1"/>
      <c r="B475" s="1"/>
      <c r="C475" s="1"/>
      <c r="D475" s="1"/>
      <c r="E475" s="1"/>
      <c r="F475" s="1"/>
      <c r="G475" s="1"/>
    </row>
    <row r="476" spans="1:7">
      <c r="A476" s="1"/>
      <c r="B476" s="1"/>
      <c r="C476" s="1"/>
      <c r="D476" s="1"/>
      <c r="E476" s="1"/>
      <c r="F476" s="1"/>
      <c r="G476" s="1"/>
    </row>
    <row r="477" spans="1:7">
      <c r="A477" s="1"/>
      <c r="B477" s="1"/>
      <c r="C477" s="1"/>
      <c r="D477" s="1"/>
      <c r="E477" s="1"/>
      <c r="F477" s="1"/>
      <c r="G477" s="1"/>
    </row>
    <row r="478" spans="1:7">
      <c r="A478" s="1"/>
      <c r="B478" s="1"/>
      <c r="C478" s="1"/>
      <c r="D478" s="1"/>
      <c r="E478" s="1"/>
      <c r="F478" s="1"/>
      <c r="G478" s="1"/>
    </row>
    <row r="479" spans="1:7">
      <c r="A479" s="1"/>
      <c r="B479" s="1"/>
      <c r="C479" s="1"/>
      <c r="D479" s="1"/>
      <c r="E479" s="1"/>
      <c r="F479" s="1"/>
      <c r="G479" s="1"/>
    </row>
    <row r="480" spans="1:7">
      <c r="A480" s="1"/>
      <c r="B480" s="1"/>
      <c r="C480" s="1"/>
      <c r="D480" s="1"/>
      <c r="E480" s="1"/>
      <c r="F480" s="1"/>
      <c r="G480" s="1"/>
    </row>
    <row r="481" spans="1:7">
      <c r="A481" s="1"/>
      <c r="B481" s="1"/>
      <c r="C481" s="1"/>
      <c r="D481" s="1"/>
      <c r="E481" s="1"/>
      <c r="F481" s="1"/>
      <c r="G481" s="1"/>
    </row>
    <row r="482" spans="1:7">
      <c r="A482" s="1"/>
      <c r="B482" s="1"/>
      <c r="C482" s="1"/>
      <c r="D482" s="1"/>
      <c r="E482" s="1"/>
      <c r="F482" s="1"/>
      <c r="G482" s="1"/>
    </row>
    <row r="483" spans="1:7">
      <c r="A483" s="1"/>
      <c r="B483" s="1"/>
      <c r="C483" s="1"/>
      <c r="D483" s="1"/>
      <c r="E483" s="1"/>
      <c r="F483" s="1"/>
      <c r="G483" s="1"/>
    </row>
    <row r="484" spans="1:7">
      <c r="A484" s="1"/>
      <c r="B484" s="1"/>
      <c r="C484" s="1"/>
      <c r="D484" s="1"/>
      <c r="E484" s="1"/>
      <c r="F484" s="1"/>
      <c r="G484" s="1"/>
    </row>
    <row r="485" spans="1:7">
      <c r="A485" s="1"/>
      <c r="B485" s="1"/>
      <c r="C485" s="1"/>
      <c r="D485" s="1"/>
      <c r="E485" s="1"/>
      <c r="F485" s="1"/>
      <c r="G485" s="1"/>
    </row>
    <row r="486" spans="1:7">
      <c r="A486" s="1"/>
      <c r="B486" s="1"/>
      <c r="C486" s="1"/>
      <c r="D486" s="1"/>
      <c r="E486" s="1"/>
      <c r="F486" s="1"/>
      <c r="G486" s="1"/>
    </row>
    <row r="487" spans="1:7">
      <c r="A487" s="1"/>
      <c r="B487" s="1"/>
      <c r="C487" s="1"/>
      <c r="D487" s="1"/>
      <c r="E487" s="1"/>
      <c r="F487" s="1"/>
      <c r="G487" s="1"/>
    </row>
    <row r="488" spans="1:7">
      <c r="A488" s="1"/>
      <c r="B488" s="1"/>
      <c r="C488" s="1"/>
      <c r="D488" s="1"/>
      <c r="E488" s="1"/>
      <c r="F488" s="1"/>
      <c r="G488" s="1"/>
    </row>
    <row r="489" spans="1:7">
      <c r="A489" s="1"/>
      <c r="B489" s="1"/>
      <c r="C489" s="1"/>
      <c r="D489" s="1"/>
      <c r="E489" s="1"/>
      <c r="F489" s="1"/>
      <c r="G489" s="1"/>
    </row>
    <row r="490" spans="1:7">
      <c r="A490" s="1"/>
      <c r="B490" s="1"/>
      <c r="C490" s="1"/>
      <c r="D490" s="1"/>
      <c r="E490" s="1"/>
      <c r="F490" s="1"/>
      <c r="G490" s="1"/>
    </row>
    <row r="491" spans="1:7">
      <c r="A491" s="1"/>
      <c r="B491" s="1"/>
      <c r="C491" s="1"/>
      <c r="D491" s="1"/>
      <c r="E491" s="1"/>
      <c r="F491" s="1"/>
      <c r="G491" s="1"/>
    </row>
    <row r="492" spans="1:7">
      <c r="A492" s="1"/>
      <c r="B492" s="1"/>
      <c r="C492" s="1"/>
      <c r="D492" s="1"/>
      <c r="E492" s="1"/>
      <c r="F492" s="1"/>
      <c r="G492" s="1"/>
    </row>
    <row r="493" spans="1:7">
      <c r="A493" s="1"/>
      <c r="B493" s="1"/>
      <c r="C493" s="1"/>
      <c r="D493" s="1"/>
      <c r="E493" s="1"/>
      <c r="F493" s="1"/>
      <c r="G493" s="1"/>
    </row>
    <row r="494" spans="1:7">
      <c r="A494" s="1"/>
      <c r="B494" s="1"/>
      <c r="C494" s="1"/>
      <c r="D494" s="1"/>
      <c r="E494" s="1"/>
      <c r="F494" s="1"/>
      <c r="G494" s="1"/>
    </row>
    <row r="495" spans="1:7">
      <c r="A495" s="1"/>
      <c r="B495" s="1"/>
      <c r="C495" s="1"/>
      <c r="D495" s="1"/>
      <c r="E495" s="1"/>
      <c r="F495" s="1"/>
      <c r="G495" s="1"/>
    </row>
    <row r="496" spans="1:7">
      <c r="A496" s="1"/>
      <c r="B496" s="1"/>
      <c r="C496" s="1"/>
      <c r="D496" s="1"/>
      <c r="E496" s="1"/>
      <c r="F496" s="1"/>
      <c r="G496" s="1"/>
    </row>
    <row r="497" spans="1:7">
      <c r="A497" s="1"/>
      <c r="B497" s="1"/>
      <c r="C497" s="1"/>
      <c r="D497" s="1"/>
      <c r="E497" s="1"/>
      <c r="F497" s="1"/>
      <c r="G497" s="1"/>
    </row>
    <row r="498" spans="1:7">
      <c r="A498" s="1"/>
      <c r="B498" s="1"/>
      <c r="C498" s="1"/>
      <c r="D498" s="1"/>
      <c r="E498" s="1"/>
      <c r="F498" s="1"/>
      <c r="G498" s="1"/>
    </row>
    <row r="499" spans="1:7">
      <c r="A499" s="1"/>
      <c r="B499" s="1"/>
      <c r="C499" s="1"/>
      <c r="D499" s="1"/>
      <c r="E499" s="1"/>
      <c r="F499" s="1"/>
      <c r="G499" s="1"/>
    </row>
    <row r="500" spans="1:7">
      <c r="A500" s="1"/>
      <c r="B500" s="1"/>
      <c r="C500" s="1"/>
      <c r="D500" s="1"/>
      <c r="E500" s="1"/>
      <c r="F500" s="1"/>
      <c r="G500" s="1"/>
    </row>
    <row r="501" spans="1:7">
      <c r="A501" s="1"/>
      <c r="B501" s="1"/>
      <c r="C501" s="1"/>
      <c r="D501" s="1"/>
      <c r="E501" s="1"/>
      <c r="F501" s="1"/>
      <c r="G501" s="1"/>
    </row>
    <row r="502" spans="1:7">
      <c r="A502" s="1"/>
      <c r="B502" s="1"/>
      <c r="C502" s="1"/>
      <c r="D502" s="1"/>
      <c r="E502" s="1"/>
      <c r="F502" s="1"/>
      <c r="G502" s="1"/>
    </row>
    <row r="503" spans="1:7">
      <c r="A503" s="1"/>
      <c r="B503" s="1"/>
      <c r="C503" s="1"/>
      <c r="D503" s="1"/>
      <c r="E503" s="1"/>
      <c r="F503" s="1"/>
      <c r="G503" s="1"/>
    </row>
    <row r="504" spans="1:7">
      <c r="A504" s="1"/>
      <c r="B504" s="1"/>
      <c r="C504" s="1"/>
      <c r="D504" s="1"/>
      <c r="E504" s="1"/>
      <c r="F504" s="1"/>
      <c r="G504" s="1"/>
    </row>
    <row r="505" spans="1:7">
      <c r="A505" s="1"/>
      <c r="B505" s="1"/>
      <c r="C505" s="1"/>
      <c r="D505" s="1"/>
      <c r="E505" s="1"/>
      <c r="F505" s="1"/>
      <c r="G505" s="1"/>
    </row>
    <row r="506" spans="1:7">
      <c r="A506" s="1"/>
      <c r="B506" s="1"/>
      <c r="C506" s="1"/>
      <c r="D506" s="1"/>
      <c r="E506" s="1"/>
      <c r="F506" s="1"/>
      <c r="G506" s="1"/>
    </row>
    <row r="507" spans="1:7">
      <c r="A507" s="1"/>
      <c r="B507" s="1"/>
      <c r="C507" s="1"/>
      <c r="D507" s="1"/>
      <c r="E507" s="1"/>
      <c r="F507" s="1"/>
      <c r="G507" s="1"/>
    </row>
    <row r="508" spans="1:7">
      <c r="A508" s="1"/>
      <c r="B508" s="1"/>
      <c r="C508" s="1"/>
      <c r="D508" s="1"/>
      <c r="E508" s="1"/>
      <c r="F508" s="1"/>
      <c r="G508" s="1"/>
    </row>
    <row r="509" spans="1:7">
      <c r="A509" s="1"/>
      <c r="B509" s="1"/>
      <c r="C509" s="1"/>
      <c r="D509" s="1"/>
      <c r="E509" s="1"/>
      <c r="F509" s="1"/>
      <c r="G509" s="1"/>
    </row>
    <row r="510" spans="1:7">
      <c r="A510" s="1"/>
      <c r="B510" s="1"/>
      <c r="C510" s="1"/>
      <c r="D510" s="1"/>
      <c r="E510" s="1"/>
      <c r="F510" s="1"/>
      <c r="G510" s="1"/>
    </row>
    <row r="511" spans="1:7">
      <c r="A511" s="1"/>
      <c r="B511" s="1"/>
      <c r="C511" s="1"/>
      <c r="D511" s="1"/>
      <c r="E511" s="1"/>
      <c r="F511" s="1"/>
      <c r="G511" s="1"/>
    </row>
    <row r="512" spans="1:7">
      <c r="A512" s="1"/>
      <c r="B512" s="1"/>
      <c r="C512" s="1"/>
      <c r="D512" s="1"/>
      <c r="E512" s="1"/>
      <c r="F512" s="1"/>
      <c r="G512" s="1"/>
    </row>
    <row r="513" spans="1:7">
      <c r="A513" s="1"/>
      <c r="B513" s="1"/>
      <c r="C513" s="1"/>
      <c r="D513" s="1"/>
      <c r="E513" s="1"/>
      <c r="F513" s="1"/>
      <c r="G513" s="1"/>
    </row>
    <row r="514" spans="1:7">
      <c r="A514" s="1"/>
      <c r="B514" s="1"/>
      <c r="C514" s="1"/>
      <c r="D514" s="1"/>
      <c r="E514" s="1"/>
      <c r="F514" s="1"/>
      <c r="G514" s="1"/>
    </row>
    <row r="515" spans="1:7">
      <c r="A515" s="1"/>
      <c r="B515" s="1"/>
      <c r="C515" s="1"/>
      <c r="D515" s="1"/>
      <c r="E515" s="1"/>
      <c r="F515" s="1"/>
      <c r="G515" s="1"/>
    </row>
    <row r="516" spans="1:7">
      <c r="A516" s="1"/>
      <c r="B516" s="1"/>
      <c r="C516" s="1"/>
      <c r="D516" s="1"/>
      <c r="E516" s="1"/>
      <c r="F516" s="1"/>
      <c r="G516" s="1"/>
    </row>
    <row r="517" spans="1:7">
      <c r="A517" s="1"/>
      <c r="B517" s="1"/>
      <c r="C517" s="1"/>
      <c r="D517" s="1"/>
      <c r="E517" s="1"/>
      <c r="F517" s="1"/>
      <c r="G517" s="1"/>
    </row>
    <row r="518" spans="1:7">
      <c r="A518" s="1"/>
      <c r="B518" s="1"/>
      <c r="C518" s="1"/>
      <c r="D518" s="1"/>
      <c r="E518" s="1"/>
      <c r="F518" s="1"/>
      <c r="G518" s="1"/>
    </row>
    <row r="519" spans="1:7">
      <c r="A519" s="1"/>
      <c r="B519" s="1"/>
      <c r="C519" s="1"/>
      <c r="D519" s="1"/>
      <c r="E519" s="1"/>
      <c r="F519" s="1"/>
      <c r="G519" s="1"/>
    </row>
    <row r="520" spans="1:7">
      <c r="A520" s="1"/>
      <c r="B520" s="1"/>
      <c r="C520" s="1"/>
      <c r="D520" s="1"/>
      <c r="E520" s="1"/>
      <c r="F520" s="1"/>
      <c r="G520" s="1"/>
    </row>
    <row r="521" spans="1:7">
      <c r="A521" s="1"/>
      <c r="B521" s="1"/>
      <c r="C521" s="1"/>
      <c r="D521" s="1"/>
      <c r="E521" s="1"/>
      <c r="F521" s="1"/>
      <c r="G521" s="1"/>
    </row>
    <row r="522" spans="1:7">
      <c r="A522" s="1"/>
      <c r="B522" s="1"/>
      <c r="C522" s="1"/>
      <c r="D522" s="1"/>
      <c r="E522" s="1"/>
      <c r="F522" s="1"/>
      <c r="G522" s="1"/>
    </row>
    <row r="523" spans="1:7">
      <c r="A523" s="1"/>
      <c r="B523" s="1"/>
      <c r="C523" s="1"/>
      <c r="D523" s="1"/>
      <c r="E523" s="1"/>
      <c r="F523" s="1"/>
      <c r="G523" s="1"/>
    </row>
    <row r="524" spans="1:7">
      <c r="A524" s="1"/>
      <c r="B524" s="1"/>
      <c r="C524" s="1"/>
      <c r="D524" s="1"/>
      <c r="E524" s="1"/>
      <c r="F524" s="1"/>
      <c r="G524" s="1"/>
    </row>
    <row r="525" spans="1:7">
      <c r="A525" s="1"/>
      <c r="B525" s="1"/>
      <c r="C525" s="1"/>
      <c r="D525" s="1"/>
      <c r="E525" s="1"/>
      <c r="F525" s="1"/>
      <c r="G525" s="1"/>
    </row>
    <row r="526" spans="1:7">
      <c r="A526" s="1"/>
      <c r="B526" s="1"/>
      <c r="C526" s="1"/>
      <c r="D526" s="1"/>
      <c r="E526" s="1"/>
      <c r="F526" s="1"/>
      <c r="G526" s="1"/>
    </row>
    <row r="527" spans="1:7">
      <c r="A527" s="1"/>
      <c r="B527" s="1"/>
      <c r="C527" s="1"/>
      <c r="D527" s="1"/>
      <c r="E527" s="1"/>
      <c r="F527" s="1"/>
      <c r="G527" s="1"/>
    </row>
    <row r="528" spans="1:7">
      <c r="A528" s="1"/>
      <c r="B528" s="1"/>
      <c r="C528" s="1"/>
      <c r="D528" s="1"/>
      <c r="E528" s="1"/>
      <c r="F528" s="1"/>
      <c r="G528" s="1"/>
    </row>
    <row r="529" spans="1:7">
      <c r="A529" s="1"/>
      <c r="B529" s="1"/>
      <c r="C529" s="1"/>
      <c r="D529" s="1"/>
      <c r="E529" s="1"/>
      <c r="F529" s="1"/>
      <c r="G529" s="1"/>
    </row>
    <row r="530" spans="1:7">
      <c r="A530" s="1"/>
      <c r="B530" s="1"/>
      <c r="C530" s="1"/>
      <c r="D530" s="1"/>
      <c r="E530" s="1"/>
      <c r="F530" s="1"/>
      <c r="G530" s="1"/>
    </row>
    <row r="531" spans="1:7">
      <c r="A531" s="1"/>
      <c r="B531" s="1"/>
      <c r="C531" s="1"/>
      <c r="D531" s="1"/>
      <c r="E531" s="1"/>
      <c r="F531" s="1"/>
      <c r="G531" s="1"/>
    </row>
    <row r="532" spans="1:7">
      <c r="A532" s="1"/>
      <c r="B532" s="1"/>
      <c r="C532" s="1"/>
      <c r="D532" s="1"/>
      <c r="E532" s="1"/>
      <c r="F532" s="1"/>
      <c r="G532" s="1"/>
    </row>
    <row r="533" spans="1:7">
      <c r="A533" s="1"/>
      <c r="B533" s="1"/>
      <c r="C533" s="1"/>
      <c r="D533" s="1"/>
      <c r="E533" s="1"/>
      <c r="F533" s="1"/>
      <c r="G533" s="1"/>
    </row>
    <row r="534" spans="1:7">
      <c r="A534" s="1"/>
      <c r="B534" s="1"/>
      <c r="C534" s="1"/>
      <c r="D534" s="1"/>
      <c r="E534" s="1"/>
      <c r="F534" s="1"/>
      <c r="G534" s="1"/>
    </row>
    <row r="535" spans="1:7">
      <c r="A535" s="1"/>
      <c r="B535" s="1"/>
      <c r="C535" s="1"/>
      <c r="D535" s="1"/>
      <c r="E535" s="1"/>
      <c r="F535" s="1"/>
      <c r="G535" s="1"/>
    </row>
    <row r="536" spans="1:7">
      <c r="A536" s="1"/>
      <c r="B536" s="1"/>
      <c r="C536" s="1"/>
      <c r="D536" s="1"/>
      <c r="E536" s="1"/>
      <c r="F536" s="1"/>
      <c r="G536" s="1"/>
    </row>
    <row r="537" spans="1:7">
      <c r="A537" s="1"/>
      <c r="B537" s="1"/>
      <c r="C537" s="1"/>
      <c r="D537" s="1"/>
      <c r="E537" s="1"/>
      <c r="F537" s="1"/>
      <c r="G537" s="1"/>
    </row>
    <row r="538" spans="1:7">
      <c r="A538" s="1"/>
      <c r="B538" s="1"/>
      <c r="C538" s="1"/>
      <c r="D538" s="1"/>
      <c r="E538" s="1"/>
      <c r="F538" s="1"/>
      <c r="G538" s="1"/>
    </row>
    <row r="539" spans="1:7">
      <c r="A539" s="1"/>
      <c r="B539" s="1"/>
      <c r="C539" s="1"/>
      <c r="D539" s="1"/>
      <c r="E539" s="1"/>
      <c r="F539" s="1"/>
      <c r="G539" s="1"/>
    </row>
    <row r="540" spans="1:7">
      <c r="A540" s="1"/>
      <c r="B540" s="1"/>
      <c r="C540" s="1"/>
      <c r="D540" s="1"/>
      <c r="E540" s="1"/>
      <c r="F540" s="1"/>
      <c r="G540" s="1"/>
    </row>
    <row r="541" spans="1:7">
      <c r="A541" s="1"/>
      <c r="B541" s="1"/>
      <c r="C541" s="1"/>
      <c r="D541" s="1"/>
      <c r="E541" s="1"/>
      <c r="F541" s="1"/>
      <c r="G541" s="1"/>
    </row>
    <row r="542" spans="1:7">
      <c r="A542" s="1"/>
      <c r="B542" s="1"/>
      <c r="C542" s="1"/>
      <c r="D542" s="1"/>
      <c r="E542" s="1"/>
      <c r="F542" s="1"/>
      <c r="G542" s="1"/>
    </row>
    <row r="543" spans="1:7">
      <c r="A543" s="1"/>
      <c r="B543" s="1"/>
      <c r="C543" s="1"/>
      <c r="D543" s="1"/>
      <c r="E543" s="1"/>
      <c r="F543" s="1"/>
      <c r="G543" s="1"/>
    </row>
    <row r="544" spans="1:7">
      <c r="A544" s="1"/>
      <c r="B544" s="1"/>
      <c r="C544" s="1"/>
      <c r="D544" s="1"/>
      <c r="E544" s="1"/>
      <c r="F544" s="1"/>
      <c r="G544" s="1"/>
    </row>
    <row r="545" spans="1:7">
      <c r="A545" s="1"/>
      <c r="B545" s="1"/>
      <c r="C545" s="1"/>
      <c r="D545" s="1"/>
      <c r="E545" s="1"/>
      <c r="F545" s="1"/>
      <c r="G545" s="1"/>
    </row>
    <row r="546" spans="1:7">
      <c r="A546" s="1"/>
      <c r="B546" s="1"/>
      <c r="C546" s="1"/>
      <c r="D546" s="1"/>
      <c r="E546" s="1"/>
      <c r="F546" s="1"/>
      <c r="G546" s="1"/>
    </row>
    <row r="547" spans="1:7">
      <c r="A547" s="1"/>
      <c r="B547" s="1"/>
      <c r="C547" s="1"/>
      <c r="D547" s="1"/>
      <c r="E547" s="1"/>
      <c r="F547" s="1"/>
      <c r="G547" s="1"/>
    </row>
    <row r="548" spans="1:7">
      <c r="A548" s="1"/>
      <c r="B548" s="1"/>
      <c r="C548" s="1"/>
      <c r="D548" s="1"/>
      <c r="E548" s="1"/>
      <c r="F548" s="1"/>
      <c r="G548" s="1"/>
    </row>
    <row r="549" spans="1:7">
      <c r="A549" s="1"/>
      <c r="B549" s="1"/>
      <c r="C549" s="1"/>
      <c r="D549" s="1"/>
      <c r="E549" s="1"/>
      <c r="F549" s="1"/>
      <c r="G549" s="1"/>
    </row>
    <row r="550" spans="1:7">
      <c r="A550" s="1"/>
      <c r="B550" s="1"/>
      <c r="C550" s="1"/>
      <c r="D550" s="1"/>
      <c r="E550" s="1"/>
      <c r="F550" s="1"/>
      <c r="G550" s="1"/>
    </row>
    <row r="551" spans="1:7">
      <c r="A551" s="1"/>
      <c r="B551" s="1"/>
      <c r="C551" s="1"/>
      <c r="D551" s="1"/>
      <c r="E551" s="1"/>
      <c r="F551" s="1"/>
      <c r="G551" s="1"/>
    </row>
    <row r="552" spans="1:7">
      <c r="A552" s="1"/>
      <c r="B552" s="1"/>
      <c r="C552" s="1"/>
      <c r="D552" s="1"/>
      <c r="E552" s="1"/>
      <c r="F552" s="1"/>
      <c r="G552" s="1"/>
    </row>
    <row r="553" spans="1:7">
      <c r="A553" s="1"/>
      <c r="B553" s="1"/>
      <c r="C553" s="1"/>
      <c r="D553" s="1"/>
      <c r="E553" s="1"/>
      <c r="F553" s="1"/>
      <c r="G553" s="1"/>
    </row>
    <row r="554" spans="1:7">
      <c r="A554" s="1"/>
      <c r="B554" s="1"/>
      <c r="C554" s="1"/>
      <c r="D554" s="1"/>
      <c r="E554" s="1"/>
      <c r="F554" s="1"/>
      <c r="G554" s="1"/>
    </row>
    <row r="555" spans="1:7">
      <c r="A555" s="1"/>
      <c r="B555" s="1"/>
      <c r="C555" s="1"/>
      <c r="D555" s="1"/>
      <c r="E555" s="1"/>
      <c r="F555" s="1"/>
      <c r="G555" s="1"/>
    </row>
    <row r="556" spans="1:7">
      <c r="A556" s="1"/>
      <c r="B556" s="1"/>
      <c r="C556" s="1"/>
      <c r="D556" s="1"/>
      <c r="E556" s="1"/>
      <c r="F556" s="1"/>
      <c r="G556" s="1"/>
    </row>
    <row r="557" spans="1:7">
      <c r="A557" s="1"/>
      <c r="B557" s="1"/>
      <c r="C557" s="1"/>
      <c r="D557" s="1"/>
      <c r="E557" s="1"/>
      <c r="F557" s="1"/>
      <c r="G557" s="1"/>
    </row>
    <row r="558" spans="1:7">
      <c r="A558" s="1"/>
      <c r="B558" s="1"/>
      <c r="C558" s="1"/>
      <c r="D558" s="1"/>
      <c r="E558" s="1"/>
      <c r="F558" s="1"/>
      <c r="G558" s="1"/>
    </row>
    <row r="559" spans="1:7">
      <c r="A559" s="1"/>
      <c r="B559" s="1"/>
      <c r="C559" s="1"/>
      <c r="D559" s="1"/>
      <c r="E559" s="1"/>
      <c r="F559" s="1"/>
      <c r="G559" s="1"/>
    </row>
    <row r="560" spans="1:7">
      <c r="A560" s="1"/>
      <c r="B560" s="1"/>
      <c r="C560" s="1"/>
      <c r="D560" s="1"/>
      <c r="E560" s="1"/>
      <c r="F560" s="1"/>
      <c r="G560" s="1"/>
    </row>
    <row r="561" spans="1:7">
      <c r="A561" s="1"/>
      <c r="B561" s="1"/>
      <c r="C561" s="1"/>
      <c r="D561" s="1"/>
      <c r="E561" s="1"/>
      <c r="F561" s="1"/>
      <c r="G561" s="1"/>
    </row>
    <row r="562" spans="1:7">
      <c r="A562" s="1"/>
      <c r="B562" s="1"/>
      <c r="C562" s="1"/>
      <c r="D562" s="1"/>
      <c r="E562" s="1"/>
      <c r="F562" s="1"/>
      <c r="G562" s="1"/>
    </row>
    <row r="563" spans="1:7">
      <c r="A563" s="1"/>
      <c r="B563" s="1"/>
      <c r="C563" s="1"/>
      <c r="D563" s="1"/>
      <c r="E563" s="1"/>
      <c r="F563" s="1"/>
      <c r="G563" s="1"/>
    </row>
    <row r="564" spans="1:7">
      <c r="A564" s="1"/>
      <c r="B564" s="1"/>
      <c r="C564" s="1"/>
      <c r="D564" s="1"/>
      <c r="E564" s="1"/>
      <c r="F564" s="1"/>
      <c r="G564" s="1"/>
    </row>
    <row r="565" spans="1:7">
      <c r="A565" s="1"/>
      <c r="B565" s="1"/>
      <c r="C565" s="1"/>
      <c r="D565" s="1"/>
      <c r="E565" s="1"/>
      <c r="F565" s="1"/>
      <c r="G565" s="1"/>
    </row>
    <row r="566" spans="1:7">
      <c r="A566" s="1"/>
      <c r="B566" s="1"/>
      <c r="C566" s="1"/>
      <c r="D566" s="1"/>
      <c r="E566" s="1"/>
      <c r="F566" s="1"/>
      <c r="G566" s="1"/>
    </row>
    <row r="567" spans="1:7">
      <c r="A567" s="1"/>
      <c r="B567" s="1"/>
      <c r="C567" s="1"/>
      <c r="D567" s="1"/>
      <c r="E567" s="1"/>
      <c r="F567" s="1"/>
      <c r="G567" s="1"/>
    </row>
    <row r="568" spans="1:7">
      <c r="A568" s="1"/>
      <c r="B568" s="1"/>
      <c r="C568" s="1"/>
      <c r="D568" s="1"/>
      <c r="E568" s="1"/>
      <c r="F568" s="1"/>
      <c r="G568" s="1"/>
    </row>
    <row r="569" spans="1:7">
      <c r="A569" s="1"/>
      <c r="B569" s="1"/>
      <c r="C569" s="1"/>
      <c r="D569" s="1"/>
      <c r="E569" s="1"/>
      <c r="F569" s="1"/>
      <c r="G569" s="1"/>
    </row>
    <row r="570" spans="1:7">
      <c r="A570" s="1"/>
      <c r="B570" s="1"/>
      <c r="C570" s="1"/>
      <c r="D570" s="1"/>
      <c r="E570" s="1"/>
      <c r="F570" s="1"/>
      <c r="G570" s="1"/>
    </row>
    <row r="571" spans="1:7">
      <c r="A571" s="1"/>
      <c r="B571" s="1"/>
      <c r="C571" s="1"/>
      <c r="D571" s="1"/>
      <c r="E571" s="1"/>
      <c r="F571" s="1"/>
      <c r="G571" s="1"/>
    </row>
    <row r="572" spans="1:7">
      <c r="A572" s="1"/>
      <c r="B572" s="1"/>
      <c r="C572" s="1"/>
      <c r="D572" s="1"/>
      <c r="E572" s="1"/>
      <c r="F572" s="1"/>
      <c r="G572" s="1"/>
    </row>
    <row r="573" spans="1:7">
      <c r="A573" s="1"/>
      <c r="B573" s="1"/>
      <c r="C573" s="1"/>
      <c r="D573" s="1"/>
      <c r="E573" s="1"/>
      <c r="F573" s="1"/>
      <c r="G573" s="1"/>
    </row>
    <row r="574" spans="1:7">
      <c r="A574" s="1"/>
      <c r="B574" s="1"/>
      <c r="C574" s="1"/>
      <c r="D574" s="1"/>
      <c r="E574" s="1"/>
      <c r="F574" s="1"/>
      <c r="G574" s="1"/>
    </row>
    <row r="575" spans="1:7">
      <c r="A575" s="1"/>
      <c r="B575" s="1"/>
      <c r="C575" s="1"/>
      <c r="D575" s="1"/>
      <c r="E575" s="1"/>
      <c r="F575" s="1"/>
      <c r="G575" s="1"/>
    </row>
    <row r="576" spans="1:7">
      <c r="A576" s="1"/>
      <c r="B576" s="1"/>
      <c r="C576" s="1"/>
      <c r="D576" s="1"/>
      <c r="E576" s="1"/>
      <c r="F576" s="1"/>
      <c r="G576" s="1"/>
    </row>
    <row r="577" spans="1:7">
      <c r="A577" s="1"/>
      <c r="B577" s="1"/>
      <c r="C577" s="1"/>
      <c r="D577" s="1"/>
      <c r="E577" s="1"/>
      <c r="F577" s="1"/>
      <c r="G577" s="1"/>
    </row>
    <row r="578" spans="1:7">
      <c r="A578" s="1"/>
      <c r="B578" s="1"/>
      <c r="C578" s="1"/>
      <c r="D578" s="1"/>
      <c r="E578" s="1"/>
      <c r="F578" s="1"/>
      <c r="G578" s="1"/>
    </row>
    <row r="579" spans="1:7">
      <c r="A579" s="1"/>
      <c r="B579" s="1"/>
      <c r="C579" s="1"/>
      <c r="D579" s="1"/>
      <c r="E579" s="1"/>
      <c r="F579" s="1"/>
      <c r="G579" s="1"/>
    </row>
    <row r="580" spans="1:7">
      <c r="A580" s="1"/>
      <c r="B580" s="1"/>
      <c r="C580" s="1"/>
      <c r="D580" s="1"/>
      <c r="E580" s="1"/>
      <c r="F580" s="1"/>
      <c r="G580" s="1"/>
    </row>
    <row r="581" spans="1:7">
      <c r="A581" s="1"/>
      <c r="B581" s="1"/>
      <c r="C581" s="1"/>
      <c r="D581" s="1"/>
      <c r="E581" s="1"/>
      <c r="F581" s="1"/>
      <c r="G581" s="1"/>
    </row>
    <row r="582" spans="1:7">
      <c r="A582" s="1"/>
      <c r="B582" s="1"/>
      <c r="C582" s="1"/>
      <c r="D582" s="1"/>
      <c r="E582" s="1"/>
      <c r="F582" s="1"/>
      <c r="G582" s="1"/>
    </row>
    <row r="583" spans="1:7">
      <c r="A583" s="1"/>
      <c r="B583" s="1"/>
      <c r="C583" s="1"/>
      <c r="D583" s="1"/>
      <c r="E583" s="1"/>
      <c r="F583" s="1"/>
      <c r="G583" s="1"/>
    </row>
    <row r="584" spans="1:7">
      <c r="A584" s="1"/>
      <c r="B584" s="1"/>
      <c r="C584" s="1"/>
      <c r="D584" s="1"/>
      <c r="E584" s="1"/>
      <c r="F584" s="1"/>
      <c r="G584" s="1"/>
    </row>
    <row r="585" spans="1:7">
      <c r="A585" s="1"/>
      <c r="B585" s="1"/>
      <c r="C585" s="1"/>
      <c r="D585" s="1"/>
      <c r="E585" s="1"/>
      <c r="F585" s="1"/>
      <c r="G585" s="1"/>
    </row>
    <row r="586" spans="1:7">
      <c r="A586" s="1"/>
      <c r="B586" s="1"/>
      <c r="C586" s="1"/>
      <c r="D586" s="1"/>
      <c r="E586" s="1"/>
      <c r="F586" s="1"/>
      <c r="G586" s="1"/>
    </row>
    <row r="587" spans="1:7">
      <c r="A587" s="1"/>
      <c r="B587" s="1"/>
      <c r="C587" s="1"/>
      <c r="D587" s="1"/>
      <c r="E587" s="1"/>
      <c r="F587" s="1"/>
      <c r="G587" s="1"/>
    </row>
    <row r="588" spans="1:7">
      <c r="A588" s="1"/>
      <c r="B588" s="1"/>
      <c r="C588" s="1"/>
      <c r="D588" s="1"/>
      <c r="E588" s="1"/>
      <c r="F588" s="1"/>
      <c r="G588" s="1"/>
    </row>
    <row r="589" spans="1:7">
      <c r="A589" s="1"/>
      <c r="B589" s="1"/>
      <c r="C589" s="1"/>
      <c r="D589" s="1"/>
      <c r="E589" s="1"/>
      <c r="F589" s="1"/>
      <c r="G589" s="1"/>
    </row>
    <row r="590" spans="1:7">
      <c r="A590" s="1"/>
      <c r="B590" s="1"/>
      <c r="C590" s="1"/>
      <c r="D590" s="1"/>
      <c r="E590" s="1"/>
      <c r="F590" s="1"/>
      <c r="G590" s="1"/>
    </row>
    <row r="591" spans="1:7">
      <c r="A591" s="1"/>
      <c r="B591" s="1"/>
      <c r="C591" s="1"/>
      <c r="D591" s="1"/>
      <c r="E591" s="1"/>
      <c r="F591" s="1"/>
      <c r="G591" s="1"/>
    </row>
    <row r="592" spans="1:7">
      <c r="A592" s="1"/>
      <c r="B592" s="1"/>
      <c r="C592" s="1"/>
      <c r="D592" s="1"/>
      <c r="E592" s="1"/>
      <c r="F592" s="1"/>
      <c r="G592" s="1"/>
    </row>
    <row r="593" spans="1:7">
      <c r="A593" s="1"/>
      <c r="B593" s="1"/>
      <c r="C593" s="1"/>
      <c r="D593" s="1"/>
      <c r="E593" s="1"/>
      <c r="F593" s="1"/>
      <c r="G593" s="1"/>
    </row>
    <row r="594" spans="1:7">
      <c r="A594" s="1"/>
      <c r="B594" s="1"/>
      <c r="C594" s="1"/>
      <c r="D594" s="1"/>
      <c r="E594" s="1"/>
      <c r="F594" s="1"/>
      <c r="G594" s="1"/>
    </row>
    <row r="595" spans="1:7">
      <c r="A595" s="1"/>
      <c r="B595" s="1"/>
      <c r="C595" s="1"/>
      <c r="D595" s="1"/>
      <c r="E595" s="1"/>
      <c r="F595" s="1"/>
      <c r="G595" s="1"/>
    </row>
    <row r="596" spans="1:7">
      <c r="A596" s="1"/>
      <c r="B596" s="1"/>
      <c r="C596" s="1"/>
      <c r="D596" s="1"/>
      <c r="E596" s="1"/>
      <c r="F596" s="1"/>
      <c r="G596" s="1"/>
    </row>
    <row r="597" spans="1:7">
      <c r="A597" s="1"/>
      <c r="B597" s="1"/>
      <c r="C597" s="1"/>
      <c r="D597" s="1"/>
      <c r="E597" s="1"/>
      <c r="F597" s="1"/>
      <c r="G597" s="1"/>
    </row>
    <row r="598" spans="1:7">
      <c r="A598" s="1"/>
      <c r="B598" s="1"/>
      <c r="C598" s="1"/>
      <c r="D598" s="1"/>
      <c r="E598" s="1"/>
      <c r="F598" s="1"/>
      <c r="G598" s="1"/>
    </row>
    <row r="599" spans="1:7">
      <c r="A599" s="1"/>
      <c r="B599" s="1"/>
      <c r="C599" s="1"/>
      <c r="D599" s="1"/>
      <c r="E599" s="1"/>
      <c r="F599" s="1"/>
      <c r="G599" s="1"/>
    </row>
    <row r="600" spans="1:7">
      <c r="A600" s="1"/>
      <c r="B600" s="1"/>
      <c r="C600" s="1"/>
      <c r="D600" s="1"/>
      <c r="E600" s="1"/>
      <c r="F600" s="1"/>
      <c r="G600" s="1"/>
    </row>
    <row r="601" spans="1:7">
      <c r="A601" s="1"/>
      <c r="B601" s="1"/>
      <c r="C601" s="1"/>
      <c r="D601" s="1"/>
      <c r="E601" s="1"/>
      <c r="F601" s="1"/>
      <c r="G601" s="1"/>
    </row>
    <row r="602" spans="1:7">
      <c r="A602" s="1"/>
      <c r="B602" s="1"/>
      <c r="C602" s="1"/>
      <c r="D602" s="1"/>
      <c r="E602" s="1"/>
      <c r="F602" s="1"/>
      <c r="G602" s="1"/>
    </row>
    <row r="603" spans="1:7">
      <c r="A603" s="1"/>
      <c r="B603" s="1"/>
      <c r="C603" s="1"/>
      <c r="D603" s="1"/>
      <c r="E603" s="1"/>
      <c r="F603" s="1"/>
      <c r="G603" s="1"/>
    </row>
    <row r="604" spans="1:7">
      <c r="A604" s="1"/>
      <c r="B604" s="1"/>
      <c r="C604" s="1"/>
      <c r="D604" s="1"/>
      <c r="E604" s="1"/>
      <c r="F604" s="1"/>
      <c r="G604" s="1"/>
    </row>
    <row r="605" spans="1:7">
      <c r="A605" s="1"/>
      <c r="B605" s="1"/>
      <c r="C605" s="1"/>
      <c r="D605" s="1"/>
      <c r="E605" s="1"/>
      <c r="F605" s="1"/>
      <c r="G605" s="1"/>
    </row>
    <row r="606" spans="1:7">
      <c r="A606" s="1"/>
      <c r="B606" s="1"/>
      <c r="C606" s="1"/>
      <c r="D606" s="1"/>
      <c r="E606" s="1"/>
      <c r="F606" s="1"/>
      <c r="G606" s="1"/>
    </row>
    <row r="607" spans="1:7">
      <c r="A607" s="1"/>
      <c r="B607" s="1"/>
      <c r="C607" s="1"/>
      <c r="D607" s="1"/>
      <c r="E607" s="1"/>
      <c r="F607" s="1"/>
      <c r="G607" s="1"/>
    </row>
    <row r="608" spans="1:7">
      <c r="A608" s="1"/>
      <c r="B608" s="1"/>
      <c r="C608" s="1"/>
      <c r="D608" s="1"/>
      <c r="E608" s="1"/>
      <c r="F608" s="1"/>
      <c r="G608" s="1"/>
    </row>
    <row r="609" spans="1:7">
      <c r="A609" s="1"/>
      <c r="B609" s="1"/>
      <c r="C609" s="1"/>
      <c r="D609" s="1"/>
      <c r="E609" s="1"/>
      <c r="F609" s="1"/>
      <c r="G609" s="1"/>
    </row>
    <row r="610" spans="1:7">
      <c r="A610" s="1"/>
      <c r="B610" s="1"/>
      <c r="C610" s="1"/>
      <c r="D610" s="1"/>
      <c r="E610" s="1"/>
      <c r="F610" s="1"/>
      <c r="G610" s="1"/>
    </row>
    <row r="611" spans="1:7">
      <c r="A611" s="1"/>
      <c r="B611" s="1"/>
      <c r="C611" s="1"/>
      <c r="D611" s="1"/>
      <c r="E611" s="1"/>
      <c r="F611" s="1"/>
      <c r="G611" s="1"/>
    </row>
    <row r="612" spans="1:7">
      <c r="A612" s="1"/>
      <c r="B612" s="1"/>
      <c r="C612" s="1"/>
      <c r="D612" s="1"/>
      <c r="E612" s="1"/>
      <c r="F612" s="1"/>
      <c r="G612" s="1"/>
    </row>
    <row r="613" spans="1:7">
      <c r="A613" s="1"/>
      <c r="B613" s="1"/>
      <c r="C613" s="1"/>
      <c r="D613" s="1"/>
      <c r="E613" s="1"/>
      <c r="F613" s="1"/>
      <c r="G613" s="1"/>
    </row>
    <row r="614" spans="1:7">
      <c r="A614" s="1"/>
      <c r="B614" s="1"/>
      <c r="C614" s="1"/>
      <c r="D614" s="1"/>
      <c r="E614" s="1"/>
      <c r="F614" s="1"/>
      <c r="G614" s="1"/>
    </row>
    <row r="615" spans="1:7">
      <c r="A615" s="1"/>
      <c r="B615" s="1"/>
      <c r="C615" s="1"/>
      <c r="D615" s="1"/>
      <c r="E615" s="1"/>
      <c r="F615" s="1"/>
      <c r="G615" s="1"/>
    </row>
    <row r="616" spans="1:7">
      <c r="A616" s="1"/>
      <c r="B616" s="1"/>
      <c r="C616" s="1"/>
      <c r="D616" s="1"/>
      <c r="E616" s="1"/>
      <c r="F616" s="1"/>
      <c r="G616" s="1"/>
    </row>
    <row r="617" spans="1:7">
      <c r="A617" s="1"/>
      <c r="B617" s="1"/>
      <c r="C617" s="1"/>
      <c r="D617" s="1"/>
      <c r="E617" s="1"/>
      <c r="F617" s="1"/>
      <c r="G617" s="1"/>
    </row>
    <row r="618" spans="1:7">
      <c r="A618" s="1"/>
      <c r="B618" s="1"/>
      <c r="C618" s="1"/>
      <c r="D618" s="1"/>
      <c r="E618" s="1"/>
      <c r="F618" s="1"/>
      <c r="G618" s="1"/>
    </row>
    <row r="619" spans="1:7">
      <c r="A619" s="1"/>
      <c r="B619" s="1"/>
      <c r="C619" s="1"/>
      <c r="D619" s="1"/>
      <c r="E619" s="1"/>
      <c r="F619" s="1"/>
      <c r="G619" s="1"/>
    </row>
    <row r="620" spans="1:7">
      <c r="A620" s="1"/>
      <c r="B620" s="1"/>
      <c r="C620" s="1"/>
      <c r="D620" s="1"/>
      <c r="E620" s="1"/>
      <c r="F620" s="1"/>
      <c r="G620" s="1"/>
    </row>
    <row r="621" spans="1:7">
      <c r="A621" s="1"/>
      <c r="B621" s="1"/>
      <c r="C621" s="1"/>
      <c r="D621" s="1"/>
      <c r="E621" s="1"/>
      <c r="F621" s="1"/>
      <c r="G621" s="1"/>
    </row>
    <row r="622" spans="1:7">
      <c r="A622" s="1"/>
      <c r="B622" s="1"/>
      <c r="C622" s="1"/>
      <c r="D622" s="1"/>
      <c r="E622" s="1"/>
      <c r="F622" s="1"/>
      <c r="G622" s="1"/>
    </row>
    <row r="623" spans="1:7">
      <c r="A623" s="1"/>
      <c r="B623" s="1"/>
      <c r="C623" s="1"/>
      <c r="D623" s="1"/>
      <c r="E623" s="1"/>
      <c r="F623" s="1"/>
      <c r="G623" s="1"/>
    </row>
    <row r="624" spans="1:7">
      <c r="A624" s="1"/>
      <c r="B624" s="1"/>
      <c r="C624" s="1"/>
      <c r="D624" s="1"/>
      <c r="E624" s="1"/>
      <c r="F624" s="1"/>
      <c r="G624" s="1"/>
    </row>
    <row r="625" spans="1:7">
      <c r="A625" s="1"/>
      <c r="B625" s="1"/>
      <c r="C625" s="1"/>
      <c r="D625" s="1"/>
      <c r="E625" s="1"/>
      <c r="F625" s="1"/>
      <c r="G625" s="1"/>
    </row>
    <row r="626" spans="1:7">
      <c r="A626" s="1"/>
      <c r="B626" s="1"/>
      <c r="C626" s="1"/>
      <c r="D626" s="1"/>
      <c r="E626" s="1"/>
      <c r="F626" s="1"/>
      <c r="G626" s="1"/>
    </row>
    <row r="627" spans="1:7">
      <c r="A627" s="1"/>
      <c r="B627" s="1"/>
      <c r="C627" s="1"/>
      <c r="D627" s="1"/>
      <c r="E627" s="1"/>
      <c r="F627" s="1"/>
      <c r="G627" s="1"/>
    </row>
    <row r="628" spans="1:7">
      <c r="A628" s="1"/>
      <c r="B628" s="1"/>
      <c r="C628" s="1"/>
      <c r="D628" s="1"/>
      <c r="E628" s="1"/>
      <c r="F628" s="1"/>
      <c r="G628" s="1"/>
    </row>
    <row r="629" spans="1:7">
      <c r="A629" s="1"/>
      <c r="B629" s="1"/>
      <c r="C629" s="1"/>
      <c r="D629" s="1"/>
      <c r="E629" s="1"/>
      <c r="F629" s="1"/>
      <c r="G629" s="1"/>
    </row>
    <row r="630" spans="1:7">
      <c r="A630" s="1"/>
      <c r="B630" s="1"/>
      <c r="C630" s="1"/>
      <c r="D630" s="1"/>
      <c r="E630" s="1"/>
      <c r="F630" s="1"/>
      <c r="G630" s="1"/>
    </row>
    <row r="631" spans="1:7">
      <c r="A631" s="1"/>
      <c r="B631" s="1"/>
      <c r="C631" s="1"/>
      <c r="D631" s="1"/>
      <c r="E631" s="1"/>
      <c r="F631" s="1"/>
      <c r="G631" s="1"/>
    </row>
    <row r="632" spans="1:7">
      <c r="A632" s="1"/>
      <c r="B632" s="1"/>
      <c r="C632" s="1"/>
      <c r="D632" s="1"/>
      <c r="E632" s="1"/>
      <c r="F632" s="1"/>
      <c r="G632" s="1"/>
    </row>
    <row r="633" spans="1:7">
      <c r="A633" s="1"/>
      <c r="B633" s="1"/>
      <c r="C633" s="1"/>
      <c r="D633" s="1"/>
      <c r="E633" s="1"/>
      <c r="F633" s="1"/>
      <c r="G633" s="1"/>
    </row>
    <row r="634" spans="1:7">
      <c r="A634" s="1"/>
      <c r="B634" s="1"/>
      <c r="C634" s="1"/>
      <c r="D634" s="1"/>
      <c r="E634" s="1"/>
      <c r="F634" s="1"/>
      <c r="G634" s="1"/>
    </row>
    <row r="635" spans="1:7">
      <c r="A635" s="1"/>
      <c r="B635" s="1"/>
      <c r="C635" s="1"/>
      <c r="D635" s="1"/>
      <c r="E635" s="1"/>
      <c r="F635" s="1"/>
      <c r="G635" s="1"/>
    </row>
    <row r="636" spans="1:7">
      <c r="A636" s="1"/>
      <c r="B636" s="1"/>
      <c r="C636" s="1"/>
      <c r="D636" s="1"/>
      <c r="E636" s="1"/>
      <c r="F636" s="1"/>
      <c r="G636" s="1"/>
    </row>
    <row r="637" spans="1:7">
      <c r="A637" s="1"/>
      <c r="B637" s="1"/>
      <c r="C637" s="1"/>
      <c r="D637" s="1"/>
      <c r="E637" s="1"/>
      <c r="F637" s="1"/>
      <c r="G637" s="1"/>
    </row>
    <row r="638" spans="1:7">
      <c r="A638" s="1"/>
      <c r="B638" s="1"/>
      <c r="C638" s="1"/>
      <c r="D638" s="1"/>
      <c r="E638" s="1"/>
      <c r="F638" s="1"/>
      <c r="G638" s="1"/>
    </row>
    <row r="639" spans="1:7">
      <c r="A639" s="1"/>
      <c r="B639" s="1"/>
      <c r="C639" s="1"/>
      <c r="D639" s="1"/>
      <c r="E639" s="1"/>
      <c r="F639" s="1"/>
      <c r="G639" s="1"/>
    </row>
    <row r="640" spans="1:7">
      <c r="A640" s="1"/>
      <c r="B640" s="1"/>
      <c r="C640" s="1"/>
      <c r="D640" s="1"/>
      <c r="E640" s="1"/>
      <c r="F640" s="1"/>
      <c r="G640" s="1"/>
    </row>
    <row r="641" spans="1:7">
      <c r="A641" s="1"/>
      <c r="B641" s="1"/>
      <c r="C641" s="1"/>
      <c r="D641" s="1"/>
      <c r="E641" s="1"/>
      <c r="F641" s="1"/>
      <c r="G641" s="1"/>
    </row>
    <row r="642" spans="1:7">
      <c r="A642" s="1"/>
      <c r="B642" s="1"/>
      <c r="C642" s="1"/>
      <c r="D642" s="1"/>
      <c r="E642" s="1"/>
      <c r="F642" s="1"/>
      <c r="G642" s="1"/>
    </row>
    <row r="643" spans="1:7">
      <c r="A643" s="1"/>
      <c r="B643" s="1"/>
      <c r="C643" s="1"/>
      <c r="D643" s="1"/>
      <c r="E643" s="1"/>
      <c r="F643" s="1"/>
      <c r="G643" s="1"/>
    </row>
    <row r="644" spans="1:7">
      <c r="A644" s="1"/>
      <c r="B644" s="1"/>
      <c r="C644" s="1"/>
      <c r="D644" s="1"/>
      <c r="E644" s="1"/>
      <c r="F644" s="1"/>
      <c r="G644" s="1"/>
    </row>
    <row r="645" spans="1:7">
      <c r="A645" s="1"/>
      <c r="B645" s="1"/>
      <c r="C645" s="1"/>
      <c r="D645" s="1"/>
      <c r="E645" s="1"/>
      <c r="F645" s="1"/>
      <c r="G645" s="1"/>
    </row>
    <row r="646" spans="1:7">
      <c r="A646" s="1"/>
      <c r="B646" s="1"/>
      <c r="C646" s="1"/>
      <c r="D646" s="1"/>
      <c r="E646" s="1"/>
      <c r="F646" s="1"/>
      <c r="G646" s="1"/>
    </row>
    <row r="647" spans="1:7">
      <c r="A647" s="1"/>
      <c r="B647" s="1"/>
      <c r="C647" s="1"/>
      <c r="D647" s="1"/>
      <c r="E647" s="1"/>
      <c r="F647" s="1"/>
      <c r="G647" s="1"/>
    </row>
    <row r="648" spans="1:7">
      <c r="A648" s="1"/>
      <c r="B648" s="1"/>
      <c r="C648" s="1"/>
      <c r="D648" s="1"/>
      <c r="E648" s="1"/>
      <c r="F648" s="1"/>
      <c r="G648" s="1"/>
    </row>
    <row r="649" spans="1:7">
      <c r="A649" s="1"/>
      <c r="B649" s="1"/>
      <c r="C649" s="1"/>
      <c r="D649" s="1"/>
      <c r="E649" s="1"/>
      <c r="F649" s="1"/>
      <c r="G649" s="1"/>
    </row>
    <row r="650" spans="1:7">
      <c r="A650" s="1"/>
      <c r="B650" s="1"/>
      <c r="C650" s="1"/>
      <c r="D650" s="1"/>
      <c r="E650" s="1"/>
      <c r="F650" s="1"/>
      <c r="G650" s="1"/>
    </row>
    <row r="651" spans="1:7">
      <c r="A651" s="1"/>
      <c r="B651" s="1"/>
      <c r="C651" s="1"/>
      <c r="D651" s="1"/>
      <c r="E651" s="1"/>
      <c r="F651" s="1"/>
      <c r="G651" s="1"/>
    </row>
    <row r="652" spans="1:7">
      <c r="A652" s="1"/>
      <c r="B652" s="1"/>
      <c r="C652" s="1"/>
      <c r="D652" s="1"/>
      <c r="E652" s="1"/>
      <c r="F652" s="1"/>
      <c r="G652" s="1"/>
    </row>
    <row r="653" spans="1:7">
      <c r="A653" s="1"/>
      <c r="B653" s="1"/>
      <c r="C653" s="1"/>
      <c r="D653" s="1"/>
      <c r="E653" s="1"/>
      <c r="F653" s="1"/>
      <c r="G653" s="1"/>
    </row>
    <row r="654" spans="1:7">
      <c r="A654" s="1"/>
      <c r="B654" s="1"/>
      <c r="C654" s="1"/>
      <c r="D654" s="1"/>
      <c r="E654" s="1"/>
      <c r="F654" s="1"/>
      <c r="G654" s="1"/>
    </row>
    <row r="655" spans="1:7">
      <c r="A655" s="1"/>
      <c r="B655" s="1"/>
      <c r="C655" s="1"/>
      <c r="D655" s="1"/>
      <c r="E655" s="1"/>
      <c r="F655" s="1"/>
      <c r="G655" s="1"/>
    </row>
    <row r="656" spans="1:7">
      <c r="A656" s="1"/>
      <c r="B656" s="1"/>
      <c r="C656" s="1"/>
      <c r="D656" s="1"/>
      <c r="E656" s="1"/>
      <c r="F656" s="1"/>
      <c r="G656" s="1"/>
    </row>
    <row r="657" spans="1:7">
      <c r="A657" s="1"/>
      <c r="B657" s="1"/>
      <c r="C657" s="1"/>
      <c r="D657" s="1"/>
      <c r="E657" s="1"/>
      <c r="F657" s="1"/>
      <c r="G657" s="1"/>
    </row>
    <row r="658" spans="1:7">
      <c r="A658" s="1"/>
      <c r="B658" s="1"/>
      <c r="C658" s="1"/>
      <c r="D658" s="1"/>
      <c r="E658" s="1"/>
      <c r="F658" s="1"/>
      <c r="G658" s="1"/>
    </row>
    <row r="659" spans="1:7">
      <c r="A659" s="1"/>
      <c r="B659" s="1"/>
      <c r="C659" s="1"/>
      <c r="D659" s="1"/>
      <c r="E659" s="1"/>
      <c r="F659" s="1"/>
      <c r="G659" s="1"/>
    </row>
    <row r="660" spans="1:7">
      <c r="A660" s="1"/>
      <c r="B660" s="1"/>
      <c r="C660" s="1"/>
      <c r="D660" s="1"/>
      <c r="E660" s="1"/>
      <c r="F660" s="1"/>
      <c r="G660" s="1"/>
    </row>
    <row r="661" spans="1:7">
      <c r="A661" s="1"/>
      <c r="B661" s="1"/>
      <c r="C661" s="1"/>
      <c r="D661" s="1"/>
      <c r="E661" s="1"/>
      <c r="F661" s="1"/>
      <c r="G661" s="1"/>
    </row>
    <row r="662" spans="1:7">
      <c r="A662" s="1"/>
      <c r="B662" s="1"/>
      <c r="C662" s="1"/>
      <c r="D662" s="1"/>
      <c r="E662" s="1"/>
      <c r="F662" s="1"/>
      <c r="G662" s="1"/>
    </row>
    <row r="663" spans="1:7">
      <c r="A663" s="1"/>
      <c r="B663" s="1"/>
      <c r="C663" s="1"/>
      <c r="D663" s="1"/>
      <c r="E663" s="1"/>
      <c r="F663" s="1"/>
      <c r="G663" s="1"/>
    </row>
    <row r="664" spans="1:7">
      <c r="A664" s="1"/>
      <c r="B664" s="1"/>
      <c r="C664" s="1"/>
      <c r="D664" s="1"/>
      <c r="E664" s="1"/>
      <c r="F664" s="1"/>
      <c r="G664" s="1"/>
    </row>
    <row r="665" spans="1:7">
      <c r="A665" s="1"/>
      <c r="B665" s="1"/>
      <c r="C665" s="1"/>
      <c r="D665" s="1"/>
      <c r="E665" s="1"/>
      <c r="F665" s="1"/>
      <c r="G665" s="1"/>
    </row>
    <row r="666" spans="1:7">
      <c r="A666" s="1"/>
      <c r="B666" s="1"/>
      <c r="C666" s="1"/>
      <c r="D666" s="1"/>
      <c r="E666" s="1"/>
      <c r="F666" s="1"/>
      <c r="G666" s="1"/>
    </row>
    <row r="667" spans="1:7">
      <c r="A667" s="1"/>
      <c r="B667" s="1"/>
      <c r="C667" s="1"/>
      <c r="D667" s="1"/>
      <c r="E667" s="1"/>
      <c r="F667" s="1"/>
      <c r="G667" s="1"/>
    </row>
    <row r="668" spans="1:7">
      <c r="A668" s="1"/>
      <c r="B668" s="1"/>
      <c r="C668" s="1"/>
      <c r="D668" s="1"/>
      <c r="E668" s="1"/>
      <c r="F668" s="1"/>
      <c r="G668" s="1"/>
    </row>
    <row r="669" spans="1:7">
      <c r="A669" s="1"/>
      <c r="B669" s="1"/>
      <c r="C669" s="1"/>
      <c r="D669" s="1"/>
      <c r="E669" s="1"/>
      <c r="F669" s="1"/>
      <c r="G669" s="1"/>
    </row>
    <row r="670" spans="1:7">
      <c r="A670" s="1"/>
      <c r="B670" s="1"/>
      <c r="C670" s="1"/>
      <c r="D670" s="1"/>
      <c r="E670" s="1"/>
      <c r="F670" s="1"/>
      <c r="G670" s="1"/>
    </row>
    <row r="671" spans="1:7">
      <c r="A671" s="1"/>
      <c r="B671" s="1"/>
      <c r="C671" s="1"/>
      <c r="D671" s="1"/>
      <c r="E671" s="1"/>
      <c r="F671" s="1"/>
      <c r="G671" s="1"/>
    </row>
    <row r="672" spans="1:7">
      <c r="A672" s="1"/>
      <c r="B672" s="1"/>
      <c r="C672" s="1"/>
      <c r="D672" s="1"/>
      <c r="E672" s="1"/>
      <c r="F672" s="1"/>
      <c r="G672" s="1"/>
    </row>
    <row r="673" spans="1:7">
      <c r="A673" s="1"/>
      <c r="B673" s="1"/>
      <c r="C673" s="1"/>
      <c r="D673" s="1"/>
      <c r="E673" s="1"/>
      <c r="F673" s="1"/>
      <c r="G673" s="1"/>
    </row>
    <row r="674" spans="1:7">
      <c r="A674" s="1"/>
      <c r="B674" s="1"/>
      <c r="C674" s="1"/>
      <c r="D674" s="1"/>
      <c r="E674" s="1"/>
      <c r="F674" s="1"/>
      <c r="G674" s="1"/>
    </row>
    <row r="675" spans="1:7">
      <c r="A675" s="1"/>
      <c r="B675" s="1"/>
      <c r="C675" s="1"/>
      <c r="D675" s="1"/>
      <c r="E675" s="1"/>
      <c r="F675" s="1"/>
      <c r="G675" s="1"/>
    </row>
    <row r="676" spans="1:7">
      <c r="A676" s="1"/>
      <c r="B676" s="1"/>
      <c r="C676" s="1"/>
      <c r="D676" s="1"/>
      <c r="E676" s="1"/>
      <c r="F676" s="1"/>
      <c r="G676" s="1"/>
    </row>
    <row r="677" spans="1:7">
      <c r="A677" s="1"/>
      <c r="B677" s="1"/>
      <c r="C677" s="1"/>
      <c r="D677" s="1"/>
      <c r="E677" s="1"/>
      <c r="F677" s="1"/>
      <c r="G677" s="1"/>
    </row>
    <row r="678" spans="1:7">
      <c r="A678" s="1"/>
      <c r="B678" s="1"/>
      <c r="C678" s="1"/>
      <c r="D678" s="1"/>
      <c r="E678" s="1"/>
      <c r="F678" s="1"/>
      <c r="G678" s="1"/>
    </row>
    <row r="679" spans="1:7">
      <c r="A679" s="1"/>
      <c r="B679" s="1"/>
      <c r="C679" s="1"/>
      <c r="D679" s="1"/>
      <c r="E679" s="1"/>
      <c r="F679" s="1"/>
      <c r="G679" s="1"/>
    </row>
    <row r="680" spans="1:7">
      <c r="A680" s="1"/>
      <c r="B680" s="1"/>
      <c r="C680" s="1"/>
      <c r="D680" s="1"/>
      <c r="E680" s="1"/>
      <c r="F680" s="1"/>
      <c r="G680" s="1"/>
    </row>
    <row r="681" spans="1:7">
      <c r="A681" s="1"/>
      <c r="B681" s="1"/>
      <c r="C681" s="1"/>
      <c r="D681" s="1"/>
      <c r="E681" s="1"/>
      <c r="F681" s="1"/>
      <c r="G681" s="1"/>
    </row>
    <row r="682" spans="1:7">
      <c r="A682" s="1"/>
      <c r="B682" s="1"/>
      <c r="C682" s="1"/>
      <c r="D682" s="1"/>
      <c r="E682" s="1"/>
      <c r="F682" s="1"/>
      <c r="G682" s="1"/>
    </row>
    <row r="683" spans="1:7">
      <c r="A683" s="1"/>
      <c r="B683" s="1"/>
      <c r="C683" s="1"/>
      <c r="D683" s="1"/>
      <c r="E683" s="1"/>
      <c r="F683" s="1"/>
      <c r="G683" s="1"/>
    </row>
    <row r="684" spans="1:7">
      <c r="A684" s="1"/>
      <c r="B684" s="1"/>
      <c r="C684" s="1"/>
      <c r="D684" s="1"/>
      <c r="E684" s="1"/>
      <c r="F684" s="1"/>
      <c r="G684" s="1"/>
    </row>
    <row r="685" spans="1:7">
      <c r="A685" s="1"/>
      <c r="B685" s="1"/>
      <c r="C685" s="1"/>
      <c r="D685" s="1"/>
      <c r="E685" s="1"/>
      <c r="F685" s="1"/>
      <c r="G685" s="1"/>
    </row>
    <row r="686" spans="1:7">
      <c r="A686" s="1"/>
      <c r="B686" s="1"/>
      <c r="C686" s="1"/>
      <c r="D686" s="1"/>
      <c r="E686" s="1"/>
      <c r="F686" s="1"/>
      <c r="G686" s="1"/>
    </row>
    <row r="687" spans="1:7">
      <c r="A687" s="1"/>
      <c r="B687" s="1"/>
      <c r="C687" s="1"/>
      <c r="D687" s="1"/>
      <c r="E687" s="1"/>
      <c r="F687" s="1"/>
      <c r="G687" s="1"/>
    </row>
    <row r="688" spans="1:7">
      <c r="A688" s="1"/>
      <c r="B688" s="1"/>
      <c r="C688" s="1"/>
      <c r="D688" s="1"/>
      <c r="E688" s="1"/>
      <c r="F688" s="1"/>
      <c r="G688" s="1"/>
    </row>
    <row r="689" spans="1:7">
      <c r="A689" s="1"/>
      <c r="B689" s="1"/>
      <c r="C689" s="1"/>
      <c r="D689" s="1"/>
      <c r="E689" s="1"/>
      <c r="F689" s="1"/>
      <c r="G689" s="1"/>
    </row>
    <row r="690" spans="1:7">
      <c r="A690" s="1"/>
      <c r="B690" s="1"/>
      <c r="C690" s="1"/>
      <c r="D690" s="1"/>
      <c r="E690" s="1"/>
      <c r="F690" s="1"/>
      <c r="G690" s="1"/>
    </row>
    <row r="691" spans="1:7">
      <c r="A691" s="1"/>
      <c r="B691" s="1"/>
      <c r="C691" s="1"/>
      <c r="D691" s="1"/>
      <c r="E691" s="1"/>
      <c r="F691" s="1"/>
      <c r="G691" s="1"/>
    </row>
    <row r="692" spans="1:7">
      <c r="A692" s="1"/>
      <c r="B692" s="1"/>
      <c r="C692" s="1"/>
      <c r="D692" s="1"/>
      <c r="E692" s="1"/>
      <c r="F692" s="1"/>
      <c r="G692" s="1"/>
    </row>
    <row r="693" spans="1:7">
      <c r="A693" s="1"/>
      <c r="B693" s="1"/>
      <c r="C693" s="1"/>
      <c r="D693" s="1"/>
      <c r="E693" s="1"/>
      <c r="F693" s="1"/>
      <c r="G693" s="1"/>
    </row>
    <row r="694" spans="1:7">
      <c r="A694" s="1"/>
      <c r="B694" s="1"/>
      <c r="C694" s="1"/>
      <c r="D694" s="1"/>
      <c r="E694" s="1"/>
      <c r="F694" s="1"/>
      <c r="G694" s="1"/>
    </row>
    <row r="695" spans="1:7">
      <c r="A695" s="1"/>
      <c r="B695" s="1"/>
      <c r="C695" s="1"/>
      <c r="D695" s="1"/>
      <c r="E695" s="1"/>
      <c r="F695" s="1"/>
      <c r="G695" s="1"/>
    </row>
    <row r="696" spans="1:7">
      <c r="A696" s="1"/>
      <c r="B696" s="1"/>
      <c r="C696" s="1"/>
      <c r="D696" s="1"/>
      <c r="E696" s="1"/>
      <c r="F696" s="1"/>
      <c r="G696" s="1"/>
    </row>
    <row r="697" spans="1:7">
      <c r="A697" s="1"/>
      <c r="B697" s="1"/>
      <c r="C697" s="1"/>
      <c r="D697" s="1"/>
      <c r="E697" s="1"/>
      <c r="F697" s="1"/>
      <c r="G697" s="1"/>
    </row>
    <row r="698" spans="1:7">
      <c r="A698" s="1"/>
      <c r="B698" s="1"/>
      <c r="C698" s="1"/>
      <c r="D698" s="1"/>
      <c r="E698" s="1"/>
      <c r="F698" s="1"/>
      <c r="G698" s="1"/>
    </row>
    <row r="699" spans="1:7">
      <c r="A699" s="1"/>
      <c r="B699" s="1"/>
      <c r="C699" s="1"/>
      <c r="D699" s="1"/>
      <c r="E699" s="1"/>
      <c r="F699" s="1"/>
      <c r="G699" s="1"/>
    </row>
    <row r="700" spans="1:7">
      <c r="A700" s="1"/>
      <c r="B700" s="1"/>
      <c r="C700" s="1"/>
      <c r="D700" s="1"/>
      <c r="E700" s="1"/>
      <c r="F700" s="1"/>
      <c r="G700" s="1"/>
    </row>
    <row r="701" spans="1:7">
      <c r="A701" s="1"/>
      <c r="B701" s="1"/>
      <c r="C701" s="1"/>
      <c r="D701" s="1"/>
      <c r="E701" s="1"/>
      <c r="F701" s="1"/>
      <c r="G701" s="1"/>
    </row>
    <row r="702" spans="1:7">
      <c r="A702" s="1"/>
      <c r="B702" s="1"/>
      <c r="C702" s="1"/>
      <c r="D702" s="1"/>
      <c r="E702" s="1"/>
      <c r="F702" s="1"/>
      <c r="G702" s="1"/>
    </row>
    <row r="703" spans="1:7">
      <c r="A703" s="1"/>
      <c r="B703" s="1"/>
      <c r="C703" s="1"/>
      <c r="D703" s="1"/>
      <c r="E703" s="1"/>
      <c r="F703" s="1"/>
      <c r="G703" s="1"/>
    </row>
    <row r="704" spans="1:7">
      <c r="A704" s="1"/>
      <c r="B704" s="1"/>
      <c r="C704" s="1"/>
      <c r="D704" s="1"/>
      <c r="E704" s="1"/>
      <c r="F704" s="1"/>
      <c r="G704" s="1"/>
    </row>
    <row r="705" spans="1:7">
      <c r="A705" s="1"/>
      <c r="B705" s="1"/>
      <c r="C705" s="1"/>
      <c r="D705" s="1"/>
      <c r="E705" s="1"/>
      <c r="F705" s="1"/>
      <c r="G705" s="1"/>
    </row>
    <row r="706" spans="1:7">
      <c r="A706" s="1"/>
      <c r="B706" s="1"/>
      <c r="C706" s="1"/>
      <c r="D706" s="1"/>
      <c r="E706" s="1"/>
      <c r="F706" s="1"/>
      <c r="G706" s="1"/>
    </row>
    <row r="707" spans="1:7">
      <c r="A707" s="1"/>
      <c r="B707" s="1"/>
      <c r="C707" s="1"/>
      <c r="D707" s="1"/>
      <c r="E707" s="1"/>
      <c r="F707" s="1"/>
      <c r="G707" s="1"/>
    </row>
    <row r="708" spans="1:7">
      <c r="A708" s="1"/>
      <c r="B708" s="1"/>
      <c r="C708" s="1"/>
      <c r="D708" s="1"/>
      <c r="E708" s="1"/>
      <c r="F708" s="1"/>
      <c r="G708" s="1"/>
    </row>
    <row r="709" spans="1:7">
      <c r="A709" s="1"/>
      <c r="B709" s="1"/>
      <c r="C709" s="1"/>
      <c r="D709" s="1"/>
      <c r="E709" s="1"/>
      <c r="F709" s="1"/>
      <c r="G709" s="1"/>
    </row>
    <row r="710" spans="1:7">
      <c r="A710" s="1"/>
      <c r="B710" s="1"/>
      <c r="C710" s="1"/>
      <c r="D710" s="1"/>
      <c r="E710" s="1"/>
      <c r="F710" s="1"/>
      <c r="G710" s="1"/>
    </row>
    <row r="711" spans="1:7">
      <c r="A711" s="1"/>
      <c r="B711" s="1"/>
      <c r="C711" s="1"/>
      <c r="D711" s="1"/>
      <c r="E711" s="1"/>
      <c r="F711" s="1"/>
      <c r="G711" s="1"/>
    </row>
    <row r="712" spans="1:7">
      <c r="A712" s="1"/>
      <c r="B712" s="1"/>
      <c r="C712" s="1"/>
      <c r="D712" s="1"/>
      <c r="E712" s="1"/>
      <c r="F712" s="1"/>
      <c r="G712" s="1"/>
    </row>
    <row r="713" spans="1:7">
      <c r="A713" s="1"/>
      <c r="B713" s="1"/>
      <c r="C713" s="1"/>
      <c r="D713" s="1"/>
      <c r="E713" s="1"/>
      <c r="F713" s="1"/>
      <c r="G713" s="1"/>
    </row>
    <row r="714" spans="1:7">
      <c r="A714" s="1"/>
      <c r="B714" s="1"/>
      <c r="C714" s="1"/>
      <c r="D714" s="1"/>
      <c r="E714" s="1"/>
      <c r="F714" s="1"/>
      <c r="G714" s="1"/>
    </row>
    <row r="715" spans="1:7">
      <c r="A715" s="1"/>
      <c r="B715" s="1"/>
      <c r="C715" s="1"/>
      <c r="D715" s="1"/>
      <c r="E715" s="1"/>
      <c r="F715" s="1"/>
      <c r="G715" s="1"/>
    </row>
    <row r="716" spans="1:7">
      <c r="A716" s="1"/>
      <c r="B716" s="1"/>
      <c r="C716" s="1"/>
      <c r="D716" s="1"/>
      <c r="E716" s="1"/>
      <c r="F716" s="1"/>
      <c r="G716" s="1"/>
    </row>
    <row r="717" spans="1:7">
      <c r="A717" s="1"/>
      <c r="B717" s="1"/>
      <c r="C717" s="1"/>
      <c r="D717" s="1"/>
      <c r="E717" s="1"/>
      <c r="F717" s="1"/>
      <c r="G717" s="1"/>
    </row>
    <row r="718" spans="1:7">
      <c r="A718" s="1"/>
      <c r="B718" s="1"/>
      <c r="C718" s="1"/>
      <c r="D718" s="1"/>
      <c r="E718" s="1"/>
      <c r="F718" s="1"/>
      <c r="G718" s="1"/>
    </row>
    <row r="719" spans="1:7">
      <c r="A719" s="1"/>
      <c r="B719" s="1"/>
      <c r="C719" s="1"/>
      <c r="D719" s="1"/>
      <c r="E719" s="1"/>
      <c r="F719" s="1"/>
      <c r="G719" s="1"/>
    </row>
    <row r="720" spans="1:7">
      <c r="A720" s="1"/>
      <c r="B720" s="1"/>
      <c r="C720" s="1"/>
      <c r="D720" s="1"/>
      <c r="E720" s="1"/>
      <c r="F720" s="1"/>
      <c r="G720" s="1"/>
    </row>
    <row r="721" spans="1:7">
      <c r="A721" s="1"/>
      <c r="B721" s="1"/>
      <c r="C721" s="1"/>
      <c r="D721" s="1"/>
      <c r="E721" s="1"/>
      <c r="F721" s="1"/>
      <c r="G721" s="1"/>
    </row>
    <row r="722" spans="1:7">
      <c r="A722" s="1"/>
      <c r="B722" s="1"/>
      <c r="C722" s="1"/>
      <c r="D722" s="1"/>
      <c r="E722" s="1"/>
      <c r="F722" s="1"/>
      <c r="G722" s="1"/>
    </row>
    <row r="723" spans="1:7">
      <c r="A723" s="1"/>
      <c r="B723" s="1"/>
      <c r="C723" s="1"/>
      <c r="D723" s="1"/>
      <c r="E723" s="1"/>
      <c r="F723" s="1"/>
      <c r="G723" s="1"/>
    </row>
    <row r="724" spans="1:7">
      <c r="A724" s="1"/>
      <c r="B724" s="1"/>
      <c r="C724" s="1"/>
      <c r="D724" s="1"/>
      <c r="E724" s="1"/>
      <c r="F724" s="1"/>
      <c r="G724" s="1"/>
    </row>
    <row r="725" spans="1:7">
      <c r="A725" s="1"/>
      <c r="B725" s="1"/>
      <c r="C725" s="1"/>
      <c r="D725" s="1"/>
      <c r="E725" s="1"/>
      <c r="F725" s="1"/>
      <c r="G725" s="1"/>
    </row>
    <row r="726" spans="1:7">
      <c r="A726" s="1"/>
      <c r="B726" s="1"/>
      <c r="C726" s="1"/>
      <c r="D726" s="1"/>
      <c r="E726" s="1"/>
      <c r="F726" s="1"/>
      <c r="G726" s="1"/>
    </row>
    <row r="727" spans="1:7">
      <c r="A727" s="1"/>
      <c r="B727" s="1"/>
      <c r="C727" s="1"/>
      <c r="D727" s="1"/>
      <c r="E727" s="1"/>
      <c r="F727" s="1"/>
      <c r="G727" s="1"/>
    </row>
    <row r="728" spans="1:7">
      <c r="A728" s="1"/>
      <c r="B728" s="1"/>
      <c r="C728" s="1"/>
      <c r="D728" s="1"/>
      <c r="E728" s="1"/>
      <c r="F728" s="1"/>
      <c r="G728" s="1"/>
    </row>
    <row r="729" spans="1:7">
      <c r="A729" s="1"/>
      <c r="B729" s="1"/>
      <c r="C729" s="1"/>
      <c r="D729" s="1"/>
      <c r="E729" s="1"/>
      <c r="F729" s="1"/>
      <c r="G729" s="1"/>
    </row>
    <row r="730" spans="1:7">
      <c r="A730" s="1"/>
      <c r="B730" s="1"/>
      <c r="C730" s="1"/>
      <c r="D730" s="1"/>
      <c r="E730" s="1"/>
      <c r="F730" s="1"/>
      <c r="G730" s="1"/>
    </row>
    <row r="731" spans="1:7">
      <c r="A731" s="1"/>
      <c r="B731" s="1"/>
      <c r="C731" s="1"/>
      <c r="D731" s="1"/>
      <c r="E731" s="1"/>
      <c r="F731" s="1"/>
      <c r="G731" s="1"/>
    </row>
    <row r="732" spans="1:7">
      <c r="A732" s="1"/>
      <c r="B732" s="1"/>
      <c r="C732" s="1"/>
      <c r="D732" s="1"/>
      <c r="E732" s="1"/>
      <c r="F732" s="1"/>
      <c r="G732" s="1"/>
    </row>
    <row r="733" spans="1:7">
      <c r="A733" s="1"/>
      <c r="B733" s="1"/>
      <c r="C733" s="1"/>
      <c r="D733" s="1"/>
      <c r="E733" s="1"/>
      <c r="F733" s="1"/>
      <c r="G733" s="1"/>
    </row>
    <row r="734" spans="1:7">
      <c r="A734" s="1"/>
      <c r="B734" s="1"/>
      <c r="C734" s="1"/>
      <c r="D734" s="1"/>
      <c r="E734" s="1"/>
      <c r="F734" s="1"/>
      <c r="G734" s="1"/>
    </row>
    <row r="735" spans="1:7">
      <c r="A735" s="1"/>
      <c r="B735" s="1"/>
      <c r="C735" s="1"/>
      <c r="D735" s="1"/>
      <c r="E735" s="1"/>
      <c r="F735" s="1"/>
      <c r="G735" s="1"/>
    </row>
    <row r="736" spans="1:7">
      <c r="A736" s="1"/>
      <c r="B736" s="1"/>
      <c r="C736" s="1"/>
      <c r="D736" s="1"/>
      <c r="E736" s="1"/>
      <c r="F736" s="1"/>
      <c r="G736" s="1"/>
    </row>
    <row r="737" spans="1:7">
      <c r="A737" s="1"/>
      <c r="B737" s="1"/>
      <c r="C737" s="1"/>
      <c r="D737" s="1"/>
      <c r="E737" s="1"/>
      <c r="F737" s="1"/>
      <c r="G737" s="1"/>
    </row>
    <row r="738" spans="1:7">
      <c r="A738" s="1"/>
      <c r="B738" s="1"/>
      <c r="C738" s="1"/>
      <c r="D738" s="1"/>
      <c r="E738" s="1"/>
      <c r="F738" s="1"/>
      <c r="G738" s="1"/>
    </row>
    <row r="739" spans="1:7">
      <c r="A739" s="1"/>
      <c r="B739" s="1"/>
      <c r="C739" s="1"/>
      <c r="D739" s="1"/>
      <c r="E739" s="1"/>
      <c r="F739" s="1"/>
      <c r="G739" s="1"/>
    </row>
    <row r="740" spans="1:7">
      <c r="A740" s="1"/>
      <c r="B740" s="1"/>
      <c r="C740" s="1"/>
      <c r="D740" s="1"/>
      <c r="E740" s="1"/>
      <c r="F740" s="1"/>
      <c r="G740" s="1"/>
    </row>
    <row r="741" spans="1:7">
      <c r="A741" s="1"/>
      <c r="B741" s="1"/>
      <c r="C741" s="1"/>
      <c r="D741" s="1"/>
      <c r="E741" s="1"/>
      <c r="F741" s="1"/>
      <c r="G741" s="1"/>
    </row>
    <row r="742" spans="1:7">
      <c r="A742" s="1"/>
      <c r="B742" s="1"/>
      <c r="C742" s="1"/>
      <c r="D742" s="1"/>
      <c r="E742" s="1"/>
      <c r="F742" s="1"/>
      <c r="G742" s="1"/>
    </row>
    <row r="743" spans="1:7">
      <c r="A743" s="1"/>
      <c r="B743" s="1"/>
      <c r="C743" s="1"/>
      <c r="D743" s="1"/>
      <c r="E743" s="1"/>
      <c r="F743" s="1"/>
      <c r="G743" s="1"/>
    </row>
    <row r="744" spans="1:7">
      <c r="A744" s="1"/>
      <c r="B744" s="1"/>
      <c r="C744" s="1"/>
      <c r="D744" s="1"/>
      <c r="E744" s="1"/>
      <c r="F744" s="1"/>
      <c r="G744" s="1"/>
    </row>
    <row r="745" spans="1:7">
      <c r="A745" s="1"/>
      <c r="B745" s="1"/>
      <c r="C745" s="1"/>
      <c r="D745" s="1"/>
      <c r="E745" s="1"/>
      <c r="F745" s="1"/>
      <c r="G745" s="1"/>
    </row>
    <row r="746" spans="1:7">
      <c r="A746" s="1"/>
      <c r="B746" s="1"/>
      <c r="C746" s="1"/>
      <c r="D746" s="1"/>
      <c r="E746" s="1"/>
      <c r="F746" s="1"/>
      <c r="G746" s="1"/>
    </row>
    <row r="747" spans="1:7">
      <c r="A747" s="1"/>
      <c r="B747" s="1"/>
      <c r="C747" s="1"/>
      <c r="D747" s="1"/>
      <c r="E747" s="1"/>
      <c r="F747" s="1"/>
      <c r="G747" s="1"/>
    </row>
    <row r="748" spans="1:7">
      <c r="A748" s="1"/>
      <c r="B748" s="1"/>
      <c r="C748" s="1"/>
      <c r="D748" s="1"/>
      <c r="E748" s="1"/>
      <c r="F748" s="1"/>
      <c r="G748" s="1"/>
    </row>
    <row r="749" spans="1:7">
      <c r="A749" s="1"/>
      <c r="B749" s="1"/>
      <c r="C749" s="1"/>
      <c r="D749" s="1"/>
      <c r="E749" s="1"/>
      <c r="F749" s="1"/>
      <c r="G749" s="1"/>
    </row>
    <row r="750" spans="1:7">
      <c r="A750" s="1"/>
      <c r="B750" s="1"/>
      <c r="C750" s="1"/>
      <c r="D750" s="1"/>
      <c r="E750" s="1"/>
      <c r="F750" s="1"/>
      <c r="G750" s="1"/>
    </row>
    <row r="751" spans="1:7">
      <c r="A751" s="1"/>
      <c r="B751" s="1"/>
      <c r="C751" s="1"/>
      <c r="D751" s="1"/>
      <c r="E751" s="1"/>
      <c r="F751" s="1"/>
      <c r="G751" s="1"/>
    </row>
    <row r="752" spans="1:7">
      <c r="A752" s="1"/>
      <c r="B752" s="1"/>
      <c r="C752" s="1"/>
      <c r="D752" s="1"/>
      <c r="E752" s="1"/>
      <c r="F752" s="1"/>
      <c r="G752" s="1"/>
    </row>
    <row r="753" spans="1:7">
      <c r="A753" s="1"/>
      <c r="B753" s="1"/>
      <c r="C753" s="1"/>
      <c r="D753" s="1"/>
      <c r="E753" s="1"/>
      <c r="F753" s="1"/>
      <c r="G753" s="1"/>
    </row>
    <row r="754" spans="1:7">
      <c r="A754" s="1"/>
      <c r="B754" s="1"/>
      <c r="C754" s="1"/>
      <c r="D754" s="1"/>
      <c r="E754" s="1"/>
      <c r="F754" s="1"/>
      <c r="G754" s="1"/>
    </row>
    <row r="755" spans="1:7">
      <c r="A755" s="1"/>
      <c r="B755" s="1"/>
      <c r="C755" s="1"/>
      <c r="D755" s="1"/>
      <c r="E755" s="1"/>
      <c r="F755" s="1"/>
      <c r="G755" s="1"/>
    </row>
    <row r="756" spans="1:7">
      <c r="A756" s="1"/>
      <c r="B756" s="1"/>
      <c r="C756" s="1"/>
      <c r="D756" s="1"/>
      <c r="E756" s="1"/>
      <c r="F756" s="1"/>
      <c r="G756" s="1"/>
    </row>
    <row r="757" spans="1:7">
      <c r="A757" s="1"/>
      <c r="B757" s="1"/>
      <c r="C757" s="1"/>
      <c r="D757" s="1"/>
      <c r="E757" s="1"/>
      <c r="F757" s="1"/>
      <c r="G757" s="1"/>
    </row>
    <row r="758" spans="1:7">
      <c r="A758" s="1"/>
      <c r="B758" s="1"/>
      <c r="C758" s="1"/>
      <c r="D758" s="1"/>
      <c r="E758" s="1"/>
      <c r="F758" s="1"/>
      <c r="G758" s="1"/>
    </row>
    <row r="759" spans="1:7">
      <c r="A759" s="1"/>
      <c r="B759" s="1"/>
      <c r="C759" s="1"/>
      <c r="D759" s="1"/>
      <c r="E759" s="1"/>
      <c r="F759" s="1"/>
      <c r="G759" s="1"/>
    </row>
    <row r="760" spans="1:7">
      <c r="A760" s="1"/>
      <c r="B760" s="1"/>
      <c r="C760" s="1"/>
      <c r="D760" s="1"/>
      <c r="E760" s="1"/>
      <c r="F760" s="1"/>
      <c r="G760" s="1"/>
    </row>
    <row r="761" spans="1:7">
      <c r="A761" s="1"/>
      <c r="B761" s="1"/>
      <c r="C761" s="1"/>
      <c r="D761" s="1"/>
      <c r="E761" s="1"/>
      <c r="F761" s="1"/>
      <c r="G761" s="1"/>
    </row>
    <row r="762" spans="1:7">
      <c r="A762" s="1"/>
      <c r="B762" s="1"/>
      <c r="C762" s="1"/>
      <c r="D762" s="1"/>
      <c r="E762" s="1"/>
      <c r="F762" s="1"/>
      <c r="G762" s="1"/>
    </row>
    <row r="763" spans="1:7">
      <c r="A763" s="1"/>
      <c r="B763" s="1"/>
      <c r="C763" s="1"/>
      <c r="D763" s="1"/>
      <c r="E763" s="1"/>
      <c r="F763" s="1"/>
      <c r="G763" s="1"/>
    </row>
    <row r="764" spans="1:7">
      <c r="A764" s="1"/>
      <c r="B764" s="1"/>
      <c r="C764" s="1"/>
      <c r="D764" s="1"/>
      <c r="E764" s="1"/>
      <c r="F764" s="1"/>
      <c r="G764" s="1"/>
    </row>
    <row r="765" spans="1:7">
      <c r="A765" s="1"/>
      <c r="B765" s="1"/>
      <c r="C765" s="1"/>
      <c r="D765" s="1"/>
      <c r="E765" s="1"/>
      <c r="F765" s="1"/>
      <c r="G765" s="1"/>
    </row>
    <row r="766" spans="1:7">
      <c r="A766" s="1"/>
      <c r="B766" s="1"/>
      <c r="C766" s="1"/>
      <c r="D766" s="1"/>
      <c r="E766" s="1"/>
      <c r="F766" s="1"/>
      <c r="G766" s="1"/>
    </row>
    <row r="767" spans="1:7">
      <c r="A767" s="1"/>
      <c r="B767" s="1"/>
      <c r="C767" s="1"/>
      <c r="D767" s="1"/>
      <c r="E767" s="1"/>
      <c r="F767" s="1"/>
      <c r="G767" s="1"/>
    </row>
    <row r="768" spans="1:7">
      <c r="A768" s="1"/>
      <c r="B768" s="1"/>
      <c r="C768" s="1"/>
      <c r="D768" s="1"/>
      <c r="E768" s="1"/>
      <c r="F768" s="1"/>
      <c r="G768" s="1"/>
    </row>
    <row r="769" spans="1:7">
      <c r="A769" s="1"/>
      <c r="B769" s="1"/>
      <c r="C769" s="1"/>
      <c r="D769" s="1"/>
      <c r="E769" s="1"/>
      <c r="F769" s="1"/>
      <c r="G769" s="1"/>
    </row>
    <row r="770" spans="1:7">
      <c r="A770" s="1"/>
      <c r="B770" s="1"/>
      <c r="C770" s="1"/>
      <c r="D770" s="1"/>
      <c r="E770" s="1"/>
      <c r="F770" s="1"/>
      <c r="G770" s="1"/>
    </row>
    <row r="771" spans="1:7">
      <c r="A771" s="1"/>
      <c r="B771" s="1"/>
      <c r="C771" s="1"/>
      <c r="D771" s="1"/>
      <c r="E771" s="1"/>
      <c r="F771" s="1"/>
      <c r="G771" s="1"/>
    </row>
    <row r="772" spans="1:7">
      <c r="A772" s="1"/>
      <c r="B772" s="1"/>
      <c r="C772" s="1"/>
      <c r="D772" s="1"/>
      <c r="E772" s="1"/>
      <c r="F772" s="1"/>
      <c r="G772" s="1"/>
    </row>
    <row r="773" spans="1:7">
      <c r="A773" s="1"/>
      <c r="B773" s="1"/>
      <c r="C773" s="1"/>
      <c r="D773" s="1"/>
      <c r="E773" s="1"/>
      <c r="F773" s="1"/>
      <c r="G773" s="1"/>
    </row>
    <row r="774" spans="1:7">
      <c r="A774" s="1"/>
      <c r="B774" s="1"/>
      <c r="C774" s="1"/>
      <c r="D774" s="1"/>
      <c r="E774" s="1"/>
      <c r="F774" s="1"/>
      <c r="G774" s="1"/>
    </row>
    <row r="775" spans="1:7">
      <c r="A775" s="1"/>
      <c r="B775" s="1"/>
      <c r="C775" s="1"/>
      <c r="D775" s="1"/>
      <c r="E775" s="1"/>
      <c r="F775" s="1"/>
      <c r="G775" s="1"/>
    </row>
    <row r="776" spans="1:7">
      <c r="A776" s="1"/>
      <c r="B776" s="1"/>
      <c r="C776" s="1"/>
      <c r="D776" s="1"/>
      <c r="E776" s="1"/>
      <c r="F776" s="1"/>
      <c r="G776" s="1"/>
    </row>
    <row r="777" spans="1:7">
      <c r="A777" s="1"/>
      <c r="B777" s="1"/>
      <c r="C777" s="1"/>
      <c r="D777" s="1"/>
      <c r="E777" s="1"/>
      <c r="F777" s="1"/>
      <c r="G777" s="1"/>
    </row>
    <row r="778" spans="1:7">
      <c r="A778" s="1"/>
      <c r="B778" s="1"/>
      <c r="C778" s="1"/>
      <c r="D778" s="1"/>
      <c r="E778" s="1"/>
      <c r="F778" s="1"/>
      <c r="G778" s="1"/>
    </row>
    <row r="779" spans="1:7">
      <c r="A779" s="1"/>
      <c r="B779" s="1"/>
      <c r="C779" s="1"/>
      <c r="D779" s="1"/>
      <c r="E779" s="1"/>
      <c r="F779" s="1"/>
      <c r="G779" s="1"/>
    </row>
    <row r="780" spans="1:7">
      <c r="A780" s="1"/>
      <c r="B780" s="1"/>
      <c r="C780" s="1"/>
      <c r="D780" s="1"/>
      <c r="E780" s="1"/>
      <c r="F780" s="1"/>
      <c r="G780" s="1"/>
    </row>
    <row r="781" spans="1:7">
      <c r="A781" s="1"/>
      <c r="B781" s="1"/>
      <c r="C781" s="1"/>
      <c r="D781" s="1"/>
      <c r="E781" s="1"/>
      <c r="F781" s="1"/>
      <c r="G781" s="1"/>
    </row>
    <row r="782" spans="1:7">
      <c r="A782" s="1"/>
      <c r="B782" s="1"/>
      <c r="C782" s="1"/>
      <c r="D782" s="1"/>
      <c r="E782" s="1"/>
      <c r="F782" s="1"/>
      <c r="G782" s="1"/>
    </row>
    <row r="783" spans="1:7">
      <c r="A783" s="1"/>
      <c r="B783" s="1"/>
      <c r="C783" s="1"/>
      <c r="D783" s="1"/>
      <c r="E783" s="1"/>
      <c r="F783" s="1"/>
      <c r="G783" s="1"/>
    </row>
    <row r="784" spans="1:7">
      <c r="A784" s="1"/>
      <c r="B784" s="1"/>
      <c r="C784" s="1"/>
      <c r="D784" s="1"/>
      <c r="E784" s="1"/>
      <c r="F784" s="1"/>
      <c r="G784" s="1"/>
    </row>
    <row r="785" spans="1:7">
      <c r="A785" s="1"/>
      <c r="B785" s="1"/>
      <c r="C785" s="1"/>
      <c r="D785" s="1"/>
      <c r="E785" s="1"/>
      <c r="F785" s="1"/>
      <c r="G785" s="1"/>
    </row>
    <row r="786" spans="1:7">
      <c r="A786" s="1"/>
      <c r="B786" s="1"/>
      <c r="C786" s="1"/>
      <c r="D786" s="1"/>
      <c r="E786" s="1"/>
      <c r="F786" s="1"/>
      <c r="G786" s="1"/>
    </row>
    <row r="787" spans="1:7">
      <c r="A787" s="1"/>
      <c r="B787" s="1"/>
      <c r="C787" s="1"/>
      <c r="D787" s="1"/>
      <c r="E787" s="1"/>
      <c r="F787" s="1"/>
      <c r="G787" s="1"/>
    </row>
    <row r="788" spans="1:7">
      <c r="A788" s="1"/>
      <c r="B788" s="1"/>
      <c r="C788" s="1"/>
      <c r="D788" s="1"/>
      <c r="E788" s="1"/>
      <c r="F788" s="1"/>
      <c r="G788" s="1"/>
    </row>
    <row r="789" spans="1:7">
      <c r="A789" s="1"/>
      <c r="B789" s="1"/>
      <c r="C789" s="1"/>
      <c r="D789" s="1"/>
      <c r="E789" s="1"/>
      <c r="F789" s="1"/>
      <c r="G789" s="1"/>
    </row>
    <row r="790" spans="1:7">
      <c r="A790" s="1"/>
      <c r="B790" s="1"/>
      <c r="C790" s="1"/>
      <c r="D790" s="1"/>
      <c r="E790" s="1"/>
      <c r="F790" s="1"/>
      <c r="G790" s="1"/>
    </row>
    <row r="791" spans="1:7">
      <c r="A791" s="1"/>
      <c r="B791" s="1"/>
      <c r="C791" s="1"/>
      <c r="D791" s="1"/>
      <c r="E791" s="1"/>
      <c r="F791" s="1"/>
      <c r="G791" s="1"/>
    </row>
    <row r="792" spans="1:7">
      <c r="A792" s="1"/>
      <c r="B792" s="1"/>
      <c r="C792" s="1"/>
      <c r="D792" s="1"/>
      <c r="E792" s="1"/>
      <c r="F792" s="1"/>
      <c r="G792" s="1"/>
    </row>
    <row r="793" spans="1:7">
      <c r="A793" s="1"/>
      <c r="B793" s="1"/>
      <c r="C793" s="1"/>
      <c r="D793" s="1"/>
      <c r="E793" s="1"/>
      <c r="F793" s="1"/>
      <c r="G793" s="1"/>
    </row>
    <row r="794" spans="1:7">
      <c r="A794" s="1"/>
      <c r="B794" s="1"/>
      <c r="C794" s="1"/>
      <c r="D794" s="1"/>
      <c r="E794" s="1"/>
      <c r="F794" s="1"/>
      <c r="G794" s="1"/>
    </row>
    <row r="795" spans="1:7">
      <c r="A795" s="1"/>
      <c r="B795" s="1"/>
      <c r="C795" s="1"/>
      <c r="D795" s="1"/>
      <c r="E795" s="1"/>
      <c r="F795" s="1"/>
      <c r="G795" s="1"/>
    </row>
    <row r="796" spans="1:7">
      <c r="A796" s="1"/>
      <c r="B796" s="1"/>
      <c r="C796" s="1"/>
      <c r="D796" s="1"/>
      <c r="E796" s="1"/>
      <c r="F796" s="1"/>
      <c r="G796" s="1"/>
    </row>
    <row r="797" spans="1:7">
      <c r="A797" s="1"/>
      <c r="B797" s="1"/>
      <c r="C797" s="1"/>
      <c r="D797" s="1"/>
      <c r="E797" s="1"/>
      <c r="F797" s="1"/>
      <c r="G797" s="1"/>
    </row>
    <row r="798" spans="1:7">
      <c r="A798" s="1"/>
      <c r="B798" s="1"/>
      <c r="C798" s="1"/>
      <c r="D798" s="1"/>
      <c r="E798" s="1"/>
      <c r="F798" s="1"/>
      <c r="G798" s="1"/>
    </row>
    <row r="799" spans="1:7">
      <c r="A799" s="1"/>
      <c r="B799" s="1"/>
      <c r="C799" s="1"/>
      <c r="D799" s="1"/>
      <c r="E799" s="1"/>
      <c r="F799" s="1"/>
      <c r="G799" s="1"/>
    </row>
    <row r="800" spans="1:7">
      <c r="A800" s="1"/>
      <c r="B800" s="1"/>
      <c r="C800" s="1"/>
      <c r="D800" s="1"/>
      <c r="E800" s="1"/>
      <c r="F800" s="1"/>
      <c r="G800" s="1"/>
    </row>
    <row r="801" spans="1:7">
      <c r="A801" s="1"/>
      <c r="B801" s="1"/>
      <c r="C801" s="1"/>
      <c r="D801" s="1"/>
      <c r="E801" s="1"/>
      <c r="F801" s="1"/>
      <c r="G801" s="1"/>
    </row>
    <row r="802" spans="1:7">
      <c r="A802" s="1"/>
      <c r="B802" s="1"/>
      <c r="C802" s="1"/>
      <c r="D802" s="1"/>
      <c r="E802" s="1"/>
      <c r="F802" s="1"/>
      <c r="G802" s="1"/>
    </row>
    <row r="803" spans="1:7">
      <c r="A803" s="1"/>
      <c r="B803" s="1"/>
      <c r="C803" s="1"/>
      <c r="D803" s="1"/>
      <c r="E803" s="1"/>
      <c r="F803" s="1"/>
      <c r="G803" s="1"/>
    </row>
    <row r="804" spans="1:7">
      <c r="A804" s="1"/>
      <c r="B804" s="1"/>
      <c r="C804" s="1"/>
      <c r="D804" s="1"/>
      <c r="E804" s="1"/>
      <c r="F804" s="1"/>
      <c r="G804" s="1"/>
    </row>
    <row r="805" spans="1:7">
      <c r="A805" s="1"/>
      <c r="B805" s="1"/>
      <c r="C805" s="1"/>
      <c r="D805" s="1"/>
      <c r="E805" s="1"/>
      <c r="F805" s="1"/>
      <c r="G805" s="1"/>
    </row>
    <row r="806" spans="1:7">
      <c r="A806" s="1"/>
      <c r="B806" s="1"/>
      <c r="C806" s="1"/>
      <c r="D806" s="1"/>
      <c r="E806" s="1"/>
      <c r="F806" s="1"/>
      <c r="G806" s="1"/>
    </row>
    <row r="807" spans="1:7">
      <c r="A807" s="1"/>
      <c r="B807" s="1"/>
      <c r="C807" s="1"/>
      <c r="D807" s="1"/>
      <c r="E807" s="1"/>
      <c r="F807" s="1"/>
      <c r="G807" s="1"/>
    </row>
    <row r="808" spans="1:7">
      <c r="A808" s="1"/>
      <c r="B808" s="1"/>
      <c r="C808" s="1"/>
      <c r="D808" s="1"/>
      <c r="E808" s="1"/>
      <c r="F808" s="1"/>
      <c r="G808" s="1"/>
    </row>
    <row r="809" spans="1:7">
      <c r="A809" s="1"/>
      <c r="B809" s="1"/>
      <c r="C809" s="1"/>
      <c r="D809" s="1"/>
      <c r="E809" s="1"/>
      <c r="F809" s="1"/>
      <c r="G809" s="1"/>
    </row>
    <row r="810" spans="1:7">
      <c r="A810" s="1"/>
      <c r="B810" s="1"/>
      <c r="C810" s="1"/>
      <c r="D810" s="1"/>
      <c r="E810" s="1"/>
      <c r="F810" s="1"/>
      <c r="G810" s="1"/>
    </row>
    <row r="811" spans="1:7">
      <c r="A811" s="1"/>
      <c r="B811" s="1"/>
      <c r="C811" s="1"/>
      <c r="D811" s="1"/>
      <c r="E811" s="1"/>
      <c r="F811" s="1"/>
      <c r="G811" s="1"/>
    </row>
    <row r="812" spans="1:7">
      <c r="A812" s="1"/>
      <c r="B812" s="1"/>
      <c r="C812" s="1"/>
      <c r="D812" s="1"/>
      <c r="E812" s="1"/>
      <c r="F812" s="1"/>
      <c r="G812" s="1"/>
    </row>
    <row r="813" spans="1:7">
      <c r="A813" s="1"/>
      <c r="B813" s="1"/>
      <c r="C813" s="1"/>
      <c r="D813" s="1"/>
      <c r="E813" s="1"/>
      <c r="F813" s="1"/>
      <c r="G813" s="1"/>
    </row>
    <row r="814" spans="1:7">
      <c r="A814" s="1"/>
      <c r="B814" s="1"/>
      <c r="C814" s="1"/>
      <c r="D814" s="1"/>
      <c r="E814" s="1"/>
      <c r="F814" s="1"/>
      <c r="G814" s="1"/>
    </row>
    <row r="815" spans="1:7">
      <c r="A815" s="1"/>
      <c r="B815" s="1"/>
      <c r="C815" s="1"/>
      <c r="D815" s="1"/>
      <c r="E815" s="1"/>
      <c r="F815" s="1"/>
      <c r="G815" s="1"/>
    </row>
    <row r="816" spans="1:7">
      <c r="A816" s="1"/>
      <c r="B816" s="1"/>
      <c r="C816" s="1"/>
      <c r="D816" s="1"/>
      <c r="E816" s="1"/>
      <c r="F816" s="1"/>
      <c r="G816" s="1"/>
    </row>
    <row r="817" spans="1:7">
      <c r="A817" s="1"/>
      <c r="B817" s="1"/>
      <c r="C817" s="1"/>
      <c r="D817" s="1"/>
      <c r="E817" s="1"/>
      <c r="F817" s="1"/>
      <c r="G817" s="1"/>
    </row>
    <row r="818" spans="1:7">
      <c r="A818" s="1"/>
      <c r="B818" s="1"/>
      <c r="C818" s="1"/>
      <c r="D818" s="1"/>
      <c r="E818" s="1"/>
      <c r="F818" s="1"/>
      <c r="G818" s="1"/>
    </row>
    <row r="819" spans="1:7">
      <c r="A819" s="1"/>
      <c r="B819" s="1"/>
      <c r="C819" s="1"/>
      <c r="D819" s="1"/>
      <c r="E819" s="1"/>
      <c r="F819" s="1"/>
      <c r="G819" s="1"/>
    </row>
    <row r="820" spans="1:7">
      <c r="A820" s="1"/>
      <c r="B820" s="1"/>
      <c r="C820" s="1"/>
      <c r="D820" s="1"/>
      <c r="E820" s="1"/>
      <c r="F820" s="1"/>
      <c r="G820" s="1"/>
    </row>
    <row r="821" spans="1:7">
      <c r="A821" s="1"/>
      <c r="B821" s="1"/>
      <c r="C821" s="1"/>
      <c r="D821" s="1"/>
      <c r="E821" s="1"/>
      <c r="F821" s="1"/>
      <c r="G821" s="1"/>
    </row>
    <row r="822" spans="1:7">
      <c r="A822" s="1"/>
      <c r="B822" s="1"/>
      <c r="C822" s="1"/>
      <c r="D822" s="1"/>
      <c r="E822" s="1"/>
      <c r="F822" s="1"/>
      <c r="G822" s="1"/>
    </row>
    <row r="823" spans="1:7">
      <c r="A823" s="1"/>
      <c r="B823" s="1"/>
      <c r="C823" s="1"/>
      <c r="D823" s="1"/>
      <c r="E823" s="1"/>
      <c r="F823" s="1"/>
      <c r="G823" s="1"/>
    </row>
    <row r="824" spans="1:7">
      <c r="A824" s="1"/>
      <c r="B824" s="1"/>
      <c r="C824" s="1"/>
      <c r="D824" s="1"/>
      <c r="E824" s="1"/>
      <c r="F824" s="1"/>
      <c r="G824" s="1"/>
    </row>
    <row r="825" spans="1:7">
      <c r="A825" s="1"/>
      <c r="B825" s="1"/>
      <c r="C825" s="1"/>
      <c r="D825" s="1"/>
      <c r="E825" s="1"/>
      <c r="F825" s="1"/>
      <c r="G825" s="1"/>
    </row>
    <row r="826" spans="1:7">
      <c r="A826" s="1"/>
      <c r="B826" s="1"/>
      <c r="C826" s="1"/>
      <c r="D826" s="1"/>
      <c r="E826" s="1"/>
      <c r="F826" s="1"/>
      <c r="G826" s="1"/>
    </row>
    <row r="827" spans="1:7">
      <c r="A827" s="1"/>
      <c r="B827" s="1"/>
      <c r="C827" s="1"/>
      <c r="D827" s="1"/>
      <c r="E827" s="1"/>
      <c r="F827" s="1"/>
      <c r="G827" s="1"/>
    </row>
    <row r="828" spans="1:7">
      <c r="A828" s="1"/>
      <c r="B828" s="1"/>
      <c r="C828" s="1"/>
      <c r="D828" s="1"/>
      <c r="E828" s="1"/>
      <c r="F828" s="1"/>
      <c r="G828" s="1"/>
    </row>
    <row r="829" spans="1:7">
      <c r="A829" s="1"/>
      <c r="B829" s="1"/>
      <c r="C829" s="1"/>
      <c r="D829" s="1"/>
      <c r="E829" s="1"/>
      <c r="F829" s="1"/>
      <c r="G829" s="1"/>
    </row>
    <row r="830" spans="1:7">
      <c r="A830" s="1"/>
      <c r="B830" s="1"/>
      <c r="C830" s="1"/>
      <c r="D830" s="1"/>
      <c r="E830" s="1"/>
      <c r="F830" s="1"/>
      <c r="G830" s="1"/>
    </row>
    <row r="831" spans="1:7">
      <c r="A831" s="1"/>
      <c r="B831" s="1"/>
      <c r="C831" s="1"/>
      <c r="D831" s="1"/>
      <c r="E831" s="1"/>
      <c r="F831" s="1"/>
      <c r="G831" s="1"/>
    </row>
    <row r="832" spans="1:7">
      <c r="A832" s="1"/>
      <c r="B832" s="1"/>
      <c r="C832" s="1"/>
      <c r="D832" s="1"/>
      <c r="E832" s="1"/>
      <c r="F832" s="1"/>
      <c r="G832" s="1"/>
    </row>
    <row r="833" spans="1:7">
      <c r="A833" s="1"/>
      <c r="B833" s="1"/>
      <c r="C833" s="1"/>
      <c r="D833" s="1"/>
      <c r="E833" s="1"/>
      <c r="F833" s="1"/>
      <c r="G833" s="1"/>
    </row>
    <row r="834" spans="1:7">
      <c r="A834" s="1"/>
      <c r="B834" s="1"/>
      <c r="C834" s="1"/>
      <c r="D834" s="1"/>
      <c r="E834" s="1"/>
      <c r="F834" s="1"/>
      <c r="G834" s="1"/>
    </row>
    <row r="835" spans="1:7">
      <c r="A835" s="1"/>
      <c r="B835" s="1"/>
      <c r="C835" s="1"/>
      <c r="D835" s="1"/>
      <c r="E835" s="1"/>
      <c r="F835" s="1"/>
      <c r="G835" s="1"/>
    </row>
    <row r="836" spans="1:7">
      <c r="A836" s="1"/>
      <c r="B836" s="1"/>
      <c r="C836" s="1"/>
      <c r="D836" s="1"/>
      <c r="E836" s="1"/>
      <c r="F836" s="1"/>
      <c r="G836" s="1"/>
    </row>
    <row r="837" spans="1:7">
      <c r="A837" s="1"/>
      <c r="B837" s="1"/>
      <c r="C837" s="1"/>
      <c r="D837" s="1"/>
      <c r="E837" s="1"/>
      <c r="F837" s="1"/>
      <c r="G837" s="1"/>
    </row>
    <row r="838" spans="1:7">
      <c r="A838" s="1"/>
      <c r="B838" s="1"/>
      <c r="C838" s="1"/>
      <c r="D838" s="1"/>
      <c r="E838" s="1"/>
      <c r="F838" s="1"/>
      <c r="G838" s="1"/>
    </row>
    <row r="839" spans="1:7">
      <c r="A839" s="1"/>
      <c r="B839" s="1"/>
      <c r="C839" s="1"/>
      <c r="D839" s="1"/>
      <c r="E839" s="1"/>
      <c r="F839" s="1"/>
      <c r="G839" s="1"/>
    </row>
    <row r="840" spans="1:7">
      <c r="A840" s="1"/>
      <c r="B840" s="1"/>
      <c r="C840" s="1"/>
      <c r="D840" s="1"/>
      <c r="E840" s="1"/>
      <c r="F840" s="1"/>
      <c r="G840" s="1"/>
    </row>
    <row r="841" spans="1:7">
      <c r="A841" s="1"/>
      <c r="B841" s="1"/>
      <c r="C841" s="1"/>
      <c r="D841" s="1"/>
      <c r="E841" s="1"/>
      <c r="F841" s="1"/>
      <c r="G841" s="1"/>
    </row>
    <row r="842" spans="1:7">
      <c r="A842" s="1"/>
      <c r="B842" s="1"/>
      <c r="C842" s="1"/>
      <c r="D842" s="1"/>
      <c r="E842" s="1"/>
      <c r="F842" s="1"/>
      <c r="G842" s="1"/>
    </row>
    <row r="843" spans="1:7">
      <c r="A843" s="1"/>
      <c r="B843" s="1"/>
      <c r="C843" s="1"/>
      <c r="D843" s="1"/>
      <c r="E843" s="1"/>
      <c r="F843" s="1"/>
      <c r="G843" s="1"/>
    </row>
    <row r="844" spans="1:7">
      <c r="A844" s="1"/>
      <c r="B844" s="1"/>
      <c r="C844" s="1"/>
      <c r="D844" s="1"/>
      <c r="E844" s="1"/>
      <c r="F844" s="1"/>
      <c r="G844" s="1"/>
    </row>
    <row r="845" spans="1:7">
      <c r="A845" s="1"/>
      <c r="B845" s="1"/>
      <c r="C845" s="1"/>
      <c r="D845" s="1"/>
      <c r="E845" s="1"/>
      <c r="F845" s="1"/>
      <c r="G845" s="1"/>
    </row>
    <row r="846" spans="1:7">
      <c r="A846" s="1"/>
      <c r="B846" s="1"/>
      <c r="C846" s="1"/>
      <c r="D846" s="1"/>
      <c r="E846" s="1"/>
      <c r="F846" s="1"/>
      <c r="G846" s="1"/>
    </row>
    <row r="847" spans="1:7">
      <c r="A847" s="1"/>
      <c r="B847" s="1"/>
      <c r="C847" s="1"/>
      <c r="D847" s="1"/>
      <c r="E847" s="1"/>
      <c r="F847" s="1"/>
      <c r="G847" s="1"/>
    </row>
    <row r="848" spans="1:7">
      <c r="A848" s="1"/>
      <c r="B848" s="1"/>
      <c r="C848" s="1"/>
      <c r="D848" s="1"/>
      <c r="E848" s="1"/>
      <c r="F848" s="1"/>
      <c r="G848" s="1"/>
    </row>
    <row r="849" spans="1:7">
      <c r="A849" s="1"/>
      <c r="B849" s="1"/>
      <c r="C849" s="1"/>
      <c r="D849" s="1"/>
      <c r="E849" s="1"/>
      <c r="F849" s="1"/>
      <c r="G849" s="1"/>
    </row>
    <row r="850" spans="1:7">
      <c r="A850" s="1"/>
      <c r="B850" s="1"/>
      <c r="C850" s="1"/>
      <c r="D850" s="1"/>
      <c r="E850" s="1"/>
      <c r="F850" s="1"/>
      <c r="G850" s="1"/>
    </row>
    <row r="851" spans="1:7">
      <c r="A851" s="1"/>
      <c r="B851" s="1"/>
      <c r="C851" s="1"/>
      <c r="D851" s="1"/>
      <c r="E851" s="1"/>
      <c r="F851" s="1"/>
      <c r="G851" s="1"/>
    </row>
    <row r="852" spans="1:7">
      <c r="A852" s="1"/>
      <c r="B852" s="1"/>
      <c r="C852" s="1"/>
      <c r="D852" s="1"/>
      <c r="E852" s="1"/>
      <c r="F852" s="1"/>
      <c r="G852" s="1"/>
    </row>
    <row r="853" spans="1:7">
      <c r="A853" s="1"/>
      <c r="B853" s="1"/>
      <c r="C853" s="1"/>
      <c r="D853" s="1"/>
      <c r="E853" s="1"/>
      <c r="F853" s="1"/>
      <c r="G853" s="1"/>
    </row>
    <row r="854" spans="1:7">
      <c r="A854" s="1"/>
      <c r="B854" s="1"/>
      <c r="C854" s="1"/>
      <c r="D854" s="1"/>
      <c r="E854" s="1"/>
      <c r="F854" s="1"/>
      <c r="G854" s="1"/>
    </row>
    <row r="855" spans="1:7">
      <c r="A855" s="1"/>
      <c r="B855" s="1"/>
      <c r="C855" s="1"/>
      <c r="D855" s="1"/>
      <c r="E855" s="1"/>
      <c r="F855" s="1"/>
      <c r="G855" s="1"/>
    </row>
    <row r="856" spans="1:7">
      <c r="A856" s="1"/>
      <c r="B856" s="1"/>
      <c r="C856" s="1"/>
      <c r="D856" s="1"/>
      <c r="E856" s="1"/>
      <c r="F856" s="1"/>
      <c r="G856" s="1"/>
    </row>
    <row r="857" spans="1:7">
      <c r="A857" s="1"/>
      <c r="B857" s="1"/>
      <c r="C857" s="1"/>
      <c r="D857" s="1"/>
      <c r="E857" s="1"/>
      <c r="F857" s="1"/>
      <c r="G857" s="1"/>
    </row>
    <row r="858" spans="1:7">
      <c r="A858" s="1"/>
      <c r="B858" s="1"/>
      <c r="C858" s="1"/>
      <c r="D858" s="1"/>
      <c r="E858" s="1"/>
      <c r="F858" s="1"/>
      <c r="G858" s="1"/>
    </row>
    <row r="859" spans="1:7">
      <c r="A859" s="1"/>
      <c r="B859" s="1"/>
      <c r="C859" s="1"/>
      <c r="D859" s="1"/>
      <c r="E859" s="1"/>
      <c r="F859" s="1"/>
      <c r="G859" s="1"/>
    </row>
    <row r="860" spans="1:7">
      <c r="A860" s="1"/>
      <c r="B860" s="1"/>
      <c r="C860" s="1"/>
      <c r="D860" s="1"/>
      <c r="E860" s="1"/>
      <c r="F860" s="1"/>
      <c r="G860" s="1"/>
    </row>
    <row r="861" spans="1:7">
      <c r="A861" s="1"/>
      <c r="B861" s="1"/>
      <c r="C861" s="1"/>
      <c r="D861" s="1"/>
      <c r="E861" s="1"/>
      <c r="F861" s="1"/>
      <c r="G861" s="1"/>
    </row>
    <row r="862" spans="1:7">
      <c r="A862" s="1"/>
      <c r="B862" s="1"/>
      <c r="C862" s="1"/>
      <c r="D862" s="1"/>
      <c r="E862" s="1"/>
      <c r="F862" s="1"/>
      <c r="G862" s="1"/>
    </row>
    <row r="863" spans="1:7">
      <c r="A863" s="1"/>
      <c r="B863" s="1"/>
      <c r="C863" s="1"/>
      <c r="D863" s="1"/>
      <c r="E863" s="1"/>
      <c r="F863" s="1"/>
      <c r="G863" s="1"/>
    </row>
    <row r="864" spans="1:7">
      <c r="A864" s="1"/>
      <c r="B864" s="1"/>
      <c r="C864" s="1"/>
      <c r="D864" s="1"/>
      <c r="E864" s="1"/>
      <c r="F864" s="1"/>
      <c r="G864" s="1"/>
    </row>
    <row r="865" spans="1:7">
      <c r="A865" s="1"/>
      <c r="B865" s="1"/>
      <c r="C865" s="1"/>
      <c r="D865" s="1"/>
      <c r="E865" s="1"/>
      <c r="F865" s="1"/>
      <c r="G865" s="1"/>
    </row>
    <row r="866" spans="1:7">
      <c r="A866" s="1"/>
      <c r="B866" s="1"/>
      <c r="C866" s="1"/>
      <c r="D866" s="1"/>
      <c r="E866" s="1"/>
      <c r="F866" s="1"/>
      <c r="G866" s="1"/>
    </row>
    <row r="867" spans="1:7">
      <c r="A867" s="1"/>
      <c r="B867" s="1"/>
      <c r="C867" s="1"/>
      <c r="D867" s="1"/>
      <c r="E867" s="1"/>
      <c r="F867" s="1"/>
      <c r="G867" s="1"/>
    </row>
    <row r="868" spans="1:7">
      <c r="A868" s="1"/>
      <c r="B868" s="1"/>
      <c r="C868" s="1"/>
      <c r="D868" s="1"/>
      <c r="E868" s="1"/>
      <c r="F868" s="1"/>
      <c r="G868" s="1"/>
    </row>
    <row r="869" spans="1:7">
      <c r="A869" s="1"/>
      <c r="B869" s="1"/>
      <c r="C869" s="1"/>
      <c r="D869" s="1"/>
      <c r="E869" s="1"/>
      <c r="F869" s="1"/>
      <c r="G869" s="1"/>
    </row>
    <row r="870" spans="1:7">
      <c r="A870" s="1"/>
      <c r="B870" s="1"/>
      <c r="C870" s="1"/>
      <c r="D870" s="1"/>
      <c r="E870" s="1"/>
      <c r="F870" s="1"/>
      <c r="G870" s="1"/>
    </row>
    <row r="871" spans="1:7">
      <c r="A871" s="1"/>
      <c r="B871" s="1"/>
      <c r="C871" s="1"/>
      <c r="D871" s="1"/>
      <c r="E871" s="1"/>
      <c r="F871" s="1"/>
      <c r="G871" s="1"/>
    </row>
    <row r="872" spans="1:7">
      <c r="A872" s="1"/>
      <c r="B872" s="1"/>
      <c r="C872" s="1"/>
      <c r="D872" s="1"/>
      <c r="E872" s="1"/>
      <c r="F872" s="1"/>
      <c r="G872" s="1"/>
    </row>
    <row r="873" spans="1:7">
      <c r="A873" s="1"/>
      <c r="B873" s="1"/>
      <c r="C873" s="1"/>
      <c r="D873" s="1"/>
      <c r="E873" s="1"/>
      <c r="F873" s="1"/>
      <c r="G873" s="1"/>
    </row>
    <row r="874" spans="1:7">
      <c r="A874" s="1"/>
      <c r="B874" s="1"/>
      <c r="C874" s="1"/>
      <c r="D874" s="1"/>
      <c r="E874" s="1"/>
      <c r="F874" s="1"/>
      <c r="G874" s="1"/>
    </row>
    <row r="875" spans="1:7">
      <c r="A875" s="1"/>
      <c r="B875" s="1"/>
      <c r="C875" s="1"/>
      <c r="D875" s="1"/>
      <c r="E875" s="1"/>
      <c r="F875" s="1"/>
      <c r="G875" s="1"/>
    </row>
    <row r="876" spans="1:7">
      <c r="A876" s="1"/>
      <c r="B876" s="1"/>
      <c r="C876" s="1"/>
      <c r="D876" s="1"/>
      <c r="E876" s="1"/>
      <c r="F876" s="1"/>
      <c r="G876" s="1"/>
    </row>
    <row r="877" spans="1:7">
      <c r="A877" s="1"/>
      <c r="B877" s="1"/>
      <c r="C877" s="1"/>
      <c r="D877" s="1"/>
      <c r="E877" s="1"/>
      <c r="F877" s="1"/>
      <c r="G877" s="1"/>
    </row>
    <row r="878" spans="1:7">
      <c r="A878" s="1"/>
      <c r="B878" s="1"/>
      <c r="C878" s="1"/>
      <c r="D878" s="1"/>
      <c r="E878" s="1"/>
      <c r="F878" s="1"/>
      <c r="G878" s="1"/>
    </row>
    <row r="879" spans="1:7">
      <c r="A879" s="1"/>
      <c r="B879" s="1"/>
      <c r="C879" s="1"/>
      <c r="D879" s="1"/>
      <c r="E879" s="1"/>
      <c r="F879" s="1"/>
      <c r="G879" s="1"/>
    </row>
    <row r="880" spans="1:7">
      <c r="A880" s="1"/>
      <c r="B880" s="1"/>
      <c r="C880" s="1"/>
      <c r="D880" s="1"/>
      <c r="E880" s="1"/>
      <c r="F880" s="1"/>
      <c r="G880" s="1"/>
    </row>
    <row r="881" spans="1:7">
      <c r="A881" s="1"/>
      <c r="B881" s="1"/>
      <c r="C881" s="1"/>
      <c r="D881" s="1"/>
      <c r="E881" s="1"/>
      <c r="F881" s="1"/>
      <c r="G881" s="1"/>
    </row>
    <row r="882" spans="1:7">
      <c r="A882" s="1"/>
      <c r="B882" s="1"/>
      <c r="C882" s="1"/>
      <c r="D882" s="1"/>
      <c r="E882" s="1"/>
      <c r="F882" s="1"/>
      <c r="G882" s="1"/>
    </row>
    <row r="883" spans="1:7">
      <c r="A883" s="1"/>
      <c r="B883" s="1"/>
      <c r="C883" s="1"/>
      <c r="D883" s="1"/>
      <c r="E883" s="1"/>
      <c r="F883" s="1"/>
      <c r="G883" s="1"/>
    </row>
    <row r="884" spans="1:7">
      <c r="A884" s="1"/>
      <c r="B884" s="1"/>
      <c r="C884" s="1"/>
      <c r="D884" s="1"/>
      <c r="E884" s="1"/>
      <c r="F884" s="1"/>
      <c r="G884" s="1"/>
    </row>
    <row r="885" spans="1:7">
      <c r="A885" s="1"/>
      <c r="B885" s="1"/>
      <c r="C885" s="1"/>
      <c r="D885" s="1"/>
      <c r="E885" s="1"/>
      <c r="F885" s="1"/>
      <c r="G885" s="1"/>
    </row>
    <row r="886" spans="1:7">
      <c r="A886" s="1"/>
      <c r="B886" s="1"/>
      <c r="C886" s="1"/>
      <c r="D886" s="1"/>
      <c r="E886" s="1"/>
      <c r="F886" s="1"/>
      <c r="G886" s="1"/>
    </row>
    <row r="887" spans="1:7">
      <c r="A887" s="1"/>
      <c r="B887" s="1"/>
      <c r="C887" s="1"/>
      <c r="D887" s="1"/>
      <c r="E887" s="1"/>
      <c r="F887" s="1"/>
      <c r="G887" s="1"/>
    </row>
    <row r="888" spans="1:7">
      <c r="A888" s="1"/>
      <c r="B888" s="1"/>
      <c r="C888" s="1"/>
      <c r="D888" s="1"/>
      <c r="E888" s="1"/>
      <c r="F888" s="1"/>
      <c r="G888" s="1"/>
    </row>
    <row r="889" spans="1:7">
      <c r="A889" s="1"/>
      <c r="B889" s="1"/>
      <c r="C889" s="1"/>
      <c r="D889" s="1"/>
      <c r="E889" s="1"/>
      <c r="F889" s="1"/>
      <c r="G889" s="1"/>
    </row>
    <row r="890" spans="1:7">
      <c r="A890" s="1"/>
      <c r="B890" s="1"/>
      <c r="C890" s="1"/>
      <c r="D890" s="1"/>
      <c r="E890" s="1"/>
      <c r="F890" s="1"/>
      <c r="G890" s="1"/>
    </row>
    <row r="891" spans="1:7">
      <c r="A891" s="1"/>
      <c r="B891" s="1"/>
      <c r="C891" s="1"/>
      <c r="D891" s="1"/>
      <c r="E891" s="1"/>
      <c r="F891" s="1"/>
      <c r="G891" s="1"/>
    </row>
    <row r="892" spans="1:7">
      <c r="A892" s="1"/>
      <c r="B892" s="1"/>
      <c r="C892" s="1"/>
      <c r="D892" s="1"/>
      <c r="E892" s="1"/>
      <c r="F892" s="1"/>
      <c r="G892" s="1"/>
    </row>
    <row r="893" spans="1:7">
      <c r="A893" s="1"/>
      <c r="B893" s="1"/>
      <c r="C893" s="1"/>
      <c r="D893" s="1"/>
      <c r="E893" s="1"/>
      <c r="F893" s="1"/>
      <c r="G893" s="1"/>
    </row>
    <row r="894" spans="1:7">
      <c r="A894" s="1"/>
      <c r="B894" s="1"/>
      <c r="C894" s="1"/>
      <c r="D894" s="1"/>
      <c r="E894" s="1"/>
      <c r="F894" s="1"/>
      <c r="G894" s="1"/>
    </row>
    <row r="895" spans="1:7">
      <c r="A895" s="1"/>
      <c r="B895" s="1"/>
      <c r="C895" s="1"/>
      <c r="D895" s="1"/>
      <c r="E895" s="1"/>
      <c r="F895" s="1"/>
      <c r="G895" s="1"/>
    </row>
    <row r="896" spans="1:7">
      <c r="A896" s="1"/>
      <c r="B896" s="1"/>
      <c r="C896" s="1"/>
      <c r="D896" s="1"/>
      <c r="E896" s="1"/>
      <c r="F896" s="1"/>
      <c r="G896" s="1"/>
    </row>
    <row r="897" spans="1:7">
      <c r="A897" s="1"/>
      <c r="B897" s="1"/>
      <c r="C897" s="1"/>
      <c r="D897" s="1"/>
      <c r="E897" s="1"/>
      <c r="F897" s="1"/>
      <c r="G897" s="1"/>
    </row>
    <row r="898" spans="1:7">
      <c r="A898" s="1"/>
      <c r="B898" s="1"/>
      <c r="C898" s="1"/>
      <c r="D898" s="1"/>
      <c r="E898" s="1"/>
      <c r="F898" s="1"/>
      <c r="G898" s="1"/>
    </row>
  </sheetData>
  <mergeCells count="7">
    <mergeCell ref="B4:N4"/>
    <mergeCell ref="A1:G1"/>
    <mergeCell ref="A2:A3"/>
    <mergeCell ref="B2:B3"/>
    <mergeCell ref="C2:C3"/>
    <mergeCell ref="D2:H2"/>
    <mergeCell ref="I2:N2"/>
  </mergeCells>
  <pageMargins left="0.7" right="0.7"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1. Criminal and Adm Legislation</vt:lpstr>
      <vt:lpstr>2. Judiciary</vt:lpstr>
      <vt:lpstr>3. Police</vt:lpstr>
      <vt:lpstr>4. Prosecution</vt:lpstr>
      <vt:lpstr>5. Legal Aid Service</vt:lpstr>
      <vt:lpstr>6. Penitentiary</vt:lpstr>
      <vt:lpstr>7. Justice for Children</vt:lpstr>
      <vt:lpstr>8. Probation</vt:lpstr>
      <vt:lpstr>9. Legal Education</vt:lpstr>
      <vt:lpstr>10. Efficient PD's Office</vt:lpstr>
      <vt:lpstr>11. Res_Rehabilitaiton</vt:lpstr>
      <vt:lpstr>'1. Criminal and Adm Legislation'!Print_Area</vt:lpstr>
      <vt:lpstr>'8. Probation'!Print_Area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2017-01-13T12:33:25Z</dcterms:modified>
</cp:coreProperties>
</file>