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917"/>
  </bookViews>
  <sheets>
    <sheet name="1. Criminal and Adm Legislation" sheetId="29" r:id="rId1"/>
    <sheet name="2. Judiciary" sheetId="27" r:id="rId2"/>
    <sheet name="3. Police" sheetId="34" r:id="rId3"/>
    <sheet name="4. Prosecution" sheetId="23" state="hidden" r:id="rId4"/>
    <sheet name="4.Prosecution" sheetId="37" r:id="rId5"/>
    <sheet name="5. Legal Aid Service" sheetId="31" r:id="rId6"/>
    <sheet name="6. Penitentiary" sheetId="36" r:id="rId7"/>
    <sheet name="7. Probation" sheetId="35" r:id="rId8"/>
    <sheet name="8. Justice for Children" sheetId="19" r:id="rId9"/>
    <sheet name="9. Legal Education" sheetId="33" r:id="rId10"/>
    <sheet name="10. Efficient PD's Office" sheetId="21" r:id="rId11"/>
    <sheet name="11. Res_Rehabilitaiton" sheetId="30" r:id="rId12"/>
  </sheets>
  <definedNames>
    <definedName name="_xlnm.Print_Area" localSheetId="0">'1. Criminal and Adm Legislation'!$A$1:$I$8</definedName>
  </definedNames>
  <calcPr calcId="152511" iterateDelta="0"/>
</workbook>
</file>

<file path=xl/calcChain.xml><?xml version="1.0" encoding="utf-8"?>
<calcChain xmlns="http://schemas.openxmlformats.org/spreadsheetml/2006/main">
  <c r="L111" i="36" l="1"/>
  <c r="K111" i="36"/>
  <c r="J111" i="36"/>
  <c r="I111" i="36"/>
  <c r="H111" i="36"/>
  <c r="G111" i="36"/>
  <c r="F111" i="36"/>
  <c r="E111" i="36"/>
  <c r="D111" i="36"/>
  <c r="L107" i="36"/>
  <c r="K107" i="36"/>
  <c r="J107" i="36"/>
  <c r="I107" i="36"/>
  <c r="H107" i="36"/>
  <c r="G107" i="36"/>
  <c r="L105" i="36"/>
  <c r="K105" i="36"/>
  <c r="J105" i="36"/>
  <c r="I105" i="36"/>
  <c r="H105" i="36"/>
  <c r="G105" i="36"/>
  <c r="F105" i="36"/>
  <c r="E105" i="36"/>
  <c r="L104" i="36"/>
  <c r="K104" i="36"/>
  <c r="J104" i="36"/>
  <c r="I104" i="36"/>
  <c r="H104" i="36"/>
  <c r="G104" i="36"/>
  <c r="F104" i="36"/>
  <c r="E104" i="36"/>
  <c r="L103" i="36"/>
  <c r="K103" i="36"/>
  <c r="J103" i="36"/>
  <c r="I103" i="36"/>
  <c r="H103" i="36"/>
  <c r="G103" i="36"/>
  <c r="F103" i="36"/>
  <c r="E103" i="36"/>
  <c r="L85" i="36"/>
  <c r="K85" i="36"/>
  <c r="J85" i="36"/>
  <c r="I85" i="36"/>
  <c r="H85" i="36"/>
  <c r="G85" i="36"/>
  <c r="F85" i="36"/>
  <c r="E85" i="36"/>
  <c r="D85" i="36"/>
  <c r="L71" i="36"/>
  <c r="K71" i="36"/>
  <c r="J71" i="36"/>
  <c r="I71" i="36"/>
  <c r="H71" i="36"/>
  <c r="G71" i="36"/>
  <c r="F71" i="36"/>
  <c r="E71" i="36"/>
  <c r="D71" i="36"/>
  <c r="L70" i="36"/>
  <c r="K70" i="36"/>
  <c r="J70" i="36"/>
  <c r="I70" i="36"/>
  <c r="H70" i="36"/>
  <c r="G70" i="36"/>
  <c r="F70" i="36"/>
  <c r="E70" i="36"/>
  <c r="D70" i="36"/>
  <c r="L69" i="36"/>
  <c r="K69" i="36"/>
  <c r="J69" i="36"/>
  <c r="I69" i="36"/>
  <c r="H69" i="36"/>
  <c r="G69" i="36"/>
  <c r="F69" i="36"/>
  <c r="E69" i="36"/>
  <c r="D69" i="36"/>
  <c r="L57" i="36"/>
  <c r="K57" i="36"/>
  <c r="J57" i="36"/>
  <c r="I57" i="36"/>
  <c r="H57" i="36"/>
  <c r="G57" i="36"/>
  <c r="F57" i="36"/>
  <c r="E57" i="36"/>
  <c r="D57" i="36"/>
  <c r="C57" i="36"/>
  <c r="L37" i="36"/>
  <c r="K37" i="36"/>
  <c r="J37" i="36"/>
  <c r="I37" i="36"/>
  <c r="H37" i="36"/>
  <c r="G37" i="36"/>
  <c r="F37" i="36"/>
  <c r="E37" i="36"/>
  <c r="D37" i="36"/>
  <c r="L36" i="36"/>
  <c r="K36" i="36"/>
  <c r="J36" i="36"/>
  <c r="I36" i="36"/>
  <c r="H36" i="36"/>
  <c r="G36" i="36"/>
  <c r="F36" i="36"/>
  <c r="E36" i="36"/>
  <c r="D36" i="36"/>
  <c r="L35" i="36"/>
  <c r="K35" i="36"/>
  <c r="J35" i="36"/>
  <c r="I35" i="36"/>
  <c r="H35" i="36"/>
  <c r="G35" i="36"/>
  <c r="F35" i="36"/>
  <c r="E35" i="36"/>
  <c r="D35" i="36"/>
  <c r="L22" i="36"/>
  <c r="K22" i="36"/>
  <c r="J22" i="36"/>
  <c r="I22" i="36"/>
  <c r="H22" i="36"/>
  <c r="G22" i="36"/>
  <c r="F22" i="36"/>
  <c r="E22" i="36"/>
  <c r="D22" i="36"/>
  <c r="L21" i="36"/>
  <c r="K21" i="36"/>
  <c r="J21" i="36"/>
  <c r="I21" i="36"/>
  <c r="H21" i="36"/>
  <c r="G21" i="36"/>
  <c r="F21" i="36"/>
  <c r="E21" i="36"/>
  <c r="D21" i="36"/>
  <c r="L20" i="36"/>
  <c r="K20" i="36"/>
  <c r="J20" i="36"/>
  <c r="I20" i="36"/>
  <c r="H20" i="36"/>
  <c r="G20" i="36"/>
  <c r="F20" i="36"/>
  <c r="E20" i="36"/>
  <c r="D20" i="36"/>
  <c r="L9" i="36"/>
  <c r="K9" i="36"/>
  <c r="J9" i="36"/>
  <c r="I9" i="36"/>
  <c r="H9" i="36"/>
  <c r="G9" i="36"/>
  <c r="F9" i="36"/>
  <c r="E9" i="36"/>
  <c r="D9" i="36"/>
  <c r="L8" i="36"/>
  <c r="K8" i="36"/>
  <c r="J8" i="36"/>
  <c r="I8" i="36"/>
  <c r="H8" i="36"/>
  <c r="G8" i="36"/>
  <c r="F8" i="36"/>
  <c r="E8" i="36"/>
  <c r="D8" i="36"/>
  <c r="L7" i="36"/>
  <c r="K7" i="36"/>
  <c r="J7" i="36"/>
  <c r="I7" i="36"/>
  <c r="H7" i="36"/>
  <c r="G7" i="36"/>
  <c r="F7" i="36"/>
  <c r="E7" i="36"/>
  <c r="D7" i="36"/>
  <c r="E172" i="34"/>
  <c r="D172" i="34"/>
  <c r="E171" i="34"/>
  <c r="E170" i="34"/>
  <c r="D170" i="34"/>
  <c r="H169" i="34"/>
  <c r="G169" i="34"/>
  <c r="F169" i="34"/>
  <c r="E169" i="34"/>
  <c r="D169" i="34"/>
  <c r="H168" i="34"/>
  <c r="G168" i="34"/>
  <c r="F168" i="34"/>
  <c r="E168" i="34"/>
  <c r="D168" i="34"/>
  <c r="H126" i="34"/>
  <c r="G126" i="34"/>
  <c r="F126" i="34"/>
  <c r="E126" i="34"/>
  <c r="D126" i="34"/>
  <c r="D125" i="34"/>
  <c r="D124" i="34"/>
  <c r="H123" i="34"/>
  <c r="G123" i="34"/>
  <c r="F123" i="34"/>
  <c r="E123" i="34"/>
  <c r="D123" i="34"/>
  <c r="H122" i="34"/>
  <c r="G122" i="34"/>
  <c r="F122" i="34"/>
  <c r="E122" i="34"/>
  <c r="D122" i="34"/>
  <c r="E82" i="34"/>
  <c r="D82" i="34"/>
  <c r="E79" i="34"/>
  <c r="D79" i="34"/>
  <c r="E78" i="34"/>
  <c r="D78" i="34"/>
  <c r="F47" i="34"/>
  <c r="G47" i="34"/>
  <c r="H47" i="34"/>
  <c r="D47" i="34"/>
  <c r="D40" i="34"/>
  <c r="H15" i="34"/>
  <c r="G15" i="34"/>
  <c r="F15" i="34"/>
  <c r="E15" i="34"/>
  <c r="D15" i="34"/>
  <c r="H14" i="34"/>
  <c r="G14" i="34"/>
  <c r="F14" i="34"/>
  <c r="E14" i="34"/>
  <c r="D14" i="34"/>
  <c r="H13" i="34"/>
  <c r="G13" i="34"/>
  <c r="F13" i="34"/>
  <c r="E13" i="34"/>
  <c r="D13" i="34"/>
  <c r="H12" i="34"/>
  <c r="G12" i="34"/>
  <c r="F12" i="34"/>
  <c r="E12" i="34"/>
  <c r="D12" i="34"/>
  <c r="H9" i="34"/>
  <c r="G9" i="34"/>
  <c r="F9" i="34"/>
  <c r="E9" i="34"/>
  <c r="D9" i="34"/>
  <c r="H8" i="34"/>
  <c r="G8" i="34"/>
  <c r="F8" i="34"/>
  <c r="E8" i="34"/>
  <c r="D8" i="34"/>
  <c r="H7" i="34"/>
  <c r="G7" i="34"/>
  <c r="F7" i="34"/>
  <c r="E7" i="34"/>
  <c r="D7" i="34"/>
  <c r="H6" i="34"/>
  <c r="G6" i="34"/>
  <c r="F6" i="34"/>
  <c r="E6" i="34"/>
  <c r="D6" i="34"/>
  <c r="H5" i="34"/>
  <c r="G5" i="34"/>
  <c r="F5" i="34"/>
  <c r="E5" i="34"/>
  <c r="D5" i="34"/>
  <c r="C180" i="35"/>
  <c r="K175" i="35"/>
  <c r="J175" i="35"/>
  <c r="I175" i="35"/>
  <c r="H175" i="35"/>
  <c r="G175" i="35"/>
  <c r="F175" i="35"/>
  <c r="E175" i="35"/>
  <c r="D175" i="35"/>
  <c r="K170" i="35"/>
  <c r="J170" i="35"/>
  <c r="I170" i="35"/>
  <c r="H170" i="35"/>
  <c r="G170" i="35"/>
  <c r="F170" i="35"/>
  <c r="E170" i="35"/>
  <c r="D170" i="35"/>
  <c r="C165" i="35"/>
  <c r="D163" i="35"/>
  <c r="D161" i="35"/>
  <c r="K160" i="35"/>
  <c r="J160" i="35"/>
  <c r="I160" i="35"/>
  <c r="H160" i="35"/>
  <c r="G160" i="35"/>
  <c r="E160" i="35"/>
  <c r="D160" i="35"/>
  <c r="K153" i="35"/>
  <c r="J153" i="35"/>
  <c r="I153" i="35"/>
  <c r="H153" i="35"/>
  <c r="G153" i="35"/>
  <c r="F153" i="35"/>
  <c r="E153" i="35"/>
  <c r="D153" i="35"/>
  <c r="L148" i="35"/>
  <c r="K148" i="35"/>
  <c r="J148" i="35"/>
  <c r="I148" i="35"/>
  <c r="H148" i="35"/>
  <c r="F148" i="35"/>
  <c r="E148" i="35"/>
  <c r="D148" i="35"/>
  <c r="L142" i="35"/>
  <c r="K142" i="35"/>
  <c r="J142" i="35"/>
  <c r="I142" i="35"/>
  <c r="H142" i="35"/>
  <c r="F142" i="35"/>
  <c r="E142" i="35"/>
  <c r="D142" i="35"/>
  <c r="C142" i="35"/>
  <c r="K134" i="35"/>
  <c r="J134" i="35"/>
  <c r="I134" i="35"/>
  <c r="H134" i="35"/>
  <c r="G134" i="35"/>
  <c r="F134" i="35"/>
  <c r="E134" i="35"/>
  <c r="D134" i="35"/>
  <c r="K129" i="35"/>
  <c r="J129" i="35"/>
  <c r="I129" i="35"/>
  <c r="H129" i="35"/>
  <c r="G129" i="35"/>
  <c r="F129" i="35"/>
  <c r="E129" i="35"/>
  <c r="D129" i="35"/>
  <c r="K124" i="35"/>
  <c r="J124" i="35"/>
  <c r="I124" i="35"/>
  <c r="H124" i="35"/>
  <c r="G124" i="35"/>
  <c r="F124" i="35"/>
  <c r="E124" i="35"/>
  <c r="D124" i="35"/>
  <c r="K119" i="35"/>
  <c r="J119" i="35"/>
  <c r="I119" i="35"/>
  <c r="H119" i="35"/>
  <c r="G119" i="35"/>
  <c r="F119" i="35"/>
  <c r="E119" i="35"/>
  <c r="D119" i="35"/>
  <c r="K114" i="35"/>
  <c r="J114" i="35"/>
  <c r="I114" i="35"/>
  <c r="H114" i="35"/>
  <c r="G114" i="35"/>
  <c r="F114" i="35"/>
  <c r="E114" i="35"/>
  <c r="D114" i="35"/>
  <c r="H109" i="35"/>
  <c r="H104" i="35"/>
  <c r="L97" i="35"/>
  <c r="K97" i="35"/>
  <c r="J97" i="35"/>
  <c r="I97" i="35"/>
  <c r="H97" i="35"/>
  <c r="G97" i="35"/>
  <c r="F97" i="35"/>
  <c r="E97" i="35"/>
  <c r="D97" i="35"/>
  <c r="C97" i="35"/>
  <c r="K91" i="35"/>
  <c r="J91" i="35"/>
  <c r="G91" i="35"/>
  <c r="F91" i="35"/>
  <c r="E91" i="35"/>
  <c r="D91" i="35"/>
  <c r="K86" i="35"/>
  <c r="J86" i="35"/>
  <c r="I86" i="35"/>
  <c r="H86" i="35"/>
  <c r="G86" i="35"/>
  <c r="F86" i="35"/>
  <c r="E86" i="35"/>
  <c r="D86" i="35"/>
  <c r="K80" i="35"/>
  <c r="J80" i="35"/>
  <c r="I80" i="35"/>
  <c r="H80" i="35"/>
  <c r="G80" i="35"/>
  <c r="F80" i="35"/>
  <c r="E80" i="35"/>
  <c r="D80" i="35"/>
  <c r="K75" i="35"/>
  <c r="J75" i="35"/>
  <c r="I75" i="35"/>
  <c r="H75" i="35"/>
  <c r="G75" i="35"/>
  <c r="F75" i="35"/>
  <c r="E75" i="35"/>
  <c r="D75" i="35"/>
  <c r="K73" i="35"/>
  <c r="J73" i="35"/>
  <c r="I73" i="35"/>
  <c r="H73" i="35"/>
  <c r="G73" i="35"/>
  <c r="F73" i="35"/>
  <c r="E73" i="35"/>
  <c r="D73" i="35"/>
  <c r="K72" i="35"/>
  <c r="J72" i="35"/>
  <c r="I72" i="35"/>
  <c r="H72" i="35"/>
  <c r="G72" i="35"/>
  <c r="F72" i="35"/>
  <c r="E72" i="35"/>
  <c r="D72" i="35"/>
  <c r="K71" i="35"/>
  <c r="J71" i="35"/>
  <c r="I71" i="35"/>
  <c r="H71" i="35"/>
  <c r="G71" i="35"/>
  <c r="F71" i="35"/>
  <c r="E71" i="35"/>
  <c r="D71" i="35"/>
  <c r="K70" i="35"/>
  <c r="J70" i="35"/>
  <c r="I70" i="35"/>
  <c r="H70" i="35"/>
  <c r="G70" i="35"/>
  <c r="F70" i="35"/>
  <c r="E70" i="35"/>
  <c r="D70" i="35"/>
  <c r="C63" i="35"/>
  <c r="K57" i="35"/>
  <c r="J57" i="35"/>
  <c r="I57" i="35"/>
  <c r="H57" i="35"/>
  <c r="G57" i="35"/>
  <c r="F57" i="35"/>
  <c r="E57" i="35"/>
  <c r="D57" i="35"/>
  <c r="K49" i="35"/>
  <c r="J49" i="35"/>
  <c r="I49" i="35"/>
  <c r="H49" i="35"/>
  <c r="G49" i="35"/>
  <c r="F49" i="35"/>
  <c r="E49" i="35"/>
  <c r="D49" i="35"/>
  <c r="G46" i="35"/>
  <c r="J45" i="35"/>
  <c r="K45" i="35"/>
  <c r="L45" i="35"/>
  <c r="G45" i="35"/>
  <c r="L44" i="35"/>
  <c r="K44" i="35"/>
  <c r="J44" i="35"/>
  <c r="I44" i="35"/>
  <c r="H44" i="35"/>
  <c r="G44" i="35"/>
  <c r="F44" i="35"/>
  <c r="E44" i="35"/>
  <c r="D44" i="35"/>
  <c r="C44" i="35"/>
  <c r="L39" i="35"/>
  <c r="K39" i="35"/>
  <c r="J39" i="35"/>
  <c r="I39" i="35"/>
  <c r="H39" i="35"/>
  <c r="F39" i="35"/>
  <c r="E39" i="35"/>
  <c r="D39" i="35"/>
  <c r="C39" i="35"/>
  <c r="K34" i="35"/>
  <c r="J34" i="35"/>
  <c r="I34" i="35"/>
  <c r="H34" i="35"/>
  <c r="G34" i="35"/>
  <c r="F34" i="35"/>
  <c r="E34" i="35"/>
  <c r="D34" i="35"/>
  <c r="L29" i="35"/>
  <c r="K29" i="35"/>
  <c r="J29" i="35"/>
  <c r="I29" i="35"/>
  <c r="H29" i="35"/>
  <c r="F29" i="35"/>
  <c r="E29" i="35"/>
  <c r="D29" i="35"/>
  <c r="C29" i="35"/>
  <c r="L24" i="35"/>
  <c r="K24" i="35"/>
  <c r="J24" i="35"/>
  <c r="I24" i="35"/>
  <c r="H24" i="35"/>
  <c r="G24" i="35"/>
  <c r="F24" i="35"/>
  <c r="L19" i="35"/>
  <c r="K19" i="35"/>
  <c r="J19" i="35"/>
  <c r="I19" i="35"/>
  <c r="H19" i="35"/>
  <c r="F19" i="35"/>
  <c r="E19" i="35"/>
  <c r="D19" i="35"/>
  <c r="C19" i="35"/>
  <c r="L8" i="35"/>
  <c r="K8" i="35"/>
  <c r="J8" i="35"/>
  <c r="I8" i="35"/>
  <c r="H8" i="35"/>
  <c r="G8" i="35"/>
  <c r="F8" i="35"/>
  <c r="E8" i="35"/>
  <c r="D8" i="35"/>
  <c r="C8" i="35"/>
  <c r="D115" i="21"/>
  <c r="K114" i="21"/>
  <c r="J114" i="21"/>
  <c r="I114" i="21"/>
  <c r="H114" i="21"/>
  <c r="G114" i="21"/>
  <c r="K113" i="21"/>
  <c r="J113" i="21"/>
  <c r="I113" i="21"/>
  <c r="H113" i="21"/>
  <c r="G113" i="21"/>
  <c r="F113" i="21"/>
  <c r="E113" i="21"/>
  <c r="D113" i="21"/>
  <c r="K111" i="21"/>
  <c r="J111" i="21"/>
  <c r="I111" i="21"/>
  <c r="H111" i="21"/>
  <c r="G111" i="21"/>
  <c r="F111" i="21"/>
  <c r="E111" i="21"/>
  <c r="D111" i="21"/>
  <c r="K110" i="21"/>
  <c r="J110" i="21"/>
  <c r="I110" i="21"/>
  <c r="H110" i="21"/>
  <c r="G110" i="21"/>
  <c r="F110" i="21"/>
  <c r="E110" i="21"/>
  <c r="D110" i="21"/>
  <c r="K109" i="21"/>
  <c r="J109" i="21"/>
  <c r="I109" i="21"/>
  <c r="H109" i="21"/>
  <c r="G109" i="21"/>
  <c r="F109" i="21"/>
  <c r="E109" i="21"/>
  <c r="D109" i="21"/>
  <c r="K108" i="21"/>
  <c r="J108" i="21"/>
  <c r="I108" i="21"/>
  <c r="H108" i="21"/>
  <c r="G108" i="21"/>
  <c r="F108" i="21"/>
  <c r="E108" i="21"/>
  <c r="D108" i="21"/>
  <c r="F105" i="21"/>
  <c r="E105" i="21"/>
  <c r="D105" i="21"/>
  <c r="K104" i="21"/>
  <c r="J104" i="21"/>
  <c r="I104" i="21"/>
  <c r="H104" i="21"/>
  <c r="G104" i="21"/>
  <c r="E104" i="21"/>
  <c r="D104" i="21"/>
  <c r="K103" i="21"/>
  <c r="J103" i="21"/>
  <c r="I103" i="21"/>
  <c r="H103" i="21"/>
  <c r="G103" i="21"/>
  <c r="F103" i="21"/>
  <c r="E103" i="21"/>
  <c r="D103" i="21"/>
  <c r="E100" i="21"/>
  <c r="K99" i="21"/>
  <c r="J99" i="21"/>
  <c r="I99" i="21"/>
  <c r="H99" i="21"/>
  <c r="G99" i="21"/>
  <c r="F99" i="21"/>
  <c r="E99" i="21"/>
  <c r="D99" i="21"/>
  <c r="K98" i="21"/>
  <c r="J98" i="21"/>
  <c r="I98" i="21"/>
  <c r="H98" i="21"/>
  <c r="G98" i="21"/>
  <c r="F98" i="21"/>
  <c r="E98" i="21"/>
  <c r="D98" i="21"/>
  <c r="K95" i="21"/>
  <c r="J95" i="21"/>
  <c r="I95" i="21"/>
  <c r="H95" i="21"/>
  <c r="G95" i="21"/>
  <c r="E95" i="21"/>
  <c r="E94" i="21"/>
  <c r="D94" i="21"/>
  <c r="K93" i="21"/>
  <c r="J93" i="21"/>
  <c r="I93" i="21"/>
  <c r="H93" i="21"/>
  <c r="G93" i="21"/>
  <c r="F93" i="21"/>
  <c r="E93" i="21"/>
  <c r="D93" i="21"/>
  <c r="K90" i="21"/>
  <c r="J90" i="21"/>
  <c r="I90" i="21"/>
  <c r="H90" i="21"/>
  <c r="G90" i="21"/>
  <c r="E90" i="21"/>
  <c r="K89" i="21"/>
  <c r="J89" i="21"/>
  <c r="I89" i="21"/>
  <c r="H89" i="21"/>
  <c r="G89" i="21"/>
  <c r="F89" i="21"/>
  <c r="E89" i="21"/>
  <c r="D89" i="21"/>
  <c r="K88" i="21"/>
  <c r="J88" i="21"/>
  <c r="I88" i="21"/>
  <c r="H88" i="21"/>
  <c r="G88" i="21"/>
  <c r="F88" i="21"/>
  <c r="E88" i="21"/>
  <c r="D88" i="21"/>
  <c r="K85" i="21"/>
  <c r="J85" i="21"/>
  <c r="I85" i="21"/>
  <c r="H85" i="21"/>
  <c r="G85" i="21"/>
  <c r="F85" i="21"/>
  <c r="K84" i="21"/>
  <c r="J84" i="21"/>
  <c r="I84" i="21"/>
  <c r="H84" i="21"/>
  <c r="G84" i="21"/>
  <c r="F84" i="21"/>
  <c r="E84" i="21"/>
  <c r="D84" i="21"/>
  <c r="K83" i="21"/>
  <c r="J83" i="21"/>
  <c r="I83" i="21"/>
  <c r="H83" i="21"/>
  <c r="G83" i="21"/>
  <c r="F83" i="21"/>
  <c r="E83" i="21"/>
  <c r="D83" i="21"/>
  <c r="K79" i="21"/>
  <c r="J79" i="21"/>
  <c r="I79" i="21"/>
  <c r="H79" i="21"/>
  <c r="G79" i="21"/>
  <c r="F79" i="21"/>
  <c r="D79" i="21"/>
  <c r="K78" i="21"/>
  <c r="J78" i="21"/>
  <c r="I78" i="21"/>
  <c r="H78" i="21"/>
  <c r="G78" i="21"/>
  <c r="F78" i="21"/>
  <c r="E78" i="21"/>
  <c r="D78" i="21"/>
  <c r="K75" i="21"/>
  <c r="J75" i="21"/>
  <c r="I75" i="21"/>
  <c r="H75" i="21"/>
  <c r="G75" i="21"/>
  <c r="F75" i="21"/>
  <c r="K74" i="21"/>
  <c r="J74" i="21"/>
  <c r="I74" i="21"/>
  <c r="H74" i="21"/>
  <c r="G74" i="21"/>
  <c r="F74" i="21"/>
  <c r="E74" i="21"/>
  <c r="D74" i="21"/>
  <c r="K73" i="21"/>
  <c r="J73" i="21"/>
  <c r="I73" i="21"/>
  <c r="H73" i="21"/>
  <c r="G73" i="21"/>
  <c r="F73" i="21"/>
  <c r="E73" i="21"/>
  <c r="D73" i="21"/>
  <c r="D70" i="21"/>
  <c r="K69" i="21"/>
  <c r="J69" i="21"/>
  <c r="I69" i="21"/>
  <c r="H69" i="21"/>
  <c r="G69" i="21"/>
  <c r="F69" i="21"/>
  <c r="E69" i="21"/>
  <c r="D69" i="21"/>
  <c r="K68" i="21"/>
  <c r="J68" i="21"/>
  <c r="I68" i="21"/>
  <c r="H68" i="21"/>
  <c r="G68" i="21"/>
  <c r="F68" i="21"/>
  <c r="E68" i="21"/>
  <c r="D68" i="21"/>
  <c r="E65" i="21"/>
  <c r="D65" i="21"/>
  <c r="K64" i="21"/>
  <c r="J64" i="21"/>
  <c r="I64" i="21"/>
  <c r="H64" i="21"/>
  <c r="G64" i="21"/>
  <c r="F64" i="21"/>
  <c r="E64" i="21"/>
  <c r="D64" i="21"/>
  <c r="K63" i="21"/>
  <c r="J63" i="21"/>
  <c r="I63" i="21"/>
  <c r="H63" i="21"/>
  <c r="G63" i="21"/>
  <c r="F63" i="21"/>
  <c r="E63" i="21"/>
  <c r="D63" i="21"/>
  <c r="E60" i="21"/>
  <c r="D60" i="21"/>
  <c r="K59" i="21"/>
  <c r="J59" i="21"/>
  <c r="I59" i="21"/>
  <c r="H59" i="21"/>
  <c r="G59" i="21"/>
  <c r="F59" i="21"/>
  <c r="K58" i="21"/>
  <c r="J58" i="21"/>
  <c r="I58" i="21"/>
  <c r="H58" i="21"/>
  <c r="G58" i="21"/>
  <c r="F58" i="21"/>
  <c r="E58" i="21"/>
  <c r="D58" i="21"/>
  <c r="K56" i="21"/>
  <c r="J56" i="21"/>
  <c r="I56" i="21"/>
  <c r="H56" i="21"/>
  <c r="G56" i="21"/>
  <c r="F56" i="21"/>
  <c r="E56" i="21"/>
  <c r="D56" i="21"/>
  <c r="K55" i="21"/>
  <c r="J55" i="21"/>
  <c r="I55" i="21"/>
  <c r="H55" i="21"/>
  <c r="G55" i="21"/>
  <c r="F55" i="21"/>
  <c r="E55" i="21"/>
  <c r="D55" i="21"/>
  <c r="K54" i="21"/>
  <c r="J54" i="21"/>
  <c r="I54" i="21"/>
  <c r="H54" i="21"/>
  <c r="G54" i="21"/>
  <c r="F54" i="21"/>
  <c r="E54" i="21"/>
  <c r="D54" i="21"/>
  <c r="K53" i="21"/>
  <c r="J53" i="21"/>
  <c r="I53" i="21"/>
  <c r="H53" i="21"/>
  <c r="G53" i="21"/>
  <c r="F53" i="21"/>
  <c r="E53" i="21"/>
  <c r="D53" i="21"/>
  <c r="K50" i="21"/>
  <c r="J50" i="21"/>
  <c r="I50" i="21"/>
  <c r="H50" i="21"/>
  <c r="G50" i="21"/>
  <c r="F50" i="21"/>
  <c r="E50" i="21"/>
  <c r="D50" i="21"/>
  <c r="K48" i="21"/>
  <c r="J48" i="21"/>
  <c r="I48" i="21"/>
  <c r="H48" i="21"/>
  <c r="G48" i="21"/>
  <c r="F48" i="21"/>
  <c r="E48" i="21"/>
  <c r="D48" i="21"/>
  <c r="F45" i="21"/>
  <c r="D45" i="21"/>
  <c r="K44" i="21"/>
  <c r="J44" i="21"/>
  <c r="I44" i="21"/>
  <c r="H44" i="21"/>
  <c r="G44" i="21"/>
  <c r="K43" i="21"/>
  <c r="J43" i="21"/>
  <c r="I43" i="21"/>
  <c r="H43" i="21"/>
  <c r="G43" i="21"/>
  <c r="F43" i="21"/>
  <c r="E43" i="21"/>
  <c r="D43" i="21"/>
  <c r="F40" i="21"/>
  <c r="D40" i="21"/>
  <c r="K39" i="21"/>
  <c r="J39" i="21"/>
  <c r="I39" i="21"/>
  <c r="H39" i="21"/>
  <c r="G39" i="21"/>
  <c r="F39" i="21"/>
  <c r="K38" i="21"/>
  <c r="J38" i="21"/>
  <c r="I38" i="21"/>
  <c r="H38" i="21"/>
  <c r="G38" i="21"/>
  <c r="F38" i="21"/>
  <c r="E38" i="21"/>
  <c r="D38" i="21"/>
  <c r="K36" i="21"/>
  <c r="J36" i="21"/>
  <c r="I36" i="21"/>
  <c r="H36" i="21"/>
  <c r="G36" i="21"/>
  <c r="F36" i="21"/>
  <c r="E36" i="21"/>
  <c r="D36" i="21"/>
  <c r="K35" i="21"/>
  <c r="J35" i="21"/>
  <c r="I35" i="21"/>
  <c r="H35" i="21"/>
  <c r="G35" i="21"/>
  <c r="F35" i="21"/>
  <c r="E35" i="21"/>
  <c r="D35" i="21"/>
  <c r="K34" i="21"/>
  <c r="J34" i="21"/>
  <c r="I34" i="21"/>
  <c r="H34" i="21"/>
  <c r="G34" i="21"/>
  <c r="F34" i="21"/>
  <c r="E34" i="21"/>
  <c r="D34" i="21"/>
  <c r="K33" i="21"/>
  <c r="J33" i="21"/>
  <c r="I33" i="21"/>
  <c r="H33" i="21"/>
  <c r="G33" i="21"/>
  <c r="F33" i="21"/>
  <c r="E33" i="21"/>
  <c r="D33" i="21"/>
  <c r="D31" i="21"/>
  <c r="E30" i="21"/>
  <c r="K29" i="21"/>
  <c r="J29" i="21"/>
  <c r="I29" i="21"/>
  <c r="H29" i="21"/>
  <c r="G29" i="21"/>
  <c r="F29" i="21"/>
  <c r="E29" i="21"/>
  <c r="K28" i="21"/>
  <c r="J28" i="21"/>
  <c r="I28" i="21"/>
  <c r="H28" i="21"/>
  <c r="G28" i="21"/>
  <c r="F28" i="21"/>
  <c r="E28" i="21"/>
  <c r="D28" i="21"/>
  <c r="K24" i="21"/>
  <c r="J24" i="21"/>
  <c r="I24" i="21"/>
  <c r="H24" i="21"/>
  <c r="G24" i="21"/>
  <c r="F24" i="21"/>
  <c r="K23" i="21"/>
  <c r="J23" i="21"/>
  <c r="I23" i="21"/>
  <c r="H23" i="21"/>
  <c r="G23" i="21"/>
  <c r="F23" i="21"/>
  <c r="E23" i="21"/>
  <c r="D23" i="21"/>
  <c r="K21" i="21"/>
  <c r="J21" i="21"/>
  <c r="I21" i="21"/>
  <c r="H21" i="21"/>
  <c r="G21" i="21"/>
  <c r="F21" i="21"/>
  <c r="E21" i="21"/>
  <c r="D21" i="21"/>
  <c r="K20" i="21"/>
  <c r="J20" i="21"/>
  <c r="I20" i="21"/>
  <c r="H20" i="21"/>
  <c r="G20" i="21"/>
  <c r="D20" i="21"/>
  <c r="K19" i="21"/>
  <c r="J19" i="21"/>
  <c r="I19" i="21"/>
  <c r="H19" i="21"/>
  <c r="G19" i="21"/>
  <c r="F19" i="21"/>
  <c r="E19" i="21"/>
  <c r="D19" i="21"/>
  <c r="K18" i="21"/>
  <c r="J18" i="21"/>
  <c r="I18" i="21"/>
  <c r="H18" i="21"/>
  <c r="G18" i="21"/>
  <c r="F18" i="21"/>
  <c r="E18" i="21"/>
  <c r="D18" i="21"/>
  <c r="E15" i="21"/>
  <c r="D15" i="21"/>
  <c r="K14" i="21"/>
  <c r="J14" i="21"/>
  <c r="I14" i="21"/>
  <c r="H14" i="21"/>
  <c r="G14" i="21"/>
  <c r="E14" i="21"/>
  <c r="D14" i="21"/>
  <c r="K13" i="21"/>
  <c r="J13" i="21"/>
  <c r="I13" i="21"/>
  <c r="H13" i="21"/>
  <c r="G13" i="21"/>
  <c r="F13" i="21"/>
  <c r="E13" i="21"/>
  <c r="D13" i="21"/>
  <c r="K11" i="21"/>
  <c r="J11" i="21"/>
  <c r="I11" i="21"/>
  <c r="H11" i="21"/>
  <c r="G11" i="21"/>
  <c r="F11" i="21"/>
  <c r="E11" i="21"/>
  <c r="D11" i="21"/>
  <c r="K10" i="21"/>
  <c r="J10" i="21"/>
  <c r="I10" i="21"/>
  <c r="H10" i="21"/>
  <c r="G10" i="21"/>
  <c r="F10" i="21"/>
  <c r="E10" i="21"/>
  <c r="D10" i="21"/>
  <c r="K9" i="21"/>
  <c r="J9" i="21"/>
  <c r="I9" i="21"/>
  <c r="H9" i="21"/>
  <c r="G9" i="21"/>
  <c r="F9" i="21"/>
  <c r="E9" i="21"/>
  <c r="D9" i="21"/>
  <c r="K8" i="21"/>
  <c r="J8" i="21"/>
  <c r="I8" i="21"/>
  <c r="H8" i="21"/>
  <c r="G8" i="21"/>
  <c r="F8" i="21"/>
  <c r="E8" i="21"/>
  <c r="D8" i="21"/>
</calcChain>
</file>

<file path=xl/comments1.xml><?xml version="1.0" encoding="utf-8"?>
<comments xmlns="http://schemas.openxmlformats.org/spreadsheetml/2006/main">
  <authors>
    <author>Author</author>
  </authors>
  <commentList>
    <comment ref="C34" authorId="0" shapeId="0">
      <text>
        <r>
          <rPr>
            <b/>
            <sz val="9"/>
            <color indexed="81"/>
            <rFont val="Menlo Regular"/>
            <family val="2"/>
          </rPr>
          <t>Author:</t>
        </r>
        <r>
          <rPr>
            <sz val="9"/>
            <color indexed="81"/>
            <rFont val="Menlo Regular"/>
            <family val="2"/>
          </rPr>
          <t xml:space="preserve">
საია
საბჭოს რეფორმა 2019 წალმდე უნდა განხორციელდეს და მომდევნო წლებში დაიწვეხოს</t>
        </r>
      </text>
    </comment>
  </commentList>
</comments>
</file>

<file path=xl/comments2.xml><?xml version="1.0" encoding="utf-8"?>
<comments xmlns="http://schemas.openxmlformats.org/spreadsheetml/2006/main">
  <authors>
    <author>Author</author>
  </authors>
  <commentList>
    <comment ref="A5" authorId="0" shapeId="0">
      <text>
        <r>
          <rPr>
            <b/>
            <sz val="9"/>
            <color indexed="81"/>
            <rFont val="Tahoma"/>
            <family val="2"/>
          </rPr>
          <t>Author:</t>
        </r>
        <r>
          <rPr>
            <sz val="9"/>
            <color indexed="81"/>
            <rFont val="Tahoma"/>
            <family val="2"/>
          </rPr>
          <t xml:space="preserve">
მიმართულების ნაცვლად სახალხო დამცველთან წერია შედეგი</t>
        </r>
      </text>
    </comment>
    <comment ref="A7" authorId="0" shapeId="0">
      <text>
        <r>
          <rPr>
            <b/>
            <sz val="9"/>
            <color indexed="81"/>
            <rFont val="Tahoma"/>
            <family val="2"/>
          </rPr>
          <t>Author:</t>
        </r>
        <r>
          <rPr>
            <sz val="9"/>
            <color indexed="81"/>
            <rFont val="Tahoma"/>
            <family val="2"/>
          </rPr>
          <t xml:space="preserve">
აქ ალბათ უნდა იყოს მიმართულება 3.1 </t>
        </r>
      </text>
    </comment>
  </commentList>
</comments>
</file>

<file path=xl/comments3.xml><?xml version="1.0" encoding="utf-8"?>
<comments xmlns="http://schemas.openxmlformats.org/spreadsheetml/2006/main">
  <authors>
    <author>Author</author>
  </authors>
  <commentList>
    <comment ref="H58" authorId="0" shapeId="0">
      <text>
        <r>
          <rPr>
            <b/>
            <sz val="9"/>
            <color indexed="81"/>
            <rFont val="Tahoma"/>
            <family val="2"/>
            <charset val="204"/>
          </rPr>
          <t>Author:</t>
        </r>
        <r>
          <rPr>
            <sz val="9"/>
            <color indexed="81"/>
            <rFont val="Tahoma"/>
            <family val="2"/>
            <charset val="204"/>
          </rPr>
          <t xml:space="preserve">
გრძელვადიანი ვიზიტების მშენებლობას ახორციელებს შპს პრესპექტივა
</t>
        </r>
      </text>
    </comment>
    <comment ref="I58" authorId="0" shapeId="0">
      <text>
        <r>
          <rPr>
            <b/>
            <sz val="9"/>
            <color indexed="81"/>
            <rFont val="Tahoma"/>
            <family val="2"/>
            <charset val="204"/>
          </rPr>
          <t>Author:</t>
        </r>
        <r>
          <rPr>
            <sz val="9"/>
            <color indexed="81"/>
            <rFont val="Tahoma"/>
            <family val="2"/>
            <charset val="204"/>
          </rPr>
          <t xml:space="preserve">
გრძელვადიანი ვიზიტების მშენებლობას ახორციელებს შპს პრესპექტივა
</t>
        </r>
      </text>
    </comment>
    <comment ref="J58" authorId="0" shapeId="0">
      <text>
        <r>
          <rPr>
            <b/>
            <sz val="9"/>
            <color indexed="81"/>
            <rFont val="Tahoma"/>
            <family val="2"/>
            <charset val="204"/>
          </rPr>
          <t>Author:</t>
        </r>
        <r>
          <rPr>
            <sz val="9"/>
            <color indexed="81"/>
            <rFont val="Tahoma"/>
            <family val="2"/>
            <charset val="204"/>
          </rPr>
          <t xml:space="preserve">
გრძელვადიანი ვიზიტების მშენებლობას ახორციელებს შპს პრესპექტივა
</t>
        </r>
      </text>
    </comment>
    <comment ref="K58" authorId="0" shapeId="0">
      <text>
        <r>
          <rPr>
            <b/>
            <sz val="9"/>
            <color indexed="81"/>
            <rFont val="Tahoma"/>
            <family val="2"/>
            <charset val="204"/>
          </rPr>
          <t>Author:</t>
        </r>
        <r>
          <rPr>
            <sz val="9"/>
            <color indexed="81"/>
            <rFont val="Tahoma"/>
            <family val="2"/>
            <charset val="204"/>
          </rPr>
          <t xml:space="preserve">
გრძელვადიანი ვიზიტების მშენებლობას ახორციელებს შპს პრესპექტივა
</t>
        </r>
      </text>
    </comment>
    <comment ref="L58" authorId="0" shapeId="0">
      <text>
        <r>
          <rPr>
            <b/>
            <sz val="9"/>
            <color indexed="81"/>
            <rFont val="Tahoma"/>
            <family val="2"/>
            <charset val="204"/>
          </rPr>
          <t>Author:</t>
        </r>
        <r>
          <rPr>
            <sz val="9"/>
            <color indexed="81"/>
            <rFont val="Tahoma"/>
            <family val="2"/>
            <charset val="204"/>
          </rPr>
          <t xml:space="preserve">
გრძელვადიანი ვიზიტების მშენებლობას ახორციელებს შპს პრესპექტივა
</t>
        </r>
      </text>
    </comment>
  </commentList>
</comments>
</file>

<file path=xl/comments4.xml><?xml version="1.0" encoding="utf-8"?>
<comments xmlns="http://schemas.openxmlformats.org/spreadsheetml/2006/main">
  <authors>
    <author>Author</author>
  </authors>
  <commentList>
    <comment ref="D30" authorId="0" shapeId="0">
      <text>
        <r>
          <rPr>
            <b/>
            <sz val="8"/>
            <color indexed="81"/>
            <rFont val="Tahoma"/>
            <family val="2"/>
            <charset val="204"/>
          </rPr>
          <t>Author:</t>
        </r>
        <r>
          <rPr>
            <sz val="8"/>
            <color indexed="81"/>
            <rFont val="Tahoma"/>
            <family val="2"/>
            <charset val="204"/>
          </rPr>
          <t xml:space="preserve">
5000 კომპიუტერები და დანარჩენი რემონტები</t>
        </r>
      </text>
    </comment>
    <comment ref="D39" authorId="0" shapeId="0">
      <text>
        <r>
          <rPr>
            <b/>
            <sz val="8"/>
            <color indexed="81"/>
            <rFont val="Tahoma"/>
            <family val="2"/>
            <charset val="204"/>
          </rPr>
          <t>Author:</t>
        </r>
        <r>
          <rPr>
            <sz val="8"/>
            <color indexed="81"/>
            <rFont val="Tahoma"/>
            <family val="2"/>
            <charset val="204"/>
          </rPr>
          <t xml:space="preserve">
აუდიტორული შემოწმება - 30 000 ლარი; საკონსულტაციო მომსახურება 20 000 ლარი;      პერსონალის გადამზადება, ტრეინინგი – 15 000 ლარი;          სოფტებისა და პროგრამების შესყიდვა 20 000 ლარი;             სულ 85 000 ლარი </t>
        </r>
      </text>
    </comment>
    <comment ref="D41" authorId="0" shapeId="0">
      <text>
        <r>
          <rPr>
            <b/>
            <sz val="8"/>
            <color indexed="81"/>
            <rFont val="Tahoma"/>
            <family val="2"/>
            <charset val="204"/>
          </rPr>
          <t>Author:</t>
        </r>
        <r>
          <rPr>
            <sz val="8"/>
            <color indexed="81"/>
            <rFont val="Tahoma"/>
            <family val="2"/>
            <charset val="204"/>
          </rPr>
          <t xml:space="preserve">
სოფტები და პროგრამები</t>
        </r>
      </text>
    </comment>
  </commentList>
</comments>
</file>

<file path=xl/comments5.xml><?xml version="1.0" encoding="utf-8"?>
<comments xmlns="http://schemas.openxmlformats.org/spreadsheetml/2006/main">
  <authors>
    <author>Author</author>
  </authors>
  <commentList>
    <comment ref="F24" authorId="0" shapeId="0">
      <text>
        <r>
          <rPr>
            <b/>
            <sz val="9"/>
            <color indexed="81"/>
            <rFont val="Tahoma"/>
            <family val="2"/>
            <charset val="204"/>
          </rPr>
          <t>ცხელი ხაზის ოპერატორები ხელფასების და სხელი ხაზის გამოძახებების და ედოკის პროგრამის დანახარჯების დანამატების ჯამი</t>
        </r>
        <r>
          <rPr>
            <sz val="9"/>
            <color indexed="81"/>
            <rFont val="Tahoma"/>
            <family val="2"/>
            <charset val="204"/>
          </rPr>
          <t xml:space="preserve">
</t>
        </r>
      </text>
    </comment>
    <comment ref="F29" authorId="0" shapeId="0">
      <text>
        <r>
          <rPr>
            <b/>
            <sz val="9"/>
            <color indexed="81"/>
            <rFont val="Tahoma"/>
            <family val="2"/>
            <charset val="204"/>
          </rPr>
          <t>ადამინური რესურსების დანახარჯია შეყვანილი მხოლოდ</t>
        </r>
      </text>
    </comment>
    <comment ref="F39" authorId="0" shapeId="0">
      <text>
        <r>
          <rPr>
            <b/>
            <sz val="9"/>
            <color indexed="81"/>
            <rFont val="Tahoma"/>
            <family val="2"/>
            <charset val="204"/>
          </rPr>
          <t xml:space="preserve">სასტუმროს მომსახურების გეგმას+აკადემიის ხელმძღვანელის ხელფასი+ბეჭდვის გეგმა
</t>
        </r>
        <r>
          <rPr>
            <sz val="9"/>
            <color indexed="81"/>
            <rFont val="Tahoma"/>
            <family val="2"/>
            <charset val="204"/>
          </rPr>
          <t xml:space="preserve">
</t>
        </r>
      </text>
    </comment>
    <comment ref="A47" authorId="0" shapeId="0">
      <text>
        <r>
          <rPr>
            <b/>
            <sz val="9"/>
            <color indexed="81"/>
            <rFont val="Tahoma"/>
            <family val="2"/>
            <charset val="204"/>
          </rPr>
          <t>Author:</t>
        </r>
        <r>
          <rPr>
            <sz val="9"/>
            <color indexed="81"/>
            <rFont val="Tahoma"/>
            <family val="2"/>
            <charset val="204"/>
          </rPr>
          <t xml:space="preserve">
10.3.2 და 10.3.3 ვფიქრობ უნდა ამოვიღთ
</t>
        </r>
      </text>
    </comment>
    <comment ref="F59" authorId="0" shapeId="0">
      <text>
        <r>
          <rPr>
            <b/>
            <sz val="9"/>
            <color indexed="81"/>
            <rFont val="Tahoma"/>
            <family val="2"/>
            <charset val="204"/>
          </rPr>
          <t>ბელას ხელფასი+საჩუქრები მაქსიმუმ 10000 ლარი</t>
        </r>
      </text>
    </comment>
    <comment ref="F64" authorId="0" shapeId="0">
      <text>
        <r>
          <rPr>
            <b/>
            <sz val="9"/>
            <color indexed="81"/>
            <rFont val="Tahoma"/>
            <family val="2"/>
            <charset val="204"/>
          </rPr>
          <t>საშტატოთი დასაქმებული 5 თნამშრომლის ხელფასი+5 თნამშრომლის წილი დანახარჯებში</t>
        </r>
        <r>
          <rPr>
            <sz val="9"/>
            <color indexed="81"/>
            <rFont val="Tahoma"/>
            <family val="2"/>
            <charset val="204"/>
          </rPr>
          <t xml:space="preserve">
</t>
        </r>
      </text>
    </comment>
    <comment ref="F65" authorId="0" shapeId="0">
      <text>
        <r>
          <rPr>
            <b/>
            <sz val="9"/>
            <color indexed="81"/>
            <rFont val="Tahoma"/>
            <family val="2"/>
            <charset val="204"/>
          </rPr>
          <t xml:space="preserve">უნისეფის პროექტი 8 თვის
</t>
        </r>
      </text>
    </comment>
    <comment ref="F69" authorId="0" shapeId="0">
      <text>
        <r>
          <rPr>
            <b/>
            <sz val="9"/>
            <color indexed="81"/>
            <rFont val="Tahoma"/>
            <family val="2"/>
            <charset val="204"/>
          </rPr>
          <t>ხელფასები +საერთო დანახარჯებში 9 თნამშრომლის წილი</t>
        </r>
        <r>
          <rPr>
            <sz val="9"/>
            <color indexed="81"/>
            <rFont val="Tahoma"/>
            <family val="2"/>
            <charset val="204"/>
          </rPr>
          <t xml:space="preserve">
</t>
        </r>
      </text>
    </comment>
    <comment ref="F71" authorId="0" shapeId="0">
      <text>
        <r>
          <rPr>
            <b/>
            <sz val="9"/>
            <color indexed="81"/>
            <rFont val="Tahoma"/>
            <family val="2"/>
            <charset val="204"/>
          </rPr>
          <t>შეხვედრების და მონიტორინგებისთვის</t>
        </r>
      </text>
    </comment>
  </commentList>
</comments>
</file>

<file path=xl/comments6.xml><?xml version="1.0" encoding="utf-8"?>
<comments xmlns="http://schemas.openxmlformats.org/spreadsheetml/2006/main">
  <authors>
    <author>Author</author>
  </authors>
  <commentList>
    <comment ref="E34" authorId="0" shapeId="0">
      <text>
        <r>
          <rPr>
            <b/>
            <sz val="9"/>
            <color indexed="81"/>
            <rFont val="Tahoma"/>
            <family val="2"/>
            <charset val="204"/>
          </rPr>
          <t>Author:</t>
        </r>
        <r>
          <rPr>
            <sz val="9"/>
            <color indexed="81"/>
            <rFont val="Tahoma"/>
            <family val="2"/>
            <charset val="204"/>
          </rPr>
          <t xml:space="preserve">
არ ვართ როგორც პასუხისმგებელი, თუმცა სტანდარტზე შეგვიძლია დავწეროთ</t>
        </r>
      </text>
    </comment>
  </commentList>
</comments>
</file>

<file path=xl/sharedStrings.xml><?xml version="1.0" encoding="utf-8"?>
<sst xmlns="http://schemas.openxmlformats.org/spreadsheetml/2006/main" count="5470" uniqueCount="2692">
  <si>
    <t>კანონპროექტის მდგომარეობა</t>
  </si>
  <si>
    <t>ზოგადი ნაწილი</t>
  </si>
  <si>
    <t>კერძო ნაწილი</t>
  </si>
  <si>
    <t>ცვლილების შინაარსი</t>
  </si>
  <si>
    <t xml:space="preserve">1.1 საქართველოს სისხლის სამართლის კოდექსი </t>
  </si>
  <si>
    <t xml:space="preserve">1.2 ცვლილებები სისხლის სამართლის საპროცესო კოდექსში </t>
  </si>
  <si>
    <t># ნორმატიული აქტი</t>
  </si>
  <si>
    <t xml:space="preserve">საჯარო განხილვა (კონფერენცია, სიმპოზიუმი სავარაუდო თარიღი) </t>
  </si>
  <si>
    <t>მთავრობის სხდომაზე გატანა                               (სავარუდო თარიღი)</t>
  </si>
  <si>
    <t>უფლებამოსილი ორგანოსათვის წარდგენა                     (სავარაუდო თარიღი)</t>
  </si>
  <si>
    <t xml:space="preserve">პროექტის აღწერა (ინტერვენციული ლოგიკა)  </t>
  </si>
  <si>
    <t>ქმედებები/ინდიკატორები:</t>
  </si>
  <si>
    <t>მიზნები:</t>
  </si>
  <si>
    <t>სულ პროექტი</t>
  </si>
  <si>
    <t>სახელმწიფო ბიუჯეტი</t>
  </si>
  <si>
    <t>დონორები</t>
  </si>
  <si>
    <t>სხვა სახსრები</t>
  </si>
  <si>
    <t>მოსაძიებელია</t>
  </si>
  <si>
    <t>ბიუჯეტი დათვლილია,  მოსაძიებელია დონორი</t>
  </si>
  <si>
    <t>შესრულებულია</t>
  </si>
  <si>
    <t xml:space="preserve">ქმედებები/ინდიკატორები:  </t>
  </si>
  <si>
    <t>შესრულებული</t>
  </si>
  <si>
    <t xml:space="preserve">1) არსებული დმი-ს რეკონსტრუქცია                   
_x000D_
</t>
  </si>
  <si>
    <t xml:space="preserve">შსს-ს გაუმჯობესებული სამძებრო ღონისძიებები სამინისტროს კინოლოგიური მიმართულების განვითარებით </t>
  </si>
  <si>
    <t xml:space="preserve">ქმედებები/ინდიკატორები: </t>
  </si>
  <si>
    <t xml:space="preserve">1)  საბაკალავრო პროგრამაზე სტუდენტთა მიღება და  შესაბამისი სწავლების განხორციელება                            2) სამაგისტრო პროგრამით პოლიციის საშუალო რგოლის პოტენციურ მენეჯერთა მომზადება </t>
  </si>
  <si>
    <t>შსს ვებ-გვერდზე და სოციალურ ქსელში განთავსებული ინფორმაცია, რადიო გადაცემა, სოციალური კამპანია, საინფორმაციო ბროშურები, ვიდეო რგოლი</t>
  </si>
  <si>
    <t>1) საჯარო ინფორმაციის პროაქტიული გამოქვეყნება შსს ოფიციალურ ვებ–გვერდზე;                                                          2) საჯარო ინფორმაციის გაცემა დაინტერესებულ პირებზე</t>
  </si>
  <si>
    <t xml:space="preserve">3. საქართველოს პროკურატურის სამოქმედო გეგმა </t>
  </si>
  <si>
    <t>ინდიკატორები/ ქმედებები</t>
  </si>
  <si>
    <t>შედეგი</t>
  </si>
  <si>
    <t>განსახორციელებელი აქტივობები</t>
  </si>
  <si>
    <t>2015 წელი</t>
  </si>
  <si>
    <t>2016 წელი</t>
  </si>
  <si>
    <t>2017 წელი</t>
  </si>
  <si>
    <t>2018 წელი</t>
  </si>
  <si>
    <r>
      <t xml:space="preserve">მიზანი 3: </t>
    </r>
    <r>
      <rPr>
        <sz val="9"/>
        <rFont val="Sylfaen"/>
        <family val="1"/>
      </rPr>
      <t xml:space="preserve"> პროკურატურის ჩამოყალიბება საერთაშორისო და ევროპული
სტანდარტების შესაბამის, გამჭვირვალე, დამოუკიდებელ და ეფექტიან უწყებად.
</t>
    </r>
  </si>
  <si>
    <t xml:space="preserve">პროკურატურის რეფორმის მიზანია პროკურატურის დამოუკიდებლობის, ეფექტიანობისა და მისი საქმიანობის გამჭვირვალობის უზრუნველყოფა. მნიშვნელოვანია ლიბერალიზაციის პოლიტიკის ასახვა პროკურატურის საქმიანობაში, ადამიანის უფლებათა 
განუხრელი დაცვა, პროკურორთა მუდმივი პროფესიული განვითარება და პროფესიონალიზმის ამაღლება, საზოგადოებასთან მჭიდრო კავშირი.
</t>
  </si>
  <si>
    <t>მიმართულება 1 - დამოუკიდებელი, მიუკერძოებელი, ეფექტიანი გამოძიების წარმოება და სისხლისსამართლებრივი დევნის განხორციელება</t>
  </si>
  <si>
    <t>დამოუკიდებელი, მიუკერძოებელი, ეფექტური გამოძიება და არსებულ რეალობაზე მორგებული სისხლის სამართლის პოლიტიკა</t>
  </si>
  <si>
    <t xml:space="preserve">1. მინიმუმ 2 რეკომენდაციის მომზადება პროკურორებისათვის;                                                                                                                       2. რეკომენდაციების შესრულების მდგომარეობის ამსახველი ანალიზის მომზადება;                                                                                                                 3. ანალიზის მომზადება სისხლისსამართლებრივი დევნის ალტერნატიული მექანიზმების გამოყენების პრაქტიკის დახვეწის მიზნით;                                                                              4. განხორციელებული ანალიზის შედეგებზე დაყრდნობით წინადადებების მომზადება საკანონმდებლო ცვლილებებთან დაკავშირებით;                                                 5. გამოძიების ერთიანი მეთოდოლოგიის ეფექტურობის შეფასების მიზნით ანგარიშის მომზადება;                                                                  6.ანალიზის მომზადება  ე.წ. „მკვდარი მუხლების“ ასამოქმედებლად; 7.აღკვეთის ღონისძიებების გამოყენების პრაქტიკის ანალიზი.    </t>
  </si>
  <si>
    <t>ბიუჯეტი:</t>
  </si>
  <si>
    <t xml:space="preserve">               </t>
  </si>
  <si>
    <t>მიმართულება 2 - ადამიანის უფლებათა საერთაშორისო სტანდარტების შესაბამისი დაცვის უზრუნველყოფა</t>
  </si>
  <si>
    <t>1. ადამიანის უფლებათა დარღვევის ფაქტებზე არსებული სისხლის სამართლის საქმეების შესწავლის საფუძველზე მომზადებული ანალიზების რაოდენობა;                                                                               2. სასჯელაღსრულების სისტემაში  პროკურორთა მიერ განხორციელებული ვიზიტების რაოდენობა;                                                                                                        3. ადამიანის უფლებათა ევროპული სასამართლოს გადაწყვეტილებების ანალიზის საფუძველზე მომზადებული რეკომედაციების რაოდენობა;                                                                                                          4. ადამიანის უფლებათა დარღვევის ფაქტებზე შემოსული საჩივარ-განცხადებების შესახებ მომზადებული ანგარიშების რაოდენობა;                                                                              5. სახალხო დამცველის რეკომენდაციების საფუძველზე მომზადებული ანგარიშების რაოდენობა;                                                                                                                                       6.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7. ადამიანის უფლებათა დაცვის სამმართველოს დებულების განახლება  და ადამიანური რესურსებით გაძლიერების მიზნით დამატებულ თანამშრომელთა რაოდენობა.</t>
  </si>
  <si>
    <t xml:space="preserve">ადამიანის უფლებათა დაცვის განმტკიცება </t>
  </si>
  <si>
    <t xml:space="preserve">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სამმართველოს დებულების განახლება;                                                                                                                        3. ადამიანის უფლებათა დაცვის მიზნით  პროკურორების  ვიზიტები სასჯელაღსრულების სისტემაში;                                                                                                                                             4. ადამიანის უფლებათა დარღვევის ფაქტებზე შემოსული საჩივარ-განცხადებების  ანალიზის მომზადება;                                                                         5. სახალხო დამცველის ანგარიშში ასახულ რეკომენდაციებზე რეაგირება და შესაბამისი ანგარიშის მომზადება;                                                                                         6.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7.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t>
  </si>
  <si>
    <t xml:space="preserve">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მიზნით  პროკურორების  ვიზიტები სასჯელაღსრულების სისტემაში;                                                                                                                                             3. ადამიანის უფლებათა დარღვევის ფაქტებზე შემოსული საჩივარ-განცხადებების  ანალიზის მომზადება;                                                                         4. სახალხო დამცველის ანგარიშში ასახულ რეკომენდაციებზე რეაგირება და შესაბამისი ანგარიშის მომზადება;                                                                                         5.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6.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t>
  </si>
  <si>
    <t>მიმართულება 3 - პროკურატურის სტრუქტურული მოდერნიზაცია</t>
  </si>
  <si>
    <t xml:space="preserve">1. პროკურატურის შიდა სტრუქტურის რეორგანიზაციის მიზნით  შესაბამის ნორმატიულ აქტში განხორციელებული ცვლილებები.;                                          2. პროკურატურის თანამშრომელთა  განახლებული სამუშაო აღწერილობა;                                                                 3. პროკურორთა დატვირთვის ამსახველი ანალიზების რაოდენობა;                                                                       4. სამართლიანი დატვირთვის უზრუნველსაყოფად მომზადებული რეკომენდაციების რაოდენობა;                                                                                                         5. პროკურატურის სტრუქტურულ დანაყოფებს შორის ფუნქციების ნათლად გამიჯვნის მიზნით სტრუქტურული დანაყოფების დებულებებში ცვლილებების განხორციელება. </t>
  </si>
  <si>
    <t>თანამედროვე გამოწვევების შესაბამისი სტრუქტურის ფორმირება</t>
  </si>
  <si>
    <t xml:space="preserve">1. პროკურატურის სტრუქტურული დანაყოფების დებულებების შესწავლა და წინადადებების მომზადება ფუნქციების ნათლად გამიჯვნის მიზნით;                                                                                                                          2. თანამედროვე გამოწვევებზე მორგებული სტრუქტურული მოდელის შესაქმნელად წინადადებების შემუშავება;                                                                  3. პროკურატურის თანამშრომელთა დატვირთვის ანალიზი;                                         4. დატვირთვის ანალიზის შედეგად შესაბამისი რეკომენდაციების მომზადება.                                                                                                                                    </t>
  </si>
  <si>
    <t>1. პროკურატურის თანამშრომელთა სამუშაოს დეტალური აღწერილობის შექმნა;                                                                                                                                                                                                           2. თითოეული სტრუქტურული ერთეულის სამუშაოს მოკლე აღწერილობის შექმნა;                                                                                                   3. პროკურატურის სტრუქტურის რეორგანიზაცია;                                                                                                                                              4. სტრუქტურული დანაყოფების დებულებებში ცვლილებების განხორციელება.</t>
  </si>
  <si>
    <t xml:space="preserve">1. პროკურატურის თანამშრომელთა დატვირთვის საკონტროლო ანალიზი;                                                                2. საკონტროლო ანალიზის შედეგად შესაბამისი რეკომენდაციების მომზადება.                               </t>
  </si>
  <si>
    <t>N/A</t>
  </si>
  <si>
    <t>მიმართულება 4 - პროკურატურის თანამშრომელთა შერჩევის წესის გაუმჯობესება და კვალიფიკაციის ამაღლება</t>
  </si>
  <si>
    <t>1. პროკურატურაში მიღების დადგენილ წესში განხორციელებული ცვლილებები; 
2. პროკურატურის თანამშრომელთა საქმიანობის ობიექტური შეფასების სტაბილური სისტემის ჩამოყალიბება;                                                   3. განხორციელებული კონკურსების რაოდენობა;
4. ტრენინგ საჭიროებათა ანალიზების რაოდენობა; 
5. ჩატარებული ტრენინგების რაოდენობა;  
6. პროკურატურის თანამშრომელთა პროფესიული განვითარების გაწერილი სტანდარტი.</t>
  </si>
  <si>
    <t xml:space="preserve">თანამშრომელთა შერჩევის გამჭვირვალე და ობიექტური სისტემა; კვალიფიკაციის მაღალი დონე   </t>
  </si>
  <si>
    <t>კომფორტული სამუშაო გარემო და პროკურორთა მოტივაციის მაღალი დონე</t>
  </si>
  <si>
    <t xml:space="preserve">1. ელექტრონული პროგრამების  მონიტორინგის შედეგების  ამსახველი  ანგარიშის მომზადება;                                                               
2. ადამიანური რესურსების მართვის ელექტრონული პროგრამის (HR ელექტრონული პროგრამა) მონიტორინგის შედეგების  ამსახველი  ანგარიშის მომზადება.;            
3. პროკურორთა დატვირთვის ელექტრონული პროგრამის მოქმედი მოდელის ტესტირება;                                                4. პროკურატურის მინიმუმ ერთი ახალი შენობის გახსნა;                                                            5. პროკურატურის თანამშრომლების საჭირო ინვენტარით უზრუნველყოფა;                                                   6. არსებული ინვენტარის განახლება;         7. პროკურატურის ავტოპარკის ნაწილის განახლება.
</t>
  </si>
  <si>
    <t xml:space="preserve">1. ელექტრონული პროგრამების  მონიტორინგის შედეგების  ამსახველი  ანგარიშის მომზადება;                                       2. პროკურატურის მინიმუმ ერთი ახალი შენობის გახსნა;                                                      3. პროკურატურის ინვენტარის და ავეჯის განახლება;                                                               4. პროკურატურის ავტოპარკის ნაწილის განახლება;                                                              5. მთავარი პროკურატურის ადმინისტრაციული შენობის ნაწილის განახლება-გარემონტება;                                                            6. პროკურორთა კმაყოფილების დონის განსაზღვრისა და პრობლემური საკითხების იდენტიფიცირების მიზნით კვლევის ჩატარება.                        </t>
  </si>
  <si>
    <t>1. საზოგადოებასთან ურთიერთობის სტრატეგიის,  სამოქმედო გეგმის შემუშავება და დამტკიცება;                                                                     2. მასმედიასთან ერთად ორგანიზებული გასვლითი სემინარების რაოდენობა;                                                                                       3.   საზოგადოებისთვის ინფორმაციის მიწოდების არსებული მექანიზმების სრულყოფის გზების ამსახველი დოკუმენტის შექმნა;                                                                                            4. საზოგადოებრივი პროკურატურის პროექტის ფარგლებში განხორციელებული ღონისძიებების რაოდენობა;                                                                       5. საზოგადოების ცნობიერების ამაღლების მიზნით ჩატარებული ღონისძიებების რაოდენობა;                                                                                         6. მოწმისა და დაზარალებულის კოორდინატორის სამსახურის აქტივობის შესახებ შექმნილი ანალიზების რაოდენობა;                                                                          7. მოწმისა და დაზარალებულის კოოორდინატორის სამსახურის განვითარების დოკუმენტის შექმნა;                                                                                                                                                                                                   8. ადგილობრივი საბჭოების სხდომების რაოდენობა;                                                                                      9. პროკურატურის რებრენდინგის პროცესის დაწყების მიზნით ჩატარებულ ღონისძიებათა რაოდენობა;                                                                 10. საზოგადოებრივი პროკურატურის რებრენდინგის კონცეფციის შემუშავება;
 11. პროკურატურის ახალი ვებ-გვერდის შექმნა;                                            12. არასამთავრობო და სამთავრობო ორგანიზაციებთან შეხვედრების რაოდენობა;                                                    13. პროკურატურის შესახებ საზოგადოებრივი აზრის კვლევების რაოდენობა;                                                          14. პროკურატურის საქმიანობის ამსახველი წლიური ანგარიშების რაოდენობა .</t>
  </si>
  <si>
    <t>საზოგადოების წინაშე პროკურატურის ანგარიშვალდებულების გაზრდა, პროკურატურის გამჭვირვალე სისტემად ჩამოყალიბება, საზოგადოებრივი ცნობიერების ამაღლება სტრუქტურის ფუნქციებისა და მიმდინარე საქმიანობის შესახებ</t>
  </si>
  <si>
    <t xml:space="preserve">1. საზოგადოებრივი პროკურატურის ფარგლებში მინიმუმ 2 დიდი და 3 მოკლე ვადიანი პროექტის განხორციელება;                                                                       2. საზოგადოების ცნობიერების ამაღლების მიზნით მინიმუმ 3 აქტივობის განხორციელება;                                                                                                                                             3. არასამთავრობო და სამთავრობო ორგანიზაციებთან შეხვედრების ორგანიზება;                                                                         4.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5. მოწმისა და დაზარალებულის კოორდინატორის სამსახურის მიერ გაწეული მუშაობის ხარისხის შემოწმება და შედეგების ამსახველი შესაბამისი დოკუმენტის მომზადება;                                                                                                                                                                                                                                                    6. მოწმისა და დაზარალებულის კოორდინატორის ფუნქციების ცვლილება;                                                                                                                                                                      7. პროკურატურის ახალი ვებ-გვერდის შექმნა;                                                                                                                                                                                                                                                                                                      8. პროკურატურის საქმიანობის ამსახველი წლიური ანგარიშის მომზადება; 9. პროკურატურის შესახებ საზოგადოებრივი აზრის კვლევა.                                                                                                               </t>
  </si>
  <si>
    <t>1. საზოგადოებრივი პროკურატურის ფარგლებში მინიმუმ 2 დიდი და 4 მოკლე ვადიანი პროექტის განხორციელება;                                                 2. საზოგადოების ცნობიერების ამაღლების მიზნით მინიმუმ 3 აქტივობის განხორციელება;                                                                                                    3. არასამთავრობო და სამთავრობო ორგანიზაციებთან შეხვედრების ორგანიზება;                                                                       4.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5.   მოწმისა და დაზარალებულის კოორდინატორის სამსახურის მიერ გაწეული მუშაობის ხარისხის შემოწმება და შედეგების ამსახველი შესაბამისი დოკუმენტის მომზადება.</t>
  </si>
  <si>
    <t xml:space="preserve">1.  პროკურატურის შესახებ საზოგადოებრივი აზრის კვლევის ჩატარება;.                                                                                                               2. საზოგადოებრივი პროკურატურის ფარგლებში მინიმუმ 2 დიდი და 4 მოკლე ვადიანი პროექტის განხორციელება;                                                 3. საზოგადოების ცნობიერების ამაღლების მიზნით მინიმუმ 3 აქტივობის განხორციელება;                                                                                                    4. არასამთავრობო და სამთავრობო ორგანიზაციებთან შეხვედრების ორგანიზება;                                                                       5.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6.   მოწმისა და დაზარალებულის კოორდინატორის სამსახურის მიერ გაწეული მუშაობის ხარისხის შემოწმება და შედეგების ამსახველი შესაბამისი დოკუმენტის მომზადება;                                                                                                                                                                                            7.   პროკურატურის საქმიანობის ამსახველი წლიური ანგარიშის მომზადება.                    </t>
  </si>
  <si>
    <t>1. არასრულწლოვანთა სისხლის სამართლის საქმეებზე გადამზადებულ პროკურორთა რაოდენობა; 
2. არასრულწლოვანთა მართლმსაჯულებასთან დაკავშირებით ჩატარებული კვლევების რაოდენობა;
3. არასრულწლოვანთა მიმართ იძულებითი ღონისძიებების გამოყენების პრაქტიკის საერთაშორისო სტანდარტებთან შესაბამისობის უზრუნველყოფისათვის გატარებულ ღონისძიებათა რაოდენობა;                                                              4. არასრულწლოვნებთან დაკავშირებით მიღებული რეკომენდაციების რაოდენობა;                                                                                                                                                                                                   5. შემუშავებული ტრენინგ-მოდულების რაოდენობა;                                                                                           6. არასრულწლოვანთა განრიდება-მედიაციის შესახებ ბრძანებაში შეტანილი  ცვლილებები;                                                             7. არასრულწლოვანთა საქმეებზე სპეციალიზირებული პროკურორები;                                                                  8. არასრულწლოვანთა დაკითხვის მეთოდოლოგიის დოკუმენტის შემუშავება.</t>
  </si>
  <si>
    <t>არასრულწლოვანთა საუკეთესო ინტერესებზე ორიენტირებული მართლმსაჯულების სისტემა</t>
  </si>
  <si>
    <t>1. არასრულწლოვანთა საქმეებზე პროკურორთა გადამზადება;                                            2.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5. არასრულწლოვანთა განრიდება-მედიაციის შესახებ ბრძანებაში შესაბამისი ცვლილებების შეტანა;                                                                6. არასრულწლოვანთა დაკითხვის მეთოდოლოგიის შემუშავება.</t>
  </si>
  <si>
    <t xml:space="preserve">1. არასრულწლოვანთა საქმეებზე პროკურორთა გადამზადება;                                                                                                                       2. .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t>
  </si>
  <si>
    <t>1. არასრულწლოვანთა საქმეებზე პროკურორთა გადამზადება;                                                                                                                       2. .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5. საჭიროების შემთხვევაში, არასრულწლოვანთა განრიდება-მედიაციის შესახებ ბრძანებაში შესაბამისი ცვლილებებისთვის წინადადებების შემუშავება.</t>
  </si>
  <si>
    <t>1. დანაშაულის პრევენციის სამუშაო ჯგუფის შექმნა;                                                                                                                        2. დანაშაულის პრევენციის სტრატეგიისა და სამოქმედო გეგმის შექმნა;                                                                        3. დანაშაულის გამომწვევი მიზეზების დადგენის მიზნით განხორციელებული კვლევების რაოდენობა;                                                                       4. საქართველოში კრიმინოგენური მდგომარეობის ამსახველი ანალიზების რაოდენობა;                                                                                                                             5. დანაშაულის პრევენციაზე ორიენტირებული ღონისძიებების რაოდენობა;                                                                                                                                          7. პრევენციის ფონდის პროექტის მომზადება.</t>
  </si>
  <si>
    <t>დანაშაულის პრევენციის ეფექტური სისტემა</t>
  </si>
  <si>
    <t>1. დანაშაულის პრევენციის სამუშაო ჯგუფის შექმნა;                                                                                                        2.საქართველოში კრიმინოგენური მდგომარეობის ამსახველი მინიმუმ 2 ანალიზის მომზადება;                                            3. დანაშაულის პრევენციის სტრატეგიისა და სამოქმედო გეგმის მომზადება და დამტკიცება.</t>
  </si>
  <si>
    <t xml:space="preserve">1. გავრცელებული დანაშაულების გამომწვევი მიზეზების დასადგენად კვლევების განხორციელება;                                                                                                                       2. კვლევის შედეგების მიხედვით რეკომენდაციების მომზადება;                                                                                3. პრევენციის ფონდთან დაკავშირებით წინადადების შემუშავება;                                                                               4. მინიმუმ 2 პრევენციული ღონისძიების დაგეგმვა.                                                                                                                                                                   </t>
  </si>
  <si>
    <t xml:space="preserve">1. მინიმუმ 2 პრევენციული ღონისძიების განხორციელება;                                                                        2. განხორციელებული პრევენციული ღონისძიებების შედეგების მონიტორინგი;                                                                                                                      3. გავრცელებული დანაშაულების გამომწვევი მიზეზების დასადგენად კვლევების განხორციელება;                                                                                                                       4. კვლევის შედეგების მიხედვით რეკომენდაციების მომზადება.                                                                                                                                      </t>
  </si>
  <si>
    <t xml:space="preserve">1. მინიმუმ 2 პრევენციული ღონისძიების განხორციელება;                                                                        2. განხორციელებული პრევენციული ღონისძიებების შედეგების მონიტორინგი;                                                              3. გავრცელებული დანაშაულების გამომწვევი მიზეზების დასადგენად კვლევების განხორციელება;                                                                                                                       4. კვლევის შედეგების მიხედვით რეკომენდაციების მომზადება;                                                                   5. დანაშაულის პრევენციის სტრატეგიისა და სამოქმედო გეგმის გადახედვა ახალი კრიმინოგენური რეალობის გათვალისწინებით.  </t>
  </si>
  <si>
    <t>1. საერთაშორისო ორგანიზაციების წარმომადგენლებთან  შეხვედრების რაოდენობა;
2. საერთაშორისო ორგანიზაციების რეკომენდაციების ანალიზების რაოდენობა;                                                              3. გათვალისწინებული რეკომენდაციების რაოდენობა.</t>
  </si>
  <si>
    <t>საერთაშორისო სტანდარტების შესაბამისი საქმიანობის უზრუნველყოფა</t>
  </si>
  <si>
    <t xml:space="preserve">საერთაშორისო ორგანიზაციების წარმომადგენლებთან შეხვედრების ორგანიზება.                                                         </t>
  </si>
  <si>
    <t xml:space="preserve">საერთაშორისო ორგანიზაციების რეკომენდაციების და მათი შესრულების მდგომარეობის ანალიზი. </t>
  </si>
  <si>
    <t>საერთაშორისო ორგანიზაციების რეკომენდაციების და მათი შესრულების მდგომარეობის ანალიზი</t>
  </si>
  <si>
    <t>სულ ბიუჯეტი:</t>
  </si>
  <si>
    <t>ინდიკატორები
/მოქმედებები</t>
  </si>
  <si>
    <t>შენიშვნა</t>
  </si>
  <si>
    <t>იურიდიული დახმარების რეფორმის ძირითადი მიზანია საქართველოს იურიდიული დახმარების სამსახურის დამოუკიდებლობის უზრუნველყოფა, მისი გამჭვირვალობისა და ანგარიშვალდებულებისათვის საჭირო სამართლებრივი გარანტიების შემუშავება. მნიშვნელოვანია იურიდიულ დახმარებაზე საზოგადოების ხელმისაწვდომის გაზრდა, მაღალი ხარისხის მომსახურების უზრუნველყოფა და ამ მიზნით თანამშრომელთა მუდმივი პროფესიული განვითარება.</t>
  </si>
  <si>
    <t>1) უფასო იურიდიული დახმარების ხელმისაწვდომობის გაზრდა და მომსახურების ხარისხის გაუმჯობესება. უფასო იურიდიული დახმარებით სარგებლობის უფლების შესახებ საზოგადოების ინფორმირებულობის გაზრდა                                                                                                                                                                                                                                                                                                                                                                                                               2) უფასო იურიდიული დახმარების ბენეფიციართა რაოდენობის მინიმუმ 5%–ით გაზრდა</t>
  </si>
  <si>
    <t>1) უფასო იურიდიული დახმარების ხელმისაწვდომობის გაზრდა და მომსახურების ხარისხის გაუმჯობესება. უფასო იურიდიული დახმარებით სარგებლობის უფლების შესახებ საზოგადოების ინფორმირებულობის გაზრდა                                                                                                                                                                                                                                                                                                                                                                                                               2) უფასო იურიდიული დახმარების ბენეფიციართა რაოდენობის მინიმუმ 2%–ით გაზრდა</t>
  </si>
  <si>
    <t>საბიუჯეტო ასიგნებების გარდა, ასევე საჭიროა დონორის ტექნიკური დახმარება.</t>
  </si>
  <si>
    <t>ტექნიკური დახმარება</t>
  </si>
  <si>
    <t xml:space="preserve">იურიდიული დახმარების შესახებ კანონის, სამსახურის საქმიანობის მარეგულირებელი სამართლებრივი აქტების დახვეწა  საჭიროებისამებრ;  
სამსახურის ბიუჯეტის დაგეგმვა, სამსახურის სტრატეგიული მიზნებისა და ამოცანების შესაბამისად.  სამსახურისათვის ფინანსური გარანტიების მოპოვების პროცესში იურიდიული დახმარების საბჭოსა და საქართველოს პარლამენტის აქტიური მონაწილეობა მზარდი საბიუჯეტო დაფინანსების უზრუნველყოფის მიზნით.                                                      მართლმსაჯულების სისტემის სხვა მონაწილეებთან აქტიური თანამშრომლობა იურიდიული დახმარების სისტემის  სრულყოფის მიზნით. </t>
  </si>
  <si>
    <t xml:space="preserve">ქვეპროგრამა 4.2. იურიდიულ დახმარებაზე ხელმისაწვდომობის გაზრდა </t>
  </si>
  <si>
    <t>საბიუჯეტო ასიგნებების გარდა, ასევე საჭიროა დონორის ტექნიკური დახმარება</t>
  </si>
  <si>
    <t>უფასო იურიდიული დახმარების სხვა მიმწოდებლებთან თანამშრომლობით რეფერალური სისტემაში ჩართული ორგანიზაციების რაოდენობა.</t>
  </si>
  <si>
    <t>საბიუჯეტო ასიგნებების გარდა ასევე საჭიროა დონორის ტექნიკური დახმარება</t>
  </si>
  <si>
    <t xml:space="preserve">ქვეპროგრამა 4.3. მომსახურების ხარისხის უზრუნველყოფა </t>
  </si>
  <si>
    <t>სპეციალიზებულ ადვოკატთა რაოდენობა; არასრულწლოვანთა სპეციალიზაციის საკითხებზე გამართული შეხვედრების რაოდენობა.</t>
  </si>
  <si>
    <t>ჩატარდება  სიღრმისეული დამატებითი ტრენინგები  სპეციალიზებული ადვოკატებისათვის და  მათი რაოდენობა გაიზრდება საჭიროებისამებრ.  
განხორციელდება  არასრულწლოვანთა საქმეებზე დაგროვილი პრაქტიკის განზოგადება და მართლმსაჯულების განხორციელებაში ჩართული სხვა მხარეებისათვის (პროკურორები, მოსამართლეები, სამოქალაქო სექტორის წარმომადგენლები და სხვა) მისი გაცნობა/სამუშაო შეხვედრები</t>
  </si>
  <si>
    <t xml:space="preserve">6. პენიტენციური სისტემის რეფორმის სამოქმედო გეგმა </t>
  </si>
  <si>
    <t>განმახ. ორგანო</t>
  </si>
  <si>
    <t>ინდიკატორი/მოქმედებები</t>
  </si>
  <si>
    <t>განსახორციელებელი ქმედება</t>
  </si>
  <si>
    <t xml:space="preserve">1.საერთაშორისო სტანდარტების შესაბამისი პატიმრობისა და თავისუფლების აღკვეთის აღსრულების  სისტემის ჩამოყალიბებით  გაუმჯობესებულია მსჯავრდებულ/ბრალდებულთა საცხოვრებელი და ყოფით პირობები; 2. მსჯავრდებულთა მიმართ რესოციალიზაცია-რეაბილიტაცია განხორციელებულია ქმედითუნარიანი განათლების პროგრამების შემუშავებით და დანერგვით, საწარმოო ზონის და მინი დასაქმების კერების  შექმნით.  </t>
  </si>
  <si>
    <t xml:space="preserve">1.საერთაშორისო სტანდარტების შესაბამისი პატიმრობისა და თავისუფლების აღკვეთის აღსრულების  სისტემის ჩამოყალიბებით  გაუმჯობესებულია მსჯავრდებულ/ბრალდებულთა საცხოვრებელი და ყოფით პირობები; 2. მსჯავრდებულთა მიმართ რესოციალიზაცია-რეაბილიტაცია განხორციელებულია ქმედითუნარიანი განათლების პროგრამების შემუშავებით და დანერგვით, საწარმოო ზონის და მინი დასაქმების კერების  შექმნით.  
</t>
  </si>
  <si>
    <t>სულ მთლიანი თანხა</t>
  </si>
  <si>
    <t xml:space="preserve"> სახელმწიფო ბიუჯეტი   6. </t>
  </si>
  <si>
    <t xml:space="preserve"> დონორი  6. </t>
  </si>
  <si>
    <t xml:space="preserve">საკანონმდებლო ცვლილებები და შიდა რეგულაციები </t>
  </si>
  <si>
    <t>1 მომზადებულია პატიმრობის კოდექსში შესატანი ცვლილებები;</t>
  </si>
  <si>
    <t>1 მიღებულია პატიმრობის კოდექსში შემუშავებული ცვლილებები;</t>
  </si>
  <si>
    <t>საჭიროების შემთხვევაში კანონმდებლობასა და  შიდა რეგულაციებში  შეტანილია ცვლილებები</t>
  </si>
  <si>
    <t xml:space="preserve">2. დასრულებული და დამტკიცებულია სად-ის  არასრულწლოვანთა სპეციალური დაწესებულების ახალი დებულება. </t>
  </si>
  <si>
    <t>3. დამტკიცებულია არასრულწოვანთათვის ვადამდე ადრე გათავისუფლების წესები;</t>
  </si>
  <si>
    <t>4. განსაკუთრებული მეთვალყურეობის დაწესებულებების დებულება განსაზღვრულია და დამტკიცებულია;</t>
  </si>
  <si>
    <t xml:space="preserve"> სულ მთლიანი თანხა   6.1 </t>
  </si>
  <si>
    <t xml:space="preserve"> სახელმწიფო ბიუჯეტი   6.1 </t>
  </si>
  <si>
    <t xml:space="preserve"> დონორი  6.1 </t>
  </si>
  <si>
    <t>1. განისაზღვრულია საკვალიფიკაციო მოთხოვნები თანამშრომლებისათვის                 
2. შეიქმნილია საატესტაციო კომისია                                                  
3. ატესტაციაგავლილი სასჯელაღსრულების სისტემის თანამშრომლები 
4. განხორციელებულია სასჯელაღსრულების სისტემის თანამშრომელთა ტრენინგ-საჭიროებების შეფასება                
5.განხორციელებულია სისტემაში მომუშავე თანამშრომელთა ხელფასების(არსებული საშტატო განრიგითა და არსებული სახელფასო ბადით ), მივლინებების,დაზღვევის,  მობილური კავშირის, საწვავის, სისტემის კომუნალური ხარჯების, სხვა მცირეფასიანი საქონელისა , ექსტრადაცია-ბადრაგირებისა და სხვა ხარჯების ანაზღაურება</t>
  </si>
  <si>
    <t xml:space="preserve"> სულ მთლიანი თანხა   6.2 </t>
  </si>
  <si>
    <t xml:space="preserve"> სახელმწიფო ბიუჯეტი   6.2 </t>
  </si>
  <si>
    <t xml:space="preserve"> დონორი  6.2 </t>
  </si>
  <si>
    <t>სულ მთლიანი თანხა  6.2.1</t>
  </si>
  <si>
    <t>სახელმწიფო ბიუჯეტი  6.2.1</t>
  </si>
  <si>
    <t>დონორი  6.2.1</t>
  </si>
  <si>
    <t>სასწავლო ცენტრი</t>
  </si>
  <si>
    <t xml:space="preserve">
ტრენინგების შედეგად სერთიფიცირებულ თანამშრომელთა რაოდენობა</t>
  </si>
  <si>
    <t xml:space="preserve"> სულ მთლიანი თანხა  6.2.2 </t>
  </si>
  <si>
    <t xml:space="preserve"> სახელმწიფო ბიუჯეტი  6.2.2 </t>
  </si>
  <si>
    <t xml:space="preserve"> დონორი  6.2.2 </t>
  </si>
  <si>
    <t>პატიმრობის პირობების გაუმჯობესებით უზრუნველყოფილი ბრალდებულ/მსჯავრდებულთა %-ლი მაჩვენებელი</t>
  </si>
  <si>
    <t xml:space="preserve">გაუმჯობესებული კვებითი მომსახურებით უზრუნველყოფილია ბრალდებულ/მსჯავრდებულები </t>
  </si>
  <si>
    <t>რბილი ინვენტარითა და აუცილებელი პირადი ჰიგიენისათვის საჭირო საშუალებებით აღჭურვილია ბრალდებულ/მსჯავრდებულები</t>
  </si>
  <si>
    <t xml:space="preserve"> სულ მთლიანი თანხა   6.3 </t>
  </si>
  <si>
    <t xml:space="preserve"> სახელმწიფო ბიუჯეტი   6.3 </t>
  </si>
  <si>
    <t xml:space="preserve"> დონორი  6.3 </t>
  </si>
  <si>
    <t xml:space="preserve">1.გაგრძელდა დაბა ლაითურის განსაკუთრებული მეთვალყურეობის ტიპის დაწესებულების მშენებლობა                                           </t>
  </si>
  <si>
    <t>სულ მთლიანი თანხა   6.3.1</t>
  </si>
  <si>
    <t>სახელმწიფო ბიუჯეტი   6.3.1</t>
  </si>
  <si>
    <t>დონორი  6.3.1</t>
  </si>
  <si>
    <t>სულ მთლიანი თანხა   6.3.2</t>
  </si>
  <si>
    <t>სახელმწიფო ბიუჯეტი   6.3.2</t>
  </si>
  <si>
    <t>სახელმწიფო ბიუჯეტი   6.3.3</t>
  </si>
  <si>
    <t>დონორი  6.3.3</t>
  </si>
  <si>
    <t>სულ მთლიანი თანხა   6.3.4</t>
  </si>
  <si>
    <t>სახელმწიფო ბიუჯეტი   6.3.4</t>
  </si>
  <si>
    <t>დონორი  6.3.4</t>
  </si>
  <si>
    <t xml:space="preserve"> სულ მთლიანი თანხა   6.3.5 </t>
  </si>
  <si>
    <t xml:space="preserve"> სახელმწიფო ბიუჯეტი   6.3.5 </t>
  </si>
  <si>
    <t xml:space="preserve"> დონორი  6.3.5 </t>
  </si>
  <si>
    <t>სულ მთლიანი თანხა  6.3.6</t>
  </si>
  <si>
    <t>სახელმწიფო ბიუჯეტი 6.3.6</t>
  </si>
  <si>
    <t>დონორი 6.3.6</t>
  </si>
  <si>
    <t>პროგრამა 6.3.7 პენიტენციური ჯანდაცვა</t>
  </si>
  <si>
    <t xml:space="preserve">1.   სიკვდილობის  შემცირების პროცენტული მაჩვენებელი ყოველ 10 000 მსჯავრდებულზე                                                                                     2. ინფექციურ დაავადებებზე (აივ/შიდსი, ტუბერკულოზი, C ჰეპატიტი) კონსულტირების, ტესტირების და მკურნალობის მაჩვენებლები; ასევე გავრცელების მაჩვენებლები;                      3. სამედიცინო პერსონალის თანაფარდობა პატიმართა რაოდენობასთან               4. პირველადი ჯანდაცვის და სპეციალიზებული სამედიცინო მომსახურებით (რეფერალი) მოცვის და უტილიზაციის მაჩვენებლები  </t>
  </si>
  <si>
    <t xml:space="preserve">1. პირველადი ჯანდაცვის მოდელის დანერგვა დამატებით სასჯელაღსრულების 3 დაწესებულებაში (რუსთავი #6, გლდანი #8 და ქალთა სასჯელაღსრულების დაწესებულება);                2. C ჰეპატიტის პრევენციის, დიაგნოსტიკის და მკურნალობის პროგრამის შემუშავება; 3.ტუბერკულოზის სამკურნალო და სარეაბილიტაციო ახალი ცენტრის გახსნა; 4.ჯანდაცვის ელექტრონული სისტემის შემუშავება;  5. ციხის რესპუბლიკური საავადმყოფოს რეორგანიზაცია და გადაიარაღება;                  6.სამედიცინო დეპარტამენტის რეორგანიზაცია;              7.სამედიცინო პერსონალის ანაზღაურების ზრდა 50%-ით;                                       8. სიკვდილობის მაჩვენებელი &lt;35 ყოველ 10 000 მსჯავრდებულზე წელიწადში                                                                         </t>
  </si>
  <si>
    <t>სულ მთლიანი თანხა  6.3.7</t>
  </si>
  <si>
    <t>სახელმწიფო ბიუჯეტი 6.3.7</t>
  </si>
  <si>
    <t>დონორი 6.3.7</t>
  </si>
  <si>
    <t>სულ მთლიანი თანხა   6.4</t>
  </si>
  <si>
    <t>სახელმწიფო ბიუჯეტი   6.4</t>
  </si>
  <si>
    <t>დონორი  6.4</t>
  </si>
  <si>
    <t>1.სასჯელაღსრულების დაწესებულებებში შექმნილი საწარმოო ზონების რაოდენობა.                                       
2. დასაქმებულ მსჯავრდებულთა რაოდენობა (ან % რაოდენობა).</t>
  </si>
  <si>
    <t>სულ მთლიანი თანხა   6.4.1</t>
  </si>
  <si>
    <t>სახელმწიფო ბიუჯეტი   6.4.1.</t>
  </si>
  <si>
    <t>დონორი  6.4.1.</t>
  </si>
  <si>
    <t>სულ მთლიანი თანხა   6.4.2</t>
  </si>
  <si>
    <t>სახელმწიფო ბიუჯეტი   6.4.2</t>
  </si>
  <si>
    <t>დონორი 6.4.2.</t>
  </si>
  <si>
    <t>მსჯავრდებულებისათვის ინდივიდუალური მიდგომების შემუშავების მიზნით ჩამოყალიბებული სპეციალური ინსტრუმენტები.     ინდივიდუალური მიდგომით უზრუნველყოფილი თავისუფლება აღკვეთილთა % რაოდენობა.</t>
  </si>
  <si>
    <t xml:space="preserve"> სულ მთლიანი თანხა   6.4.3. </t>
  </si>
  <si>
    <t xml:space="preserve"> სახელმწიფო ბიუჯეტი   6.4.3. </t>
  </si>
  <si>
    <t xml:space="preserve"> დონორი  6.4.3 </t>
  </si>
  <si>
    <t>პროგრამებში ჩართულია 1182 ბენეფიციარი</t>
  </si>
  <si>
    <t>წლის განმავლობაში გამართულია 32 სპორტული, 223 კულტურული ღონისძიება</t>
  </si>
  <si>
    <t xml:space="preserve"> სულ მთლიანი თანხა   6.4.5. </t>
  </si>
  <si>
    <t xml:space="preserve"> სახელმწიფო ბიუჯეტი   6.4.5. </t>
  </si>
  <si>
    <t xml:space="preserve"> დონორი  6.4.5</t>
  </si>
  <si>
    <t>ადგილობრივი საბჭო, რეგულარულად, თვეში ერთხელ მართავდა სხდომებს</t>
  </si>
  <si>
    <t>პირობით ვადამდე გათავისუფლების საკანონმდებლო რეგულირების გადახედვა და მექანიზმების ეფექტურად გამოყენება.</t>
  </si>
  <si>
    <t xml:space="preserve"> სულ მთლიანი თანხა   6.5 </t>
  </si>
  <si>
    <t xml:space="preserve"> სახელმწიფო ბიუჯეტი   6.5 </t>
  </si>
  <si>
    <t xml:space="preserve"> დონორი  6.5. </t>
  </si>
  <si>
    <t xml:space="preserve"> MOC</t>
  </si>
  <si>
    <t>სამინისტროს ადგილობრივი საბჭოების/კომისიის მიერ დანიშნული სასჯელის უფრო მსუბუქი სასჯელით შეცვლის რაოდენობა</t>
  </si>
  <si>
    <t xml:space="preserve"> სულ მთლიანი თანხა   6.5.1</t>
  </si>
  <si>
    <t>სახელმწიფო ბიუჯეტი   6.5.1</t>
  </si>
  <si>
    <t>დონორი  6.5.1</t>
  </si>
  <si>
    <t>კონფიდენციალურ საჩივართა რაოდენობრივი სტატისტიკა</t>
  </si>
  <si>
    <t xml:space="preserve"> სულ მთლიანი თანხა   6.6. </t>
  </si>
  <si>
    <t xml:space="preserve"> სახელმწიფო ბიუჯეტი    6.6. </t>
  </si>
  <si>
    <t xml:space="preserve"> დონორი   6.6. </t>
  </si>
  <si>
    <t>პატიმართა უფლებების შესახებ  მომზადებულია და დაბეჭდილია ბროშურები  დაწესებულებების მოთხოვნის შესაბამისად</t>
  </si>
  <si>
    <t>სულ მთლიანი თანხა   6.6.1</t>
  </si>
  <si>
    <t>სახელმწიფო ბიუჯეტი   6.6.1</t>
  </si>
  <si>
    <t xml:space="preserve">დონორი 6.6.1.    </t>
  </si>
  <si>
    <t>საჩივრის კონვერტები მომზადებულია და დაბეჭდილია დამატებით დაწესებულებების მოთხოვნის შესაბამისად</t>
  </si>
  <si>
    <t xml:space="preserve"> სულ მთლიანი თანხა  6.6.2.     </t>
  </si>
  <si>
    <t xml:space="preserve"> სახელმწიფო ბიუჯეტი  6.6.2.     </t>
  </si>
  <si>
    <t xml:space="preserve"> დონორი 6.6.2.  </t>
  </si>
  <si>
    <t xml:space="preserve">სასჯელაღსრულების დეპარტამენტში არსებული მონიტორინგის სამმართველოს მიერ   რეგულარულად ნაწარმოებია მონიტორინგი პატიმრების მდგომარეობისა და მათი საჩივრების განხილვასთან დაკავშირებით: მინიმუმ ერთი გეგმიური ვიზიტი თითოეულ დაწესებულებაში და რამდენიმე არაგეგმიური ვიზიტი </t>
  </si>
  <si>
    <t>ინდიკატორები/მოქმედებები</t>
  </si>
  <si>
    <t>ეროვნული პრობაციის სააგენტის ძირითადი პრიორიტეტია რესოციალიზაციისა და რეაბლიტაციის  უზრუნველყოფა. მნიშვნელოვანია,  გაიზარდოს სარეაბილიტაციო, საგანმანათლებლო და პროფესიული პროგრამების რიცხვი და მათი მოქმედების არეალი გავრცელდეს მთელი ქვეყნის  მასშტაბით. ამასთან, დანაშაულის ჩადენის მაპროვოცირებელი რისკ-ფაქტორების შემცირების  და ეფექტიანი  რეაბილიტაციის უზრუნველყოფის მიზნით, მნიშვნელოვანია სასჯელთა ინდივიდუალური დაგეგმვის მექანიზმის შემდგომი დახვეწა.</t>
  </si>
  <si>
    <t>პროგრამა 7 - სრულყოფილი პრობაციის სისტემა</t>
  </si>
  <si>
    <t xml:space="preserve">პრობაციის პერიდში განმეორებითი დანაშაულის პროცენტული მაჩვენებელი; </t>
  </si>
  <si>
    <t>საქმეთა წარმატებით (დროულად) დასრულების მაჩვენებელი (შესულია პირობით ვადამდე მოხსნის მაჩვენებელი);</t>
  </si>
  <si>
    <t>საქმეთა დროულად დასრულება  97%;</t>
  </si>
  <si>
    <t>საქმეთა დროულად დასრულება  97,3%;</t>
  </si>
  <si>
    <t>საქმეთა დროულად დასრულება   97,5%;</t>
  </si>
  <si>
    <t>შესაბამისი ქცევიდან გამომდინარე სასამართლოს მიერ დაკისრებული მოვალეობების შემსუბუქების ან გაუქმების მაჩვენებელი</t>
  </si>
  <si>
    <t xml:space="preserve"> რეჟიმის შემსუბუქება – 2,5%; პირობითი სასჯელის გაუქმება – 0,9%</t>
  </si>
  <si>
    <t xml:space="preserve"> რეჟიმის შემსუბუქება – 3%; პირობითი სასჯელის გაუქმება – 1,1%</t>
  </si>
  <si>
    <t xml:space="preserve"> რეჟიმის შემსუბუქება – 5%; პირობითი სასჯელის გაუქმება – 1,5%</t>
  </si>
  <si>
    <t xml:space="preserve"> რეჟიმის შემსუბუქება – 5%; პირობითი სასჯელის გაუქმება – 2%</t>
  </si>
  <si>
    <t>სულ ღირებულება:</t>
  </si>
  <si>
    <t>დონორი:</t>
  </si>
  <si>
    <t>მოსაძიებელი:</t>
  </si>
  <si>
    <t>ქვეპროგრამა 7.1 – პრობაციის სააგენტოს ადმინისტრაციული შესაძლებლობების განვითარება</t>
  </si>
  <si>
    <t xml:space="preserve">პრობაციის ოფიცერთა დატვირთვა – პრობაციონერთა რაოდენობა თითოეულ ოფიცერზე; </t>
  </si>
  <si>
    <t xml:space="preserve">თბილისში თითოეული ოფიცრის საშუალო დატვირთვა არის 558 პრობაციონერი; ქვეყნის მასშტაბით 267 პრობაციონერი; 
</t>
  </si>
  <si>
    <r>
      <t xml:space="preserve">თბილისში თითოეული ოფიცრის საშუალო დატვირთვა არის 250 პრობაციონერი; ქვეყნის მასშტაბით 200 პრობაციონერი; </t>
    </r>
    <r>
      <rPr>
        <b/>
        <sz val="8"/>
        <color indexed="8"/>
        <rFont val="Sylfaen"/>
        <family val="1"/>
        <charset val="204"/>
      </rPr>
      <t/>
    </r>
  </si>
  <si>
    <t xml:space="preserve">თბილისში თითოეული ოფიცრის საშუალო დატვირთვა არის 200 პრობაციონერი; ქვეყნის მასშტაბით 150 პრობაციონერი; </t>
  </si>
  <si>
    <t>ოფიცრის დატვირთვა – 150 პრობაციონერი თითო ოფიცერზე</t>
  </si>
  <si>
    <t>გარემონტებული და აღჭურვილი ბიუროების რაოდენობა და დაფარვა;</t>
  </si>
  <si>
    <t xml:space="preserve">გარემონტებულია და აღჭურვილია ცენტრალური ოფისი, 11 რეგიონალური ბიურო და 16 რაიონული ოფისი; 
</t>
  </si>
  <si>
    <t>გარემონტებულია და აღჭურვილია 59 რაიონული ოფისი;</t>
  </si>
  <si>
    <t>ყველა ბიურო გარემონტებული და აღჭურვილია; 
უზრუნველყოფილია სრული დაფარვა;</t>
  </si>
  <si>
    <t xml:space="preserve">ელექტრონული ბაზების გამართულად ფუნქციონირება
</t>
  </si>
  <si>
    <t>ელექტრონული ბაზის  გამართული და სრულფასოვანი ოპერირება;</t>
  </si>
  <si>
    <t>თავისუფლების შეზღუდვის დაწესებულების გამართულად ფუნქციონირება</t>
  </si>
  <si>
    <t>თავისუფლების შეზღუდვის დაწესებულების ამოქმედება</t>
  </si>
  <si>
    <t>თავისუფლების შეზღუდვის დაწესებულება ფუნქციონირებს 70% დატვირთვით</t>
  </si>
  <si>
    <t>თავისუფლების შეზღუდვის დაწესებულება ფუნქციონირებს 97% დატვირთვით;</t>
  </si>
  <si>
    <t>ვიდეოპაემნის მომსახურების გაფართოება</t>
  </si>
  <si>
    <t xml:space="preserve">ვიდეოპაემნის 2 წერტილის მომსახურების ამოქმედება </t>
  </si>
  <si>
    <t xml:space="preserve">ვიდეოპაემნის 1 წერტილის მომსახურების ამოქმედება </t>
  </si>
  <si>
    <t>ვიდეოპაემნის მომსახურების  გამართული და სრულფასოვანი ოპერირება;</t>
  </si>
  <si>
    <t>სარეაბილიტაციო პროგრამების სამმართველო</t>
  </si>
  <si>
    <t>სარეაბილიტაციო პროგრამების სამმართველოს შექმნა და გამართულად ფუნქციონირება</t>
  </si>
  <si>
    <t>სარეაბილიტაციო პროგრამების სამმართველოს გამართულად ფუნქციონირება</t>
  </si>
  <si>
    <t>ღონისძიება 7.1.1 - პრობაციის სააგენტოს ადმინისტრაციული ხარჯები</t>
  </si>
  <si>
    <t>პრობაციის სააგენტოს ადმინისტრირაციული ხარჯები</t>
  </si>
  <si>
    <t xml:space="preserve">ღონისძიება 7.1.3 – ყველა რეგიონული პრობაციის ბიუროსა და ოფისის გახსნა, გარემონტება და აღჭურვა; ინტერნეტითა და კომუნიკაციის სხვა საშუალებებით უზრუნველყოფა; </t>
  </si>
  <si>
    <t>გარემონტებულ და აღჭურვილ ბიუროთა რაოდენობა</t>
  </si>
  <si>
    <t>ოფისის, ტენიკისა და ავტოტრანსპორტის  მიმდინარე რემონტის ხარჯები</t>
  </si>
  <si>
    <t>ოფისის, ტენიკისა და ავტოტრანსპორტის  მიმდინარე რემონტის ხარჯები (მიმდინარე პროცესი)</t>
  </si>
  <si>
    <t>ოფისის, ტექნიკისა და ავტოტრანსპორტის  მიმდინარე რემონტის ხარჯები (მიმდინარე პროცესი)
თბილისის ბიუროს ახალი ოფისის გარემონტება და აღჭურვა</t>
  </si>
  <si>
    <t>ღონისძიება 7.1.4 – პრობაციის ოფიცერთა დატვირთვის შემცირება ისე, რომ ქვეყნის მასშტაბით, ერთ პრობაციის ოფიცერი საშუალოდ 150-მდე პრობაციონერის საქმეს აწარმოებდეს</t>
  </si>
  <si>
    <t xml:space="preserve">პრობაციონერთა საშუალო რაოდენობა ერთ ოფიცერზე;
</t>
  </si>
  <si>
    <r>
      <t xml:space="preserve">150 პრობაციონერი თითოეულ ოფიცერზე
</t>
    </r>
    <r>
      <rPr>
        <b/>
        <sz val="8"/>
        <color indexed="8"/>
        <rFont val="Sylfaen"/>
        <family val="1"/>
      </rPr>
      <t/>
    </r>
  </si>
  <si>
    <t xml:space="preserve">ღონისძიება 7.1.5 - პრობაციის სამსახურის ფინანსური ადმინისტრირების სისტემის შეფასება და საჭიროებისამებრ გაუმჯობესება </t>
  </si>
  <si>
    <t>შეფასების ანგარიში; შეფასების ანგარიშის საფუძველზე შესაბამისი ღონისძიებების გატარება</t>
  </si>
  <si>
    <t>აუდოტირული შემოწმება,  პერსონალის გადამზადება და ტრენინგი</t>
  </si>
  <si>
    <t xml:space="preserve">ღონისძიება 7.1.6 - პრობაციის სამსახურის სტრუქტურისა და პერსონალის როლის ანალიზი და საჭიროების შემთხვევაში ცვლილებების შეტანა; სამუშაოზე აყვანისა და თანამშრომელთა შეფასების პროცედურის განსაზღვრა. სააგენტოს თანამშრომელთათვის ხელფასის ზრდა. </t>
  </si>
  <si>
    <t>განახლებული ორგანიზაციული სტრუქტურა, სამუშაოს აღწერილობები თითოეული პოზიციისთვის, სამუშაოზე აყვანისა და თანამშრომელთა შეფასების განახლებული პროცედურა</t>
  </si>
  <si>
    <t xml:space="preserve">ღონისძიება 7.1.7 ცენტრალურ დონეზე ადამიანური რესურსების საკითხების კოორდინატორების დანიშვნა </t>
  </si>
  <si>
    <t xml:space="preserve">ადამიანური რესურსების მართვაზე პასუხისმგებელი პირ(ებ)ის განსაზღვრა და შესაბამისი მომზადება </t>
  </si>
  <si>
    <t>პერმანენტულად ადამიანური რესურსების მართვის ხაზით გადამზადება და კვალიფიკაცვიის ამაღლება</t>
  </si>
  <si>
    <t xml:space="preserve">შესაბამისი სასწავლო პროგრამები და მეთოდოლოგია; </t>
  </si>
  <si>
    <t xml:space="preserve">პრობაციის თანამშრომელთა კვალიფიკაციის ასამაღლებელი სწავლებები. </t>
  </si>
  <si>
    <t xml:space="preserve">პრობაციის სააგენტოს ტრეინინგ-სტრატეგია და ყოველწლიური სასწავლო გეგმები; </t>
  </si>
  <si>
    <t xml:space="preserve">
სასწავლო პროგრამების შეფასების პერიოდული ანგარიშები და შესაბამისი ცვლილებები პროგრამებში
</t>
  </si>
  <si>
    <t>მომზადებულ თანამშრომელთა სტატისტიკური მონაცემები</t>
  </si>
  <si>
    <t xml:space="preserve">ღონისძიება 7.1.9 - არასრულწლოვნებთან კოორდინირებულ მუშაობაზე პასუხისმგებელი პრობაციის ოფიცრების დანიშვნა  </t>
  </si>
  <si>
    <t>შესაბამისი უნარებისა და კვალიფიკაციის მქონე ოფიცრების არსებობა</t>
  </si>
  <si>
    <t>სპეციალური კვალიფიკაციის მქონე 15 თანამშრომელი (არსებული სახელფასო განაკვეთით)</t>
  </si>
  <si>
    <t>სპეციალური კვალიფიკაციის მქონე 16 თანამშრომელი (არსებული სახელფასო განაკვეთით)</t>
  </si>
  <si>
    <t>დანერგილია თანასწორთა ინსპექტირების სისტემა</t>
  </si>
  <si>
    <t>შემუშავებულია თანასწორთა ინსპექტირების კონცეფცია და შეფასების ინსტრუმენტი</t>
  </si>
  <si>
    <t>განხორციელებულია თანასწორთა ინსპექტირება საპილოტე რეგიონებში</t>
  </si>
  <si>
    <t>განხორციელებულია თანასწორთა ინსპექტირება იმ რეგიონებში სადაც სარეაბილიტაციო კომპონენტი ფუნქციონირებს</t>
  </si>
  <si>
    <t>ქვეპროგრამა 7.2 - საკანონმდებლო ბაზის განვითარება</t>
  </si>
  <si>
    <t xml:space="preserve">2011 წლისთვის ევროსაბჭოს რეკომენდაციების საფუძველზე კანონმდებლობაში შეტანილი ცვლილებები (კანონიდან პრობაციის ოფიცერთა ფორმების გაუქმება, იარაღის ტარების შეზღუდვა, ოფიცერთა სავალდებულო გადამზადება დანიშვნისთანავე პრობაციის სასწავლო ცენტრში და პრობაციის ბიუროებისათვის ტიპიური დებულებების შექმნა); </t>
  </si>
  <si>
    <t>პრობაციის შესახებ კანონმდებლობის სრულყოფა</t>
  </si>
  <si>
    <t>პრობაციის შესახებ კანონმდებლობის სრულყოფა (მუშა პროცესი)</t>
  </si>
  <si>
    <t>პრობაციის სააგენტოს ჩართულობა სასჯელის მისჯამდე   და პირობით ვადამდე გათავისუფლების სტადიაზე;</t>
  </si>
  <si>
    <t>პრობაციის სააგენტოს ჩართვა სასჯელის მისჯამდე  და პირობით ვადამდე გათავისუფლების სტადიაზე;</t>
  </si>
  <si>
    <t>ახალი ალტერნატიული სანქციები რეაბილიტაციის ელემენტებით (საზოგადოებისთვის სასარგებლო შრომა სსკ 73-ე მუხლი, პატიმრობის კანონის 681 მუხლი, და სასჯელაღსრულების დაწესებულებებიდან ხანმოკლე გასვლა, პატიმრობის კანონის 491 მუხლი);</t>
  </si>
  <si>
    <t xml:space="preserve">ახალი ალტერნატიული სანქციების გამოყენების მონიტორინგი; </t>
  </si>
  <si>
    <t xml:space="preserve">ახალი ალტერნატიული სანქციების საჭიროებისამებრ გაუმჯობესება და ინსტიტუციონალიზაცია;                            </t>
  </si>
  <si>
    <t xml:space="preserve">ახალი ალტერნატიული სანქციების საჭიროებისამებრ გაუმჯობესება და ინსტიტუციონალიზაცია;                           </t>
  </si>
  <si>
    <t xml:space="preserve">ალტერნატიული სანქციების საჭიროებისამებრ გაუმჯობესება და ინსტიტუციონალიზაცია;                           </t>
  </si>
  <si>
    <t>ღონისძიება 7.2.1 - პრობაციის საკანონმდებლო ბაზის შეფასება ადგილობრივი და საერთაშორისო ექსპერტების მონაწილეობით და რეკომენდაციების მომზადება</t>
  </si>
  <si>
    <t>მოქმედი კანონმდებლობის შეფასების ანგარიში და შესაბამისი რეკომენდაციები</t>
  </si>
  <si>
    <t xml:space="preserve">პრობაციის კანონის შესახებ ევროპის საბჭოს ექსპერტების დასკვნა და რეკომენდაციები; მუშა პროცესი
</t>
  </si>
  <si>
    <t xml:space="preserve">პრობაციის კანონის შესახებ ევროპის საბჭოს ექსპერტების დასკვნისა  და შემუშავებული  რეკომენდაციების შესაბამისად პრობაციის კანონის ყოველწლიური განახლება
</t>
  </si>
  <si>
    <t>რეკომენდაციების შესაბამისი ცვლილებები კანონმდებლობაში</t>
  </si>
  <si>
    <t>შემუშავებული რეკომენდაციების შესაბამისად პრობაციის შესახებ კანონში ცვლილებების შეტანა</t>
  </si>
  <si>
    <t xml:space="preserve">საზოგადოებისათვის სასარგებლო შრომის, როგორც პატიმრობის ალტერნატივის გამოყენების სტატისტიკა და ანგარიში; </t>
  </si>
  <si>
    <t>საზოგადოებისათვის სასარგებლო შრომის აღსრულება და შეფასება. შეფასების საფუძველზე რეკომენდაციების მომზადება ამ ალტერნატიულ ღონისძიებებზე (მუშა პროცესი)</t>
  </si>
  <si>
    <t xml:space="preserve">საზოგადოებისათვის სასარგებლო შრომის აღსრულება </t>
  </si>
  <si>
    <t>თავისულფების შეზღუდვის, როგორც პატიმრობის ალტერნატივის გამოყენების სტატისტიკა</t>
  </si>
  <si>
    <t>თავისუფლებაშეზღუდულ პირთა სარეაბილიტაციო და პროფესიული გადამზადების  პროგრამებში ჩართულობის სტატისტიკა</t>
  </si>
  <si>
    <t>თავისუფლებაშეზღუდულ პირთა სარეაბილიტაციო, მავნე დამოკიდებულებების მქონე პირთათვის განკუთვნილ პროგრამა "ატლანტისსა" და პროფესიული გადამზადების  პროგრამებში ჩართულობის სტატისტიკა</t>
  </si>
  <si>
    <t>შესაბამისი კონცეფციები (კომისიების შემადგენლობისა და მუშაობის წესის განმსაზღვრელი); შესაბამისი საკანონმდებლო ცვლილებები და პრაქტიკა</t>
  </si>
  <si>
    <t>ქვეპროგრამა 7.3 - ზედამხედველობის სისტემის გაუმჯობესება</t>
  </si>
  <si>
    <t xml:space="preserve">მონაცემთა ბაზაში რეგისტრირებულ პრობაციონერთა პროცენტული მაჩვენებელი; </t>
  </si>
  <si>
    <t xml:space="preserve">პრობაციონერთა 100% რეგისტრირებულია ბაზაში და მუდმივად ხორციელდება განახლება
</t>
  </si>
  <si>
    <t>ღონისძიება 7.3.4 პრობაციის ოფიცრები რისკისა და საჭიროებების შეფასებისა და  სასჯელის მოხდის ინდივიდუალური გეგმის მიხედვით მუშაობენ მსჯავრდებულებთან</t>
  </si>
  <si>
    <t xml:space="preserve">სასჯელის მოხდის ინდივიდუალური გეგმით მუშაობის სისტემის ფუნქციონირება  ბიუროების მიხედვით; </t>
  </si>
  <si>
    <t xml:space="preserve">ღონისძიება 7.3.5 საქმის  წარმოების სისტემის დანერგვა; სახელმძღვანელოს შემუშავება, სადაც გაწერილი იქნება სტანდარტული სამუშაო პროცესი (პროცედურები) და შესაბამისი ტრეინინგების ჩატარება </t>
  </si>
  <si>
    <t>საქმის წარმოების წესის დამდგენი ინსტრუქცია და მეთოდოლოგიური სახელმძღვანელო;
მომზადებულ ოფიცერთა რაოდენობა</t>
  </si>
  <si>
    <t>ყველა ოფიცერმა გაიარა სასწავლო პროგრამა საქმისწარმოების ახალი სისტემის ფუნქციონირების თაობაზე</t>
  </si>
  <si>
    <t>ყველა ოფიცერმა გაიარა სასწავლო პროგრამა საქმისწარმოების ახალი სისტემის ფუნქციონირების თაობაზე (მუშა პროცესი)</t>
  </si>
  <si>
    <t>საქმის წარმოების წესის დამდგენი ინსტრუქციის და მეთოდოლოგიური სახელმძღვანელოს შემუშავება ოფიცერთათვის</t>
  </si>
  <si>
    <t>შემუშავებული ინსტრუქციითა და მეთოდოლოგიური სახელმძღვანელოთი მუშაობა; საჭიროებისამებრ განახლების პროცესი</t>
  </si>
  <si>
    <t>ღონისძიება 7.3.6. საზოგადოებრივი  სანქციების (საზოგადოებისათვის სასარგებლო შრომის) დაკისრების იმპლემენტაციის გაუმჯობესება</t>
  </si>
  <si>
    <t>საზოგადოებისათვის სასარგებლო შრომის გამოყენების სტატისტიკა და წარმატებით დასრულების მაჩვენებელი</t>
  </si>
  <si>
    <t xml:space="preserve">საზოგადოებისათვის სასარგებლო შრომის მაჩვენებლის გაზრდა </t>
  </si>
  <si>
    <t xml:space="preserve">საზოგადოებისათვის სასარგებლო შრომის მაჩვენებლის გაზრდა და სამუშო ადგილების ბაზის განახლება </t>
  </si>
  <si>
    <t xml:space="preserve">საზოგადოებისათვის სასარგებლო შრომის აღსრულება და სამუშაო ადგილების ბაზის განახლება </t>
  </si>
  <si>
    <t xml:space="preserve">ღონისძიება 7.3.7. საზოგადოებრივი სანქციების იმპლემენტირებისა და ეფექტურობის (ასევე  საზოგადოებრივი სანქციების ღონისძიებების გატარების) თაობაზე რეგულარული ინფორმაციის არსებობა და ხელმისაწვდომობა </t>
  </si>
  <si>
    <t>საზოგადოებრივი სანქციების გამოყენების შესახებ პერიოდული ანგარიშების მომზადება და ვებ-გვერდზე გამოქვეყნება</t>
  </si>
  <si>
    <t>პერიოდული ანგარიშების მომზადება და განთავსება ვებ-გვერდზე</t>
  </si>
  <si>
    <t>ერთობლივი ღონისძიებების ჩატარება, ინფორმაციის გაცვლა, სამუშაო ჯგუფებში ერთობლივი მონაწილეობა</t>
  </si>
  <si>
    <t>დაგეგმილი პილოტირების შესახებ სასჯელაღსრულების წარმომადგენელთათვის ინფორმაციის მიწოდება და მათი ჩართვა სამუშაო პროცესში</t>
  </si>
  <si>
    <t>ქვეპროგრამა 7.4 - სარეაბილიტაციო პროგრამების და საზოგადოების ჩართულობის განვითარება</t>
  </si>
  <si>
    <t xml:space="preserve">სარეაბილიტაციო პროგრამების რაოდენობა;
 ამ პროგრამებში ჩართულ პრობაციონერთა პროცენტული მაჩვენებელი პრობაციონერთა იმ რაოდენობიდან, რომლებიც საჭიროებენ რეაბილიტაციას </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</si>
  <si>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1%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</si>
  <si>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1.5%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</si>
  <si>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2%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</si>
  <si>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3%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</si>
  <si>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3.5% ჩართულია პროგრამაში</t>
  </si>
  <si>
    <t>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4% ჩართულია პროგრამაში</t>
  </si>
  <si>
    <t xml:space="preserve">დაფინანსებულია პირობით მსჯავრდებული სტუდენტის ერთი წლის სწავლის საფასური </t>
  </si>
  <si>
    <t xml:space="preserve">პირობით მსჯავრდებულ სტუდენტთა სწავლაში ხელშეწყობა </t>
  </si>
  <si>
    <t xml:space="preserve">დაფინანსებულია პირობით მსჯავრდებულთა ბიზნესპროექტი </t>
  </si>
  <si>
    <t>დანერგილი სარეაბილიტაციო პროგრამების მაჩვენებელი</t>
  </si>
  <si>
    <t>დანერგილია სავალდებულო და ნებაყოფლობითი სარეაბილიტაციო პროგრამები 6 მიმართულებით</t>
  </si>
  <si>
    <t>ფუნქციონირებს სავალდებულო და ნებაყოფლობითი სარეაბილიტაციო პროგრამები 6 მიმართულებით</t>
  </si>
  <si>
    <t>თითოეული მიმართულების ფარგლებში საჭიროებისამებრ ინერგება ახალი სარეაბილიტაციო პროგრამა</t>
  </si>
  <si>
    <t xml:space="preserve">ღონისძიება 7.4.1. სარეაბილიტაციო პროგრამების სამმართველოს გამართული ფუნქციონირება                          ღონისძიება                      </t>
  </si>
  <si>
    <t xml:space="preserve"> სოციალური მუშაკისა და ფსიქოლოგის პირობით მსჯავრდებულთათვის ხელმისაწვდომობა</t>
  </si>
  <si>
    <t>სისხლის სამართლის მართლმსაჯულების სისტემაში რეაბილიტაცია-რესოციალიზაციის სტრატეგიის სამოქმედო გეგმის დამტკიცება და სამუშაო პროცესი</t>
  </si>
  <si>
    <t>რეაბილიტაცია-რესოციალიზაციის სტრატეგიის სამოქმედო გეგმით მუშაობა და საჭიროებისამებრ განახლება</t>
  </si>
  <si>
    <t xml:space="preserve">7.4.2. შერჩეული პრობაციონერთა ჯგუფისათვის არასამთავრობო ორგანიზაციის სექტორთან თანამშრომლობით სულ მცირე ერთი სარეაბილიტაციო პროგრამის შემუშავება და პილოტირება </t>
  </si>
  <si>
    <t>ერთი სარეაბილიტაციო პროგრამის არასამთავრობო ორგანიზაციასთან თანამშრომლობით წარმატებით დასრულება</t>
  </si>
  <si>
    <t>რეგიონებში პარტნიორი არასამთავრობო ორგანიზაციასთან თანამშრომლობით სარეაბილიტაციო პროგრამის იდენტიფიცირება და განხორციელება</t>
  </si>
  <si>
    <t xml:space="preserve">რეგიონებში პარტნიორი არასამთავრობო ორგანიზაციასთან თანამშრომლობით სარეაბილიტაციო პროგრამის იდენტიფიცირება და განხორციელება </t>
  </si>
  <si>
    <t xml:space="preserve">ღონისძიება 7.4.3. საზოგადოების მონაწილეობის გაზრდა რეგიონებში მოხალისეების ჩართულობით </t>
  </si>
  <si>
    <t>რეგიონალურ დონეზე არასამთავრობო ორგანიზაციებთან თანამშრომლობა</t>
  </si>
  <si>
    <t xml:space="preserve">მუდმივი თანამშრომლობა არასამთავრობო ორგანიზაციებთან </t>
  </si>
  <si>
    <t>ღონისძიება 7.4.4 პრობაციის ოფიცრებისათვის რეაბილიტაციის საქმიანობასთან დაკავშირებული ტრეინინგების დაწყება</t>
  </si>
  <si>
    <t>სარეაბილიტაციო პროგრამების განხორციელებისთვის მომზადებულ ოფიცერთა პროცენტული მაჩვენებელი</t>
  </si>
  <si>
    <t>სარეაბილიტაციო პროგრამის განხორციელებასთან დაკავშირებულ სასწავლო პროგრამაში მონაწილეობას მიიღებს ოფიცერთა 50%</t>
  </si>
  <si>
    <t>სარეაბილიტაციო პროგრამის განხორციელებასთან დაკავშირებულ სასწავლო პროგრამაში მონაწილეობას მიიღებს ოფიცერთა 70%</t>
  </si>
  <si>
    <t>სარეაბილიტაციო პროგრამის განხორციელებასთან დაკავშირებულ სასწავლო პროგრამაში მონაწილეობას მიიღებს ოფიცერთა 90%</t>
  </si>
  <si>
    <t>სარეაბილიტაციო პროგრამის განხორციელებასთან დაკავშირებულ სასწავლო პროგრამაში მონაწილეობა</t>
  </si>
  <si>
    <t>ღონისძიება 7.4.5 - სავალდებულო და ნებაყოფლობითი სარეაბილიტაციო პროგრამების ამოქმედება</t>
  </si>
  <si>
    <t>სარეაბილიტაციო პროგრამებში ჩართულ პირობით მსჯავრდებულთა რაოდენობა</t>
  </si>
  <si>
    <t>სავალდებულო და ნებაყოფლობითი სარეაბილიტაციო პროგრამების სისტემი ამოქმედება საპილოტე რეგიონებში</t>
  </si>
  <si>
    <t>სავალდებულო და ნებაყოფლობითი სარეაბილიტაციო პროგრამების სისტემი ამოქმედება 24 რაიონში</t>
  </si>
  <si>
    <t>საბაზისო მონაცემების შექმნა; საკვლევი ობიექტის პრობლემის იდენტიფიცირება; დაგეგმილი და განხორციელებულიკვლევები.</t>
  </si>
  <si>
    <t>სამუშაო ჯგუფის შექმნა, კვლევის ინსტრუმენტები შემუშავება და ბაზისური კვლევის განხორციელება</t>
  </si>
  <si>
    <t>კვლევების განხორციელება სხვადასხვა მომსახურების ეფექტურობის შესწავლის მიზნით.</t>
  </si>
  <si>
    <t xml:space="preserve">ქვეპროგრამა 7.5 - უწყებათა შორის კოორდინაციის უზრუნველყოფა და პრობაციის შესახებ საზოგადოების ინფორმირებულობის  გაუმჯობესება </t>
  </si>
  <si>
    <t>საზოგადოების მიერ  პრობაციის როლის შესახებ ადეკვატური ინფორმაციის ქონა</t>
  </si>
  <si>
    <t>საზოგადოებაში პრობაციის შესახებ ადეკვატური ინფორმაციის არსებობის დონის ამაღლება</t>
  </si>
  <si>
    <t>ღონისძიება 7.5.1 უწყებათაშორის კოორდინაციის გაუმჯობესებისთვის რეფორმის სტრატეგიის იმპლემენტაციისთვის შექმნილ შესაბამის სამუშაო ჯგუფებთან თანამშრომლობა და შეხვედრებში მონაწილეობა</t>
  </si>
  <si>
    <t>უწყებათაშორისი საკოორდინაციო საბჭოს მუშაობაში ჩართულობა</t>
  </si>
  <si>
    <t xml:space="preserve">მუდმივი მონაწილეობა სამუშაო ჯგუფებში
</t>
  </si>
  <si>
    <t>მუდმივი მონაწილეობა სამუშაო ჯგუფებში</t>
  </si>
  <si>
    <t>ღონისძიება 7.5.2 ყოველწლიურად რეგულარული მრგვალი მაგიდების მოწყობა რეგიონულ და  სახელმწიფო დონეებზე პარტნიორების მონაწილეობით</t>
  </si>
  <si>
    <t>შესაბამისი შეხვედრების რაოდენობა და მედიის მიერ მათი გაშუქება</t>
  </si>
  <si>
    <t>ღონისძიება 7.5.3. საზოგადოებრივი ცნობიერების ამაღლების კამპანიის ინიცირება – მუდმივად განახლებული ინფორმაციის მედიისთვის ხელმისაწვდომობის უზრუნველყოფა</t>
  </si>
  <si>
    <t>პრობაციის სააგენტოს საქმიანობის შესახებ მომზადებული საინფორმაციო მასალები: საგაზეთო ჩანართები, სატელევიზიო სიუჟეტები, გავრცელებული ბროშურების რაოდენობა</t>
  </si>
  <si>
    <t xml:space="preserve">საზოგადოებრივი აზრის კვლევის შედეგების შესაბამისად მოქმედებების დაგეგმვა; PR აქციების სისტემატიური განხორციელება  
</t>
  </si>
  <si>
    <t>საზოგადოებრივი აზრის კვლევის შედეგების შესაბამისად მოქმედებების დაგეგმვა; PR აქციების სისტემატიური განხორციელება</t>
  </si>
  <si>
    <t>PR აქციების სისტემატიური განხორციელება</t>
  </si>
  <si>
    <t>ინდიკატორი</t>
  </si>
  <si>
    <t>პასუხისმგებელი უწყება</t>
  </si>
  <si>
    <r>
      <rPr>
        <b/>
        <sz val="8"/>
        <rFont val="Sylfaen"/>
        <family val="1"/>
      </rPr>
      <t>მიზანი 8.</t>
    </r>
    <r>
      <rPr>
        <sz val="8"/>
        <rFont val="Sylfaen"/>
        <family val="1"/>
      </rPr>
      <t xml:space="preserve"> არასრულწლოვანთა მართლმსაჯულების ისეთი სისტემის შექმნა, რომელიც უზრუნველყოფს არასრულწლოვანთა დანაშაულის თავიდან აცილებას, ბავშვთა უფლებების სათანადო დაცვას, მათ კეთილდღეობასა და განვითარებას, კანონთან კონფლიქტში მყოფ არასრულწლოვანთა რეაბილიტაციასა და რესოციალიზაციას</t>
    </r>
  </si>
  <si>
    <t>არასრულწლოვანთა მართლმსაჯულების რეფორმის ფარგლებში საქართველოს მთავრობის ძირითადი  პრიორიტეტია  არასრულწლოვანთა  მართლმსაჯულების  სისტემის საერთაშორისო სტანდარტებთან შესაბამისობაში მოყვანა, არასრულწლოვანთა დანაშაულის პრევენცია და ინდივიდუალური სარეაბილიტაციო პროგრამების საშუალებით რეციდივის დონის  შემცირება.  რეფორმის ფარგლებში შემუშავდება არასრულწლოვანთა მართლმსაჯულების კოდექსი,     დაინერგება სისხლისსამართლებრივი დევნისა და საპატიმრო სასჯელთა  ალტერნატიული მექანიზმები, განსაკუთრებული ყურადღება დაეთმობა დანაშაულის პრევენციასა და სარეაბილიტაციო პროგრამების განვითარებას. ამ მხრივ უმნიშვნელოვანესია სერვისის  მიმწოდებელ  ორგანიზაციებთან   მჭიდრო თანამშრომლობა.</t>
  </si>
  <si>
    <t>მთლიანი ხარჯი</t>
  </si>
  <si>
    <t>ა) სახელმწიფო ბიუჯეტი</t>
  </si>
  <si>
    <t>ბ) დონორების მხარდაჭერა</t>
  </si>
  <si>
    <t xml:space="preserve">   </t>
  </si>
  <si>
    <t>შედეგი 8.1. კანონმდებლობის დახვეწა</t>
  </si>
  <si>
    <t>მთლიანი ხარჯი 8.1</t>
  </si>
  <si>
    <t>არასრულწლოვანთა მართლმსაჯულების კოდექსი წარდგენილია საქართველოს პარლამენტში</t>
  </si>
  <si>
    <t>იუსტიციის სამინისტრო, UNICEF, EU</t>
  </si>
  <si>
    <t>არასრულწლოვანთა მართლმსაჯულების კოდექსი არ არსებობს</t>
  </si>
  <si>
    <t>არასრულწლოვანთა მართლმსაჯულების კოდექსის სამუშაო ვერსია შემუშავებულია</t>
  </si>
  <si>
    <t>მთლიანი ხარჯი 8.1.1</t>
  </si>
  <si>
    <t>8.1.2.  არასრულწლოვანთა მართლმსაჯულების კოდექსის იმპლემენტაცია</t>
  </si>
  <si>
    <t>არასრულწლოვანთა მართლმსაჯულების კოდექსით გათვალისწინებული დებულებები იმპლემენტაციის მიზნით ღონისძიებები დაგეგმილია</t>
  </si>
  <si>
    <t>იუსტიციის სამინისტრო;  მთავარი პროკურატურა;
 შსს, 
სასჯელაღსრულების და პრობაციის სამინისტრო; იურიდიული დახმარების სამსახური; განათლებისა და მეცნიერების სამინისტრო, შრომის, ჯანმრთელობის და სოციალური დაცვის სამინისტრო, დანაშაულის პრევენციის ცენტრი; სასამართლო</t>
  </si>
  <si>
    <t>მთლიანი ხარჯი 8.1.2</t>
  </si>
  <si>
    <t>დაფინანსება: ა) სახელმწიფო ბიუჯეტი</t>
  </si>
  <si>
    <t>8.1.3.  არასრულწლოვანთა საუკეთესო ინტერესების გათვალისწინებით სამოქალაქო კანონმდებლობის რეფორმის კონცეფციის შემუშავება</t>
  </si>
  <si>
    <t>კონცეფცია შემუშავებულია; საკანონმდებლო ცვლილებები ინიცირებულია საჭიროებისამებრ</t>
  </si>
  <si>
    <t>იუსტიციის სამინისტრო, დანაშაულის პრევენციის ცენტრი; სასამართლო; შრომის, ჯანმრთელობის და სოციალური დაცვის სამინისტრო</t>
  </si>
  <si>
    <t xml:space="preserve"> სამოქალაქო კანონმდებლობის  ანალიზი არასრულწლოვანთა საუკეთესო ინტერესებისა და საერთაშორისო სტანდარტების გათვალისწინებით არ არის განხორციელებული </t>
  </si>
  <si>
    <t>სამოქალაქო კანონმდებლობის  ანალიზი საერთაშორისო სტანდარტების გათვალისწინებით; სამოქალაქო კანონმდებლობის კონცეფციის დაწყებაზე მუშაობის დაწყება საჭიროებისამებრ</t>
  </si>
  <si>
    <t xml:space="preserve">სამოქალაქო კანონმდებლობის კონცეფციის დასრულება და საკანონმდებლო ცვლილებების შემუშავება </t>
  </si>
  <si>
    <t>მთლიანი ხარჯი 8.1.3</t>
  </si>
  <si>
    <r>
      <t xml:space="preserve">8.1.4. </t>
    </r>
    <r>
      <rPr>
        <sz val="8.5"/>
        <rFont val="Calibri"/>
        <family val="2"/>
        <charset val="204"/>
      </rPr>
      <t xml:space="preserve"> კანონთან კონფლიქტში მყოფი არასრულწლოვანთათვის მომსახურების მიწოდების სტანდარტების დამტკიცება </t>
    </r>
  </si>
  <si>
    <t xml:space="preserve">სტანდარტები  დამტკიცებულია   </t>
  </si>
  <si>
    <t>სისხლის სამართლის სისტემის რეფორმის უწყებათაშორისი საბჭო</t>
  </si>
  <si>
    <t>სტანდარტები მომზადებულია</t>
  </si>
  <si>
    <t>სტანდარტები დამტკიცებულია</t>
  </si>
  <si>
    <t>შიდა პროცედურები გაწერილია</t>
  </si>
  <si>
    <t>მთლიანი ხარჯი 8.1.4</t>
  </si>
  <si>
    <t>8.1.5. პატიმრობის კოდექსში საკანონმდებლო ცვლილებების შედეგად არასრულწლოვანთა სარეაბილიტაციო დაწესებულების მარეგულირებელი საკანონმდებლო აქტებში ცვლილებების შეტანა</t>
  </si>
  <si>
    <t>პატიმრობის კოდექსის საკანონმდებლო ცვლილებები წარდგენილია პარლამენტში; კანონქვემდებარე აქტები ცვლილებები მიღებულია</t>
  </si>
  <si>
    <t>საქართველოს სასჯელაღსრულებისა და პრობაციის სამინისტრო</t>
  </si>
  <si>
    <t>არასრულწლოვანთა სარეაბილიტაციო დაწესებულებასთან დაკავშირებით პატიმორბის კოდექსში  ცვლილილებები ძალაშია შესული</t>
  </si>
  <si>
    <t xml:space="preserve">არასრულწლოვანთა სარეაბილიტაციო დაწესებულების მარეგულირებელ საკანონმდებლო აქტებში ცვლილებების პროექტი მომზადებულია </t>
  </si>
  <si>
    <t>არასრულწლოვანთა სარეაბილიტაციო დაწესებულების მარეგულირებელი საკანონმდებლო აქტების ცვლილებები  დამტკიცებულია</t>
  </si>
  <si>
    <t>?</t>
  </si>
  <si>
    <t>მთლიანი ხარჯი 8.1.5.</t>
  </si>
  <si>
    <t xml:space="preserve"> ა) სახელმწიფო ბიუჯეტი</t>
  </si>
  <si>
    <t>8.1.6. ბავშვთა მიმართ ძალადობის ყველა ფორმის აკრძალვასთან დაკავშირებული კანონმდებლობის დახვეწა საჭიროებისამებრ</t>
  </si>
  <si>
    <t>ბავშვთა მიმართ ძალადობის ყველა ფორმის აკრძალვის შესახებ საკანონმდებლო ცვლილებები წარდგენილია საქართველოს პარლამენტში</t>
  </si>
  <si>
    <t xml:space="preserve">იუსტიციის სამინისტრო; მთავარი პროკურატურა;
 შსს, UNICEF
</t>
  </si>
  <si>
    <t>ბავშვთა მიმართ ძალადობის ყველა ფორმის აკრძალვასთან დაკავშრებით კანონმდებლობის ანალიზი მომზადდა</t>
  </si>
  <si>
    <t>საკანონმდებლო ცვლილებები წარდგენილია პარლამენტში</t>
  </si>
  <si>
    <t xml:space="preserve">განახლებული ნორმატიული ბაზის შესაბამისად, საიმპლემენტაციო ღონისძიებების დანერგვა </t>
  </si>
  <si>
    <t>მთლიანი ხარჯი 8.1.6.</t>
  </si>
  <si>
    <t>8.1.7. მართლმსაჯაულების სისტემაში მოხვედრილ არასრულწლოვნებთან მომუშავე პროფესიონალების ქცევის მარეგულირებელი ნორმების, ეთიკის ნორმებისა და სახელმძღვანელო პრინციპების გადასინჯვა</t>
  </si>
  <si>
    <t>ცვლილებები არასრულწლოვნებთან მომუშავე პროფესიონალების ქცევის მარეგულირებელ ნორმებში, ეთიკის ნორმებსა და სახელმძღვანელო პრინციპებში დამტკიცებულია</t>
  </si>
  <si>
    <r>
      <t xml:space="preserve"> მთავარი პროკურატურა;
 შსს, 
სასჯელაღსრულების და პრობაციის სამინისტრო; </t>
    </r>
    <r>
      <rPr>
        <sz val="8.5"/>
        <rFont val="Calibri"/>
        <family val="2"/>
      </rPr>
      <t>პრობაციის ეროვნული სააგენტო იურიდიული დახმარების სამსახური; განათლებისა და მეცნიერების სამინისტრო, შრომის, ჯანმრთელობის და სოციალური დაცვის სამინისტრო, დანაშაულის პრევენციის ცენტრი; სასამართლო</t>
    </r>
  </si>
  <si>
    <t>პროფესიონალთა ქცევის მარეგულირებელი ნორმები, ეთიკის ნორმები და სახელმძღვანელო პრინციპები საჭიროებს გადასინჯვას</t>
  </si>
  <si>
    <r>
      <t xml:space="preserve">არასრულწლოვნებთან მომუშავე პროფესიონალების ქცევის მარეგულირებელი ნორმები, ეთიკის ნორმები და სახელმძღვანელო პრინციპები, რომელიც საჭიროებს ცვლილებებს იდენტიფიცირებულია; </t>
    </r>
    <r>
      <rPr>
        <sz val="8.5"/>
        <rFont val="Calibri"/>
        <family val="2"/>
      </rPr>
      <t>პრობაციის ეროვნული სააგენტოს  სპეციალისტებისათვის (პრობაციის ოფიცერი, სოციალური მუშაკი და ფსიქოლოგი) შემუშავებულია პროცესიული ეთიკის სტანდარტები</t>
    </r>
  </si>
  <si>
    <t>ცვლილებები დამტკიცებულია პრობაციის ეროვნული სააგენტოს სპეციალისტებისათვის (პრობაციის ოფიცერი, სოციალური მუშაკი და ფსიქოლოგი) შემუშავებული პროცესიული ეთიკის სტანდარტები დამტკიცებულია</t>
  </si>
  <si>
    <t>მთლიანი ხარჯი 8.1.8</t>
  </si>
  <si>
    <t>მთლიანი ხარჯი 8.1.9.</t>
  </si>
  <si>
    <r>
      <t xml:space="preserve">8.1.9. </t>
    </r>
    <r>
      <rPr>
        <sz val="8.5"/>
        <rFont val="Sylfaen"/>
        <family val="1"/>
      </rPr>
      <t xml:space="preserve">  ბავშვზე ორიენტირებული გარემოს შექმნის კონცეფციის შემუშავება</t>
    </r>
  </si>
  <si>
    <t xml:space="preserve"> ბავშვზე ორიენტირებული გარემოს შექმნის შესახებ კონცეფცია შემუშავებულია</t>
  </si>
  <si>
    <t xml:space="preserve">საქართველოს მთავარი პროკურატურა;
შსს; სასამართლო 
</t>
  </si>
  <si>
    <t xml:space="preserve"> ბავშვზე ორიენტირებული გარემოს შექმნის კონცეფცია არ არის შემუშავებული</t>
  </si>
  <si>
    <t xml:space="preserve"> ბავშვზე ორიენტირებული გარემოს შექმნის შესახებ;                კონცეფციაზე მუშაობა დაწყებულია </t>
  </si>
  <si>
    <t xml:space="preserve"> ბავშვზე ორიენტირებული გარემოს შექმნის შესახებ კონცეფციის იმპლემენტაციის მიზნით ღონისძიებების დაგეგმვა</t>
  </si>
  <si>
    <t>მთლიანი ხარჯი 8.1.10</t>
  </si>
  <si>
    <t>შედეგი 8.2. დანაშაულის/სამართალდარღვევის და ძალადობის პრევენცია</t>
  </si>
  <si>
    <t>მთლიანი ხარჯი 8.2.</t>
  </si>
  <si>
    <t xml:space="preserve"> 8.2.1. არასრულწლოვანთა დანაშაულის პრევენციის სამოქმედო გეგმის დამტკიცება </t>
  </si>
  <si>
    <t xml:space="preserve">
არასრულწლოვანთა დანაშაულის  პრევენციის სამოქმედო გეგმა დამტკიცებულია </t>
  </si>
  <si>
    <t xml:space="preserve">დანაშაულის პრევენციის ცენტრი, საბჭო </t>
  </si>
  <si>
    <t>არასრულწლოვანთა დანაშაულის პრევენციის სამოქმედო გეგმა არ არის შემუშავებული</t>
  </si>
  <si>
    <t>მთლიანი ხარჯი 8.2.1.</t>
  </si>
  <si>
    <t>6.000.00</t>
  </si>
  <si>
    <t xml:space="preserve">8.2.2. არასრულწლოვანთა დანაშაულის პრევენციის  საკოორდინაციო მექანიზმის (რეფერალური მექანიზმის) განვითარება </t>
  </si>
  <si>
    <r>
      <t xml:space="preserve"> </t>
    </r>
    <r>
      <rPr>
        <sz val="8.5"/>
        <rFont val="Calibri"/>
        <family val="2"/>
      </rPr>
      <t>დანაშაულის პრევენციის ცენტრი</t>
    </r>
  </si>
  <si>
    <t>არასრულწლოვანთა დანაშაულის პრევენციის კუთხით უწყებათაშორისი კოორდინაცია არ არის უზრუნველყოფილი; რისკ-ჯგუფს მიკუთვებულ არასრულწოვანსა და პასუხისმგებლობის ასაკს მიუღწეველ ბავშვებთან დაკავშირებით გადამისამართების კრიტერიუმები და პროცედურები არ არის შემუშავებული</t>
  </si>
  <si>
    <t>მთლიანი ხარჯი 8.2.2.</t>
  </si>
  <si>
    <t xml:space="preserve">8.2.3. პრევენციული პროგრამების ეფექტიანობის  შეფასების მეთოდოლოგიის შემუშავება </t>
  </si>
  <si>
    <t>შემუშავებულია მეთოდოლოგია;
შეფასების საფუძველზე მომზადებულია ყოველწლიური შეფასების ანგარიში</t>
  </si>
  <si>
    <t>დანაშაულის პრევენციის ცენტრი</t>
  </si>
  <si>
    <t>პრევენციული პროგრამების ეფექტიანობა არ არის შეფასებული; არ არის შემუშავებული სათანადო მეთოდოლოგია</t>
  </si>
  <si>
    <t>მთლიანი ხარჯი 8.2.3.</t>
  </si>
  <si>
    <t>8.2.4. დანაშაულის/სამართალდარღვევის პრევენციისა და სკოლებში უსაფრთხოების უზრუნველყოფის მიზნით მანდატურის სამსახურის როლის გაძლიერება; უსაფრთხო სკოლის პროგრამის განვითარება</t>
  </si>
  <si>
    <t xml:space="preserve">დანაშაულის პრევენცია,  ადგილზე პირველადი იდენტიფიკაცია    და შემდგომი რეაგირებისათვის შიდა უწყებრივი და უწყებათაშორისი რეფერირების  მექანიზმების დახვეწა </t>
  </si>
  <si>
    <t>განათლებისა და მეცნიერების სამინისტრო</t>
  </si>
  <si>
    <t>1117 მანდატური</t>
  </si>
  <si>
    <t>1117 მანდატური; არასრულწლოვანთა გადამისამართების პროცედურების შემუშავება და დამტკიცება</t>
  </si>
  <si>
    <t>მთლიანი ხარჯი 8.2.4.</t>
  </si>
  <si>
    <t>8.2.5. ძალადობის მსხვერპლ ბავშვთა დაცვის მიმართვიანობის (რეფერირების) პროცედურების და საკოორდინაციო მექანიზმის დახვეწა</t>
  </si>
  <si>
    <t xml:space="preserve">
 განათლებისა და მეცნიერების სამინისტრო; შრომის, ჯანმრთელობის და სოციალური დაცვის სამინისტრო; სასამართლო;  შსს, </t>
  </si>
  <si>
    <t xml:space="preserve">მიმდინარეობს ბავშვთა დაცვის მიმართვიანობის (რეფერირების) პროცედურების დოკუმენტზე მუშაობა, მისი მთავრობის განკარგულებით დამტკიცების მიზნით </t>
  </si>
  <si>
    <t>ძალადობის მსხვერპლ ბავშვთა დაცვის მიმართვიანობის (რეფერირების) პროცედურების დამტკიცება</t>
  </si>
  <si>
    <t xml:space="preserve">განახლებული ძალადობის მსხვერპლ ბავშვთა დაცვის მიმართვიანობის (რეფერირების) პროცედურების შესახებ შესაბამისი სუბიექტების ინფორმირება </t>
  </si>
  <si>
    <t>ძალადობის მსხვერპლ ბავშვთა დაცვის მიმართვიანობის (რეფერირების) პროცედურების ფარგლებში უფლებამოსილ ორგანოებთან ურთიერთობა.</t>
  </si>
  <si>
    <t>მთლიანი ხარჯი 8.2.5.</t>
  </si>
  <si>
    <t xml:space="preserve">8.2.6.  არასრულწლოვნებში  სამართლებრივი განათლების გაღრმავება  პროექტების და ერთჯერადი აქციებით </t>
  </si>
  <si>
    <t>პროექტში ჩართული სკოლებისა და მოსწავლეების რაოდენობა/პროცენტული მაჩვენებელი</t>
  </si>
  <si>
    <t>შსს</t>
  </si>
  <si>
    <t>პროგრამა დანერგილია  32 საჯარო სკოლაში</t>
  </si>
  <si>
    <t>სკოლის მოსწავლეებთან იტნერაქტიული შეხვედრების ორგანიზება სამართალდამცავთა მონაწილეობით</t>
  </si>
  <si>
    <t>მთლიანი ხარჯი 8.2.6.</t>
  </si>
  <si>
    <r>
      <t>8.2.7.</t>
    </r>
    <r>
      <rPr>
        <sz val="8.5"/>
        <rFont val="Sylfaen"/>
        <family val="1"/>
      </rPr>
      <t xml:space="preserve"> საგრანტო პროგრამის განვითარების მიზნით წინადადებების შემუშავება</t>
    </r>
  </si>
  <si>
    <t xml:space="preserve">წინადადებები შემუშავებულია </t>
  </si>
  <si>
    <t>იუსტიციის სამინისტრო; დანაშაულის პრევენციის ცენტრი</t>
  </si>
  <si>
    <t>საგრანტო პროგრამის განვითარების მიზნით წინადადებების შემუშავება</t>
  </si>
  <si>
    <t>მთლიანი ხარჯი 8.2.7.</t>
  </si>
  <si>
    <t>შედეგი 8.3. სისხლისსამართლებრივი დევნის ალტერნატიული მექანიზმებისა და აღდგენითი მართლმსაჯულების განვითარება</t>
  </si>
  <si>
    <t>მთლიანი ხარჯი 8.3.</t>
  </si>
  <si>
    <t>8.3.1. განრიდებისა და მედიაციის პროგრამის განვითარება</t>
  </si>
  <si>
    <t xml:space="preserve">განრიდებულ არასრულწლოვანთა რაოდენობა/პროცენტული მაჩვენებელი
</t>
  </si>
  <si>
    <t>მთლიანი ხარჯი 8.3.1.</t>
  </si>
  <si>
    <t>100.000.00</t>
  </si>
  <si>
    <t>30.000.00</t>
  </si>
  <si>
    <r>
      <rPr>
        <b/>
        <sz val="8.5"/>
        <rFont val="Calibri"/>
        <family val="2"/>
      </rPr>
      <t xml:space="preserve">70.000.00 </t>
    </r>
    <r>
      <rPr>
        <sz val="8.5"/>
        <rFont val="Calibri"/>
        <family val="2"/>
      </rPr>
      <t>(40.000.00- უნისეფი, 30.000.00 -ევროკავშირის პროექტი)</t>
    </r>
  </si>
  <si>
    <t>70.000.00 (40.000.00- უნისეფი, 30.000.00 -ევროკავშირის პროექტი)</t>
  </si>
  <si>
    <t xml:space="preserve">8.3.2. მედიაციის მექანიზმის განვითარება და მისი გამოყენების გაფართოება სამართალწარმოების სხვა ეტაპებზე </t>
  </si>
  <si>
    <t>იუსტიციის სამინისტრო, დანაშაულის პრევენციის ცენტრი</t>
  </si>
  <si>
    <t>მედიაცია, როგორც აღდგენითი მართლმსაჯულების განხორციელების მექანიზმია ხელმისაწვდომია მხოლოდ განრიდებული არასრუწლოვნებისათვის</t>
  </si>
  <si>
    <t>მთლიანი ხარჯი 8.3.2.</t>
  </si>
  <si>
    <t>შედეგი. 8.4. პატიმრობის/თავისუფლების აღკვეთის გამოყენება მხოლოდ უკიდურეს შემთხვევაში</t>
  </si>
  <si>
    <t>მთლიანი ხარჯი 8.4.</t>
  </si>
  <si>
    <r>
      <t xml:space="preserve">8.4.1.  არასრულწლოვან </t>
    </r>
    <r>
      <rPr>
        <b/>
        <sz val="8.5"/>
        <rFont val="Calibri"/>
        <family val="2"/>
        <charset val="204"/>
      </rPr>
      <t>ბრალდებულთათვის/</t>
    </r>
    <r>
      <rPr>
        <b/>
        <sz val="8.5"/>
        <rFont val="Calibri"/>
        <family val="2"/>
      </rPr>
      <t>მსჯავრდებულთათვის  საერთაშორისო სტანდარტების  შესაბამისი პირობების უზრუნველყოფა</t>
    </r>
  </si>
  <si>
    <t>ადგილობრივი და საერთაშორისო მონიტორინგის შეფასება</t>
  </si>
  <si>
    <r>
      <t xml:space="preserve">სასჯელაღსრულების და პრობაციის სამინისტრო;
</t>
    </r>
    <r>
      <rPr>
        <sz val="8.5"/>
        <rFont val="Calibri"/>
        <family val="2"/>
        <charset val="204"/>
      </rPr>
      <t>სასჯელაღსრულების დეპარტამენტი</t>
    </r>
  </si>
  <si>
    <t>ყველა ბრალდებულისათვის არ არის უზრუნველყოფილი საერთაშორისი სტანდარტს შესაბამისი პირობები</t>
  </si>
  <si>
    <t>ბრალდებულ არასრულწლოვანთა პირობების გაუმჯობესება</t>
  </si>
  <si>
    <t>საჭიროების შემთხვევაში ბრალდებულ/მსჯავრდებულ არასრულწლოვანთა პირობების გაუმჯობესება</t>
  </si>
  <si>
    <t>მთლიანი ხარჯი 8.4.1</t>
  </si>
  <si>
    <t>600.000.00</t>
  </si>
  <si>
    <t>300.000.00</t>
  </si>
  <si>
    <t>250.000.00</t>
  </si>
  <si>
    <t>200.000.00</t>
  </si>
  <si>
    <r>
      <rPr>
        <b/>
        <sz val="8.5"/>
        <rFont val="Calibri"/>
        <family val="2"/>
      </rPr>
      <t>6 000.00</t>
    </r>
    <r>
      <rPr>
        <sz val="8.5"/>
        <rFont val="Calibri"/>
        <family val="2"/>
      </rPr>
      <t xml:space="preserve"> აშშ დოლარი - იუნისეფი</t>
    </r>
  </si>
  <si>
    <t>8.4.2. ვადამდე გათავისუფლების სისტემის დახვეწა და გაუმჯობესება</t>
  </si>
  <si>
    <t xml:space="preserve"> საბჭოს დებულების დამტკიცებულია</t>
  </si>
  <si>
    <t>სასჯელაღსრულებისა და პრობაციის სამინისტრო</t>
  </si>
  <si>
    <t>არასრულწლოვანთა ვადაზე ადრე გათავისუფლების საბჭოს დებულების დამტკიცება</t>
  </si>
  <si>
    <t>მთლიანი ხარჯი 8.4.2</t>
  </si>
  <si>
    <t>8.4.3.  წინასასამართლო მოკვლევის ანგარიშის დანერგვის მიზნით კონცეფციის შემუშავება</t>
  </si>
  <si>
    <t>კონცეფცია და ინსტრუმენტები შემუშავებულია</t>
  </si>
  <si>
    <t>UNICEF; იუსტიციის სამინისტრო</t>
  </si>
  <si>
    <t>კონცეფცია არ არსებობს</t>
  </si>
  <si>
    <t>კონცეფციის და ინსტრუმენტების შემუშავებაზე მუშაობის დაწყება</t>
  </si>
  <si>
    <t xml:space="preserve">კონცეფციის  და ინსტრუმენტების შემუშავება; სამუშაო ჯგუფში წარდგენა; კონცეფციის იმეპლემენტაცია პასუხისმგებელ უწყებებში </t>
  </si>
  <si>
    <t>შედეგი 8.5. რეაბილიტაცია და რესოციალიზაცია</t>
  </si>
  <si>
    <t>მთლიანი ხარჯი 8.5.</t>
  </si>
  <si>
    <t>8.5.1. სასჯელის მოხდის ინდივიდუალური გეგმის გამოყენების  მექანიზმების დახვეწა (პენიტენციური სისტემა)</t>
  </si>
  <si>
    <t xml:space="preserve"> სასჯელის მოხდის  ინდივიდუალური გეგმების მქონე არასრულწლოვანთა  რაოდენობა/პროცენტული მაჩვენებელი                     </t>
  </si>
  <si>
    <t>გეგმის და შეფასების ფორმები შემუშავებულია და დანერგილია</t>
  </si>
  <si>
    <t xml:space="preserve"> ყველა არასრულწლოვანი  მსჯავრდებულისათვის  შემუშავებულია  გეგმა</t>
  </si>
  <si>
    <t xml:space="preserve"> ყველა არასრულწლოვანი  მსჯავრდებულისათვის  შემუშავებულია გეგმა</t>
  </si>
  <si>
    <t>მთლიანი ხარჯი 8.5.1.</t>
  </si>
  <si>
    <t>8.5.2.  რეაბილიტაციის ინდივიდუალური გეგმების შემუშავების მექანიზმების დახვეწა (პრობაციის სისტემა)</t>
  </si>
  <si>
    <t xml:space="preserve">რეაბილიტაციის ინდივიდუალური გეგმების მქონე არასრულწლოვანთა რაოდენობა/პროცენტული მაჩვენებელი;             რეაბილიტაციის </t>
  </si>
  <si>
    <r>
      <t xml:space="preserve">სასჯელაღსრულების და პრობაციის სამინისტრო, </t>
    </r>
    <r>
      <rPr>
        <sz val="8.5"/>
        <rFont val="Calibri"/>
        <family val="2"/>
      </rPr>
      <t>პრობაციის ეროვნული სააგენტო</t>
    </r>
  </si>
  <si>
    <t xml:space="preserve">სასჯელის მოხდის ინდივიდუალური გეგმა დანერგილია პრობაციის სისტემაში </t>
  </si>
  <si>
    <t xml:space="preserve"> შეფასების მექანიზმი შემუშავებულია; შეფასების მექანიზმი მოიცავს ზიანის რისკისა და დანაშაულის განმეორების კომპონენტს. შემუშავებულია  მულტიდისციპლინური გუნდის მუშაობის კოცეფცია და ფორმა; ყველა არასრულწლოვანი  მსჯავრდებულდებულისათვის შემუშავებულია რეაბილიტაციის ინდივიდუალური გეგმა სასჯელის მოხდის ინდივიდუალური გეგმის გათვალისწინებით, რომელიც განიხილება მულტიდიცსციპლინური გუნდის მიერ.  </t>
  </si>
  <si>
    <t>ყველა არასრულწლოვანი  მსჯავრდებულდებულისათვის შემუშავებულია რეაბილიტაციის ინდივიდუალური გეგმა სასჯელის მოხდის ინდივიდუალური გეგმის გათვალისწინებით</t>
  </si>
  <si>
    <t>მთლიანი ხარჯი 8.5.2.</t>
  </si>
  <si>
    <r>
      <rPr>
        <b/>
        <sz val="8.5"/>
        <rFont val="Calibri"/>
        <family val="2"/>
      </rPr>
      <t>10.000.00</t>
    </r>
    <r>
      <rPr>
        <sz val="8.5"/>
        <rFont val="Calibri"/>
        <family val="2"/>
      </rPr>
      <t xml:space="preserve"> </t>
    </r>
  </si>
  <si>
    <t xml:space="preserve">55.000.00 </t>
  </si>
  <si>
    <r>
      <t xml:space="preserve">სასჯელაღსრულების და პრობაციის სამინისტრო;
</t>
    </r>
    <r>
      <rPr>
        <sz val="8.5"/>
        <rFont val="Calibri"/>
        <family val="2"/>
        <charset val="204"/>
      </rPr>
      <t>სად, განთლებისა და მეცნიერების სამინისტრო</t>
    </r>
  </si>
  <si>
    <t>მთლიანი ხარჯი 8.5.3.</t>
  </si>
  <si>
    <t>165.000.00</t>
  </si>
  <si>
    <r>
      <t xml:space="preserve">სასჯელაღსრულების და პრობაციის სამინისტრო;
</t>
    </r>
    <r>
      <rPr>
        <sz val="8.5"/>
        <rFont val="Calibri"/>
        <family val="2"/>
        <charset val="204"/>
      </rPr>
      <t>სად; განთლებისა და მეცნიერების სამინისტრო</t>
    </r>
  </si>
  <si>
    <t>მთლიანი ხარჯი 8.5.4.</t>
  </si>
  <si>
    <t>105.000.00</t>
  </si>
  <si>
    <t>106.500.00</t>
  </si>
  <si>
    <t>108.500.00</t>
  </si>
  <si>
    <t>109.000.00</t>
  </si>
  <si>
    <t>110.000.00</t>
  </si>
  <si>
    <r>
      <t xml:space="preserve">რეაბილიტაციის პროცესის წახალისების მექანიზმი შემუშავებულია; სპორტული და საგანმანათლებლო აქტივობების, პროფესიული სწავლებისა და </t>
    </r>
    <r>
      <rPr>
        <sz val="8.5"/>
        <rFont val="Calibri"/>
        <family val="2"/>
      </rPr>
      <t>ფსიქო-</t>
    </r>
    <r>
      <rPr>
        <sz val="8.5"/>
        <rFont val="Sylfaen"/>
        <family val="2"/>
        <charset val="204"/>
      </rPr>
      <t xml:space="preserve">სოციალური პროგრამების რაოდენობა; საგანმანათლებლო/პროფესიულ პროგრამებში ჩართულ არასრულწლოვანთა რაოდენობა/პროცენტული მაჩვენებელი </t>
    </r>
  </si>
  <si>
    <t>მთლიანი ხარჯი 8.5.5.</t>
  </si>
  <si>
    <t>სპორტისა და ახალგაზრდობის საქმეთა სამინისტრო - 75 000 ლარი</t>
  </si>
  <si>
    <t>სპორტისა და ახალგაზრდობის საქმეთა სამინისტრო - 72 000 ლარი</t>
  </si>
  <si>
    <t>8.5.7. პატიმრობაში მყოფ არასრულწლოვანთა ზოგადი განათლების უზრუნველყოფა</t>
  </si>
  <si>
    <t xml:space="preserve"> საგანმანათლებლო პროგრამები ხელმისაწვდომია წინასწარ პატიმრობაში მყოფი ყველა არასრულწლოვანთა </t>
  </si>
  <si>
    <r>
      <t xml:space="preserve">განათლებისა და მეცნიერების სამინისტრო;
</t>
    </r>
    <r>
      <rPr>
        <sz val="8.5"/>
        <rFont val="Calibri"/>
        <family val="2"/>
      </rPr>
      <t>სასჯელაღსრულებისა და პრობაციის სამინისტრო</t>
    </r>
  </si>
  <si>
    <t>მთლიანი ხარჯი 8.5.8.</t>
  </si>
  <si>
    <t>45.000.00</t>
  </si>
  <si>
    <t>მთლიანი ხარჯი 8.5.9.</t>
  </si>
  <si>
    <t>2.000.000.00</t>
  </si>
  <si>
    <t>3.000.000.00</t>
  </si>
  <si>
    <t>8.5.9.  რეაბილიტაციისა და რესოციალიზაციის სამოქმედო გეგმის დამტკიცება</t>
  </si>
  <si>
    <t>სამოქმედო გეგმა დამტკიცებულია</t>
  </si>
  <si>
    <t>სამოქმედო გეგმის სამუშაო ვერსია მომზადებულია</t>
  </si>
  <si>
    <t xml:space="preserve">სამოქმედო გეგმა დამტკიცებულია </t>
  </si>
  <si>
    <t>სამოქმედო გეგმა განახლებულია, საჭიროებისამებრ</t>
  </si>
  <si>
    <t>მთლიანი ხარჯი 8.5.10.</t>
  </si>
  <si>
    <t>სასჯელაღსრულებისა და პრობაციის სამინისტრო, სპორტისა და ახალგაზრდობის სამინისტრო</t>
  </si>
  <si>
    <t>არასრულწლოვნებისათვის განვითარებულია საზოგადოებასთან ურთიერთობის შესაძლებლობები</t>
  </si>
  <si>
    <t>8.5.11. შიდა და უწყებათაშორისი გარდამავალი მენეჯმენტის გამართვა</t>
  </si>
  <si>
    <t>რეაბილიტაციის პროცესის უწყვეტობის უზრუნველსაყოფად არასრულწლოვანთა დაწესებულებებსა და მათთან მომუშავე უწყებებს შორის ინფორმაციის გაზიარების მექანიზმი შემუშავებულია</t>
  </si>
  <si>
    <t>სასჯელაღსრულების დეპარტამენტი,
 პრობაციის ეროვნული სააგენტო; დანაშაულის პრევენციის ცენტრი</t>
  </si>
  <si>
    <t>უზრუნველყოფილია დაწესებულებებსა და უწყებებს შორის ინფორმაციის გაზიარება</t>
  </si>
  <si>
    <t>შედეგი 8.6. პროფესიონალების სპეციალიზაცია არასრულწლოვანთა საკითხებში</t>
  </si>
  <si>
    <t>მთლიანი ხარჯი 8.6.</t>
  </si>
  <si>
    <t xml:space="preserve">8.6.1. არასრულწლოვანთა მართლმსაჯულების კოდექსის საკითხებში არასრულწლოვანებთან სპეციალიზაციის უზრუნველყოფა </t>
  </si>
  <si>
    <t xml:space="preserve"> პროფესიონალთა რაოდენობა/პროცენტული  მაჩვენებელი;    ტრენინგების რაოდენობა; </t>
  </si>
  <si>
    <t>სპეციალიზირებულ პროკურორების, მოსამართლეების, გამომძიებლების და იურიდიული დახმარების ადვოკატების გადამზადების მიზნით კურიკულუმის შემუშავებაზე მუშაობის დაწყება</t>
  </si>
  <si>
    <t>რეკომენდაციების შესრულების მდგომარეობის ანალიზი; ახალი  პროფესიონალების გადამზადება, საჭიროებისამებრ</t>
  </si>
  <si>
    <t xml:space="preserve">ახალი  პროფესიონალების გადამზადება, საჭიროებისამებრ; </t>
  </si>
  <si>
    <t>ახალი  პროფესიონალების გადამზადება, საჭიროებისამებრ</t>
  </si>
  <si>
    <t xml:space="preserve">8.6.2  დაზარალებულ და მოწმე ბავშვებთან მუშაობაში ჩართულ პროფესიონალებისათვის  ტრენინგების ორგანიზება </t>
  </si>
  <si>
    <t>გადამზადებულ პროფესიონალთა რაოდენობა/პროცენტული  მაჩვენებელი;                            ტრენინგების რაოდენობა</t>
  </si>
  <si>
    <r>
      <t xml:space="preserve">მთავარი პროკურატურა;
იუსტიციის სასწავლო ცენტრი, შსს, </t>
    </r>
    <r>
      <rPr>
        <sz val="8.5"/>
        <rFont val="Calibri"/>
        <family val="2"/>
        <charset val="204"/>
      </rPr>
      <t>სასჯელაღსრულების და პრობაციის სასწავლო ცენტრი, UNICEF, EU პროექტი</t>
    </r>
  </si>
  <si>
    <t xml:space="preserve">სპეციალიზირებულ პროკურორთა, მოსამართლეთა და იურიდიული დახმარების ადვოკატთა გადამზადება მოწმე და დაზარალებულ არასრულწლოვანთა საკითხებზე  </t>
  </si>
  <si>
    <t>მთლიანი ხარჯი 8.6.2.</t>
  </si>
  <si>
    <t>b) დონორების მხარდაჭერა</t>
  </si>
  <si>
    <t xml:space="preserve">იუნისეფი, ევროკავშირის პროექტი </t>
  </si>
  <si>
    <t>იუნისეფი</t>
  </si>
  <si>
    <t>შედეგი 8.7. საინფორმაციო სისტემის განვითარება</t>
  </si>
  <si>
    <t>8.7.1. სისხლის სამართლის პროცესის არასრულწლოვან მონაწილეებთან დაკავშირებული  საინფორმაციო სისტემის დახვეწა</t>
  </si>
  <si>
    <t>განრიდებისა და მედიაციის  ელექტრონული საქმისწარმოების პროგრამა დანერგილია</t>
  </si>
  <si>
    <t>განრიდებისა და მედიაციის  არსებული ელექტრონული საქმისწარმოების პროგრამის ხარვეზების აღმოფხვრა და მისი პრაქტიკაში დანერგვა</t>
  </si>
  <si>
    <t>მთლიანი ხარჯი 8.7.1</t>
  </si>
  <si>
    <t>8.7.2.  მართლმსაჯულების სისტემაში მოხვედრილ არასრულწლოვნებთან დაკავშირებით ერთიანი სტატისტიკური  ანგარიშის მომზადება</t>
  </si>
  <si>
    <t>მთლიანი ხარჯი 8.7.2.</t>
  </si>
  <si>
    <t>მთლიანი ხარჯი 8.7.3.</t>
  </si>
  <si>
    <t>8.8.1.  არასრულწლოვანთა მართლმსაჯულების საკითხებთან დაკავშირებით განხორციელებული და დაგეგმილი რეფორმების შესახებ ცნობიერების ამაღლების მიზნით საინფორმაციო კამპანიის დაგეგმვა</t>
  </si>
  <si>
    <t>არასრულწლოვანთა კოდექსის ცნობიერების ამაღლების კამპანიის დაგეგმვა და განხორციელება</t>
  </si>
  <si>
    <t>არასრულწლოვანთა მართლმსაჯულების საკითხებზე კამპანიის დაგეგმვა და განხორციელება</t>
  </si>
  <si>
    <t>8.8.2.   არასრულწლოვანთა მართლმსაჯულების შესახებ საუნივერსიტეტო მოდულის შემუშავება და დანერგვა</t>
  </si>
  <si>
    <t>საუნივერსიტეტო  მოდული შემუშავებულია</t>
  </si>
  <si>
    <t>საუნივერსიტეტო მოდულის დანერგილია შესაბამის უმაღლეს საგანმანათლებლო დაწესებულებებში</t>
  </si>
  <si>
    <t xml:space="preserve">საუნივერსიტეტო მოდულის შესაბამისად უმაღლეს საგანმანათლებლო დაწესებულებებში სწავლების დაგეგმვა  </t>
  </si>
  <si>
    <t>მთლიანი ხარჯი 8.8.2.</t>
  </si>
  <si>
    <t>ინდიკატორები/ მოქმედებები</t>
  </si>
  <si>
    <t>საწყისი ეტაპი                                 (2009)</t>
  </si>
  <si>
    <t>პრიორიტეტულია მაღალი ხარისხის იურიდიული განათლების სისტემის ჩამოყალიბება და იურიდიული პროფესიის წარმომადგენელთათვის სიღრმისეული და განგრძობადი განათლების უზრუნველყოფა. იურიდიულ განათლებაზე ხელმისაწვდომობის გაზრდა.</t>
  </si>
  <si>
    <t xml:space="preserve">შედეგი 9.1 იურიდიული განათლების სახელმწიფო რეგულირება შეთანხმებულია და ძალაშია </t>
  </si>
  <si>
    <t>იურიდიულ პროფესიაში შესვლის მარეგულირებელი  ობიექტური, ნათელი და არადისკრიმინაციული წესების არსებობა.</t>
  </si>
  <si>
    <t xml:space="preserve">განსაზღვრულია დაინტერესებული მხარეები;
კითხვარები შევსებულია შესაბამისი სამიზნე ჯგუფების მიერ
</t>
  </si>
  <si>
    <t xml:space="preserve">კითხვარების შედეგების ანალიზი განხორციელებულია; დარგობრივი დოკუმენტი მომზადებული და დამტკიცებული </t>
  </si>
  <si>
    <t xml:space="preserve">ერთიანი საკვალიფიკაციო გამოცდის მარეგულირებელი ნორმატიული ბაზა შემუშავებულია </t>
  </si>
  <si>
    <t>საგამოცდო სისტემა ჩამოყალიბებულია (სამართლებრივი ბაზა, ტესტები, პრაქტიკული მაგალითები და ა.შ.)</t>
  </si>
  <si>
    <t>ერთიანი საკვალიფიკაციო გამოცდები დამკვიდრებულია;
მინიმუმ ერთი გამოცდა ორგანიზებულია</t>
  </si>
  <si>
    <t>ერთიანი საკვალიფიკაციო გამოცდები დამკვიდრებულია;</t>
  </si>
  <si>
    <t>ბიუჯეტი 9.1</t>
  </si>
  <si>
    <t>შედეგი 9.2 აკრედიტაციის სისტემა შექმნილია</t>
  </si>
  <si>
    <t>აკრედიტებული იურიდიული პროგრამების პროცენტული შეფარდება არსებულ იურიდიულ პროგრამებთან</t>
  </si>
  <si>
    <t xml:space="preserve">არსებობს აკრედიტაციის ზოგადი სამართლებრივი ბაზა </t>
  </si>
  <si>
    <r>
      <t xml:space="preserve">ავტორიზაციისა და აკრედიტაციის სისტემა ძალაშია; სამართალმცოდნეობის საგანმანათლებლო პროგრამების აკრედიტაცია კანონის თანახმად სავალდებულოა </t>
    </r>
    <r>
      <rPr>
        <b/>
        <sz val="11"/>
        <rFont val="Sylfaen"/>
        <family val="1"/>
      </rPr>
      <t/>
    </r>
  </si>
  <si>
    <t xml:space="preserve">შემუშავებულია ის  მინიმალური მოთხოვნები (აკრედიტაციის სტანდარტები), რომლებიც უნდა დააკმაყოფილონ იურიდიული პროფესიების წარმომადგენლებმა </t>
  </si>
  <si>
    <t>სამართალმცოდნეობის საგანმანათლებლო პროგრამების 40 % აკრედიტებულია</t>
  </si>
  <si>
    <t>სამართალმცოდნეობის საგანმანათლებლო პროგრამების 80 % აკრედიტებულია</t>
  </si>
  <si>
    <t xml:space="preserve">სამართალმცოდნეობის საგანმანათლებლო პროგრამების 100% აკრედიტებულია </t>
  </si>
  <si>
    <t>1. აკრედიტაციის პროცედურის ცვლილება;
2. აკრედიტაციის სტანდარტებისა და სამართლის საგანმანათლებლო პროგრამის დარგობრივი მახასიათებლის  ცვლილება.</t>
  </si>
  <si>
    <t>ბიუჯეტი 9.2</t>
  </si>
  <si>
    <t>შედეგი 9.3 განგრძობადი განათლება;  სასწავლო პროგრამების განხორციელება დაიწყო</t>
  </si>
  <si>
    <t xml:space="preserve">იმ იურისტების პროცენტული რაოდენობა, რომლებმაც გაიარეს განგრძობადი განათლების სასწავლო პროგრამები. </t>
  </si>
  <si>
    <t>განგრძობადი განათლების სასწავლო პროგრამები არ არსებობს</t>
  </si>
  <si>
    <r>
      <t xml:space="preserve">განგრძობადი განათლების  სასწავლო პროგრამებთან დაკავშირებით  საუკეთესო გამოცდილების შესწავლა და შედარებითი ანალიზი    </t>
    </r>
    <r>
      <rPr>
        <b/>
        <sz val="11"/>
        <rFont val="Sylfaen"/>
        <family val="1"/>
      </rPr>
      <t/>
    </r>
  </si>
  <si>
    <t>განხილვები იურიდიული პროფესიების წარმომადგენლებთან ერთად ნორმატიული ბაზის შექმნასთან დაკავშირებით</t>
  </si>
  <si>
    <t>შექმნილია განგრძობადი განათლების სასწავლო პროგრამების აკრედიტაციის სისტემა</t>
  </si>
  <si>
    <t xml:space="preserve">განგრძობადი განათლების სასწავლო პროგრამების განმახორციელებელი დაწესებულებები/ორგანიზაციები აკრედიტებულია </t>
  </si>
  <si>
    <t>არსებობს მხოლოდ აკრედიტებული განგრძობადი განათლების სასწავლო პროგრამები</t>
  </si>
  <si>
    <t>ბიუჯეტი 9.3</t>
  </si>
  <si>
    <t>პროგრამის მიზანი 10 – სახალხო დამცველი: ხელმისაწვდომი, ქმედითი და ეფექტიანი აპარატი, ადამინის უფლებათა დაცვის მდგომარეობის გაუმჯობესება.</t>
  </si>
  <si>
    <t xml:space="preserve">პრევენციის ეროვნული მექანიზმის ფარგლებში განხორციელებული ვიზიტების რაოდენობა წლის განმავლობაში;
ყველა ტიპის დახურული დაწესებულებების მოცვა გეგმიური და არაგეგმიური მონიტორინგის ფარგლებში;
მომზადებული სპეცილური და საპარლამენტო ანგარიშები;
სამოქალაქო განათლების მხრივ განხორციელებული აქტივობების აღწერა და რაოდენობა;
სახალხო დამცველის აპარატის მიერ განხილული განცხადებების რაოდენობა;
დარღვეული უფლებების ფაქტებზე სახალხო დამცველის მიერ გაცემული რეკომენდაციების რაოდენობა;
აღდგენილი უფლებების ფაქტების და მათი რაოდენობის მონიტორინგი
</t>
  </si>
  <si>
    <t>მთლიანად 10</t>
  </si>
  <si>
    <t>სახელმწიფო დაფინანსება</t>
  </si>
  <si>
    <t>მოსაძიელებლი სახსრები</t>
  </si>
  <si>
    <t xml:space="preserve">შედეგი 10.1. შესაბამისი საკანონმდებლო ცვლილებების განხორციელება სახალხო დამცველის როლის, დამოუკიდებლობის და მანდატის გაძლიერებისთვის </t>
  </si>
  <si>
    <t xml:space="preserve">განხორციელებული ცვლილებების პრაქტიკაში იმპლემენტაციის შეფასება;
</t>
  </si>
  <si>
    <t>საქართველოს პარლამენტის მიერ საკანონმდებლო ცვლილებების მიღება</t>
  </si>
  <si>
    <t xml:space="preserve">ცვლილებების იმპლემენტაცია და შეფასება </t>
  </si>
  <si>
    <t xml:space="preserve">ცვლილებების შედეგების ანალიზი </t>
  </si>
  <si>
    <t>ჯამი 10.1</t>
  </si>
  <si>
    <t>მოსაძებელი სახსრები</t>
  </si>
  <si>
    <t>შედეგი 10.2. სახალხო დამცველის აპარატის საქმიანობის ეფექტურობის გაზრდა და მოქალაქეთა ხელმისაწვდომობის გაუმჯობესება</t>
  </si>
  <si>
    <t>სისტემა ოპერაციულია საქართველოს სახალხო დამცველის ყველა რეგიონულ ოფისში</t>
  </si>
  <si>
    <t>ჯამი  10.2.</t>
  </si>
  <si>
    <t>მოსაძიებელი სახსრები</t>
  </si>
  <si>
    <t xml:space="preserve">სისტემა მოქმედებს საქართველოს სახალხო დამცველის ყველა  ოფისში. </t>
  </si>
  <si>
    <t>ბიუჯეტი 10.2.1</t>
  </si>
  <si>
    <t>რეგიონული ოფისების, ადგილობრივი წარმომადგენლების რაოდენობის გაზრდა. სიახლის შესახებ მოსახლეობის ინფორმირება</t>
  </si>
  <si>
    <t>ბიუჯეტი 10.2.2</t>
  </si>
  <si>
    <t xml:space="preserve">შედეგი 10.3. ადამიანის უფლებათა დაცვის შესახებ საზოგადოების ინფორმირებულობის ზრდა </t>
  </si>
  <si>
    <t>სამოქალაქო განათლების და საინფორმაციო კამპანიების განხორციელება</t>
  </si>
  <si>
    <t>ჯამი 10.3.</t>
  </si>
  <si>
    <t>საერთაშორისო სტანდარტებისა და საქართველოს კანონმდებლობის შესაბამისად ადამიანის უფლებათა დაცვის შესახებ საგანმანათლებლო აქტივობების ორგანიზება საქართველოს სახალხო დამცველის აპარატის რეგიონულ ოფისებში. საერთაშორისო სტანდარტებისა და საქართველოს კანონმდებლობის შესაბამისად ადამიანის უფლებათა დაცვის შესახებ სამუშაო შეხვედრების ორგანიზება მოზარდებისთვის</t>
  </si>
  <si>
    <t>ბიუჯეტი 10.3.1</t>
  </si>
  <si>
    <t>საქმიანობა 10.3.2. ადამიანის უფლებების შესახებ სოციალური რეკლამების დამზადება და ეთერით გაშვება</t>
  </si>
  <si>
    <t>საქართველოს სახალხო დამცველისადმი მომართვიანობის გაზრდა</t>
  </si>
  <si>
    <t>სოციალური რეკლამების ეთერით გაშვების გაგრძელების აუცილებლობა ადამიანის უფლებათა შესახებ ინფორმაციის გაზრდის მიზნით.</t>
  </si>
  <si>
    <t xml:space="preserve">შერჩევითობის პრინციპის საფუძველზე სოციალური რეკლამის ეთერით გაშვება ადამიანის უფლებებისა და მათი დაცვის მექანიზმების შესახებ. </t>
  </si>
  <si>
    <t xml:space="preserve">შერჩევითობის პრინციპის საფუძველზე სოციალური რეკლამის ეთერით გაშვება ადამიანის უფლებებისა და მათი დაცვის მექანიზმების შესახებ.  </t>
  </si>
  <si>
    <t>ბიუჯეტი 10.3.2</t>
  </si>
  <si>
    <t>საქმიანობა 10.3.3. ახალგაზრდებისთვის ინტერნეტ კონკურსის – "მე ომბუდსმენი" – ორგანიზება</t>
  </si>
  <si>
    <t>კონკურსში მონაწილეთა რაოდენობა, მონაწილეთა განაწილება რეგიონების მიხედვით;</t>
  </si>
  <si>
    <t>საქართველოს სახალხო დამცველის აპარატი წლიურად ატარებს სხვადასხვა შეჯიბრებებს და მათში მონაწილეობა დამაკმაყოფილებელია. "მე ომბუდსმენი"-ს ჩატარებისთვის შეიქმნა და ფუნქციონირებს ელექტრონული მოდული.</t>
  </si>
  <si>
    <t>"მე – ომბუდსმენი 2013"–ის ჩატარება</t>
  </si>
  <si>
    <t>ბიუჯეტი  10.3.3.</t>
  </si>
  <si>
    <t>ყოველწლიური ტრენინგ პროგრამების შემუშავება და განხორციელება. 1. მინიმუმ 4 ტრენინგი წელიწადში; 2. თანამშრომელთა 85%-ის ცოდნისა და უნარების გაუმჯობესება; 3. 3 სპეციალიზებული ცენტრის  ფუნქციონირება საქართველოს სახალხო დამცველის აპარატში. ცენტრების და მართლმსაჯულების დეპარტამენტის მდგრადობის შენარჩუნება და შემდგომი განვითარება. თანამშრომელთა საქმიანობის შეფასება</t>
  </si>
  <si>
    <t>ჯამი 10.4.</t>
  </si>
  <si>
    <t>საქმიანობა 10.4.1. ტოლერანტობის ცენტრის და მასთან არსებული  რელიგიური და ეთნიკური უმცირესობების საბჭოების შემდგომი განვითარება</t>
  </si>
  <si>
    <t xml:space="preserve">
ეთნიკური და რელიგიური უმცირესობების უფლებების კუთხით არსებული სიტუაციის ანალიზის, რეკომენდაციების, წინადადებების და ანგარიშის მომზადება
რელიგიური და ეთნიკური უმცირესობების საბჭოების მიერ განხორციელებული აქტივობების კოორდინირება და მხარდაჭერა,  რელიგიური და ეთნიკური უმცირესობების საბჭოების შესახებ საინფორმაციო ბიულეტინის წარმოება.
ტოლერანტობის და სამოქალაქო ინტეგრაციის ეროვნული სამოქმედო გეგმის განხორციელების მონიტორინგი, შესაბამისი ანგარიშის შემუშავება და შედეგების განხილვის მიზნით შეხვედრის ორგანიზება 
</t>
  </si>
  <si>
    <t>ბიუჯეტი  10.4.1.</t>
  </si>
  <si>
    <t xml:space="preserve">საქმიანობა  10.4.2. ბავშვის უფლებების დაცვის ცენტრის შემდგომი განვითარება </t>
  </si>
  <si>
    <t xml:space="preserve">1. ბავშვის უფლებების შესახებ საგანმამანთლებლო კამპანიის ჩატარება ბავშვთა მრჩეველთა საბჭოს ფარგლებში თბილისსა და რეგიონებში – 1 კონფერენცია და 4 სამუშაო შეხვედრა 
2. 10 სამუშაო შეხვედრის ორგანიზება ბავშვის და ქალის უფლებების თემატიკაზე სხვადასხვა აუდიტორიისთვის 
3. საქართველოს სახალხო დამცველის ანაგარიშის შესაბამისი თავის მომზადება;                                       4. ბავშვთა უფლებების შესახებ ეფექტური კომუნიკაციისა და ინფორმაციის გაზრდის მიზნით NGO forum-ის წარმოება;                      5. გენდერული თანასწორობის ეროვნული გეგმის შექმნაში მონაწილეობა - 5 შეხვედრა;                         6. მედიის წარმომადგენლებისა და სხვადასხვა სამიზნე აუდიტორიისთვის 6 საგანმანათლებლო სემინარის ორგანიზება; </t>
  </si>
  <si>
    <t xml:space="preserve">1. ბავშვის უფლებების შესახებ საგანმამანთლებლო კამპანიის ჩატარება ბავშვთა მრჩეველთა საბჭოს ფარგლებში თბილისსა და რეგიონებში.  2. საქართველოს სახალხო დამცველის ანაგარიშის შესაბამისი თავის მომზადება; 3. ადამიანის უფლებათა ეროვნულ სამოქმედო გეგმაში ბავშვის უფლებების განხორციელების სისიტემური  მონიტორინგი;
4. ბავშვთა მიმართ ძალადობის აღმოსაფხვრელად საკანონმდებლო ცვლილებების ლობირება; 5. ბავშვის უფლებების შესახებ ზოგად კანონზე მუშაობის დაწყების ლობირება; 6. სახელმწიფო ინსტიტუციების მონიტორინგი არასრულწლოვანთა უფლებრივი მდგომარეობის შესამოწმებლად; 7. ბავშვზე ზრუნვის განმახორციელებელი სახელმწიფო ინსტიტუციების/პენიტენციალური სისტემის  მონიტორინგი, მათ შორის შესაბამისი პერსონალის კვალიფიკაციის ამაღლების ხელშეწყობა.
</t>
  </si>
  <si>
    <t>ბიუჯეტი 10.4.2.</t>
  </si>
  <si>
    <t>საქმიანობა 10.4.3. შეზღუდული შესაძლებლობების მქონე პირთა უფლებების დაცვის დეპარტამენტის შემდგომი განვითარება</t>
  </si>
  <si>
    <t>საქართველომ მოახდინა  შეზღუდული შესაძლებლობის მქონე პირთა უფლებათა შესახებ გაეროს 2006 წლის კონვენციის რატიფიკაცია; შშმ პირთა ჩართულობის ნაკლებობა, მათი უფლებების დაცვის დაბალი ხარისხი, ხელმისაწვდომობის ნაკლებობა სხვადასხვა სერვისებსა და ინფრასტრუქტურაზე; საქართველოს სახალხო დამცველი, როგორც  შეზღუდული შესაძლებლობის მქონე პირთა უფლებათა შესახებ გაეროს 2006 წლის კონვენციის შესრულების მონიტორინგის განმახორციელებელი ორგანო</t>
  </si>
  <si>
    <t xml:space="preserve">1. 3 თემატური შეხვედრის ორგანიზება შშმპ უფლებების შესახებ 
2. ტრენინგების, სასწავლო ვიზიტებისა და შესაძლებლობების ამაღლების აქტივობების მეშვეობით საქართველოს სახალხო დამცველის აპარატის განვითარება შეზღუდული შესაძლებლობის მქონე პირთა უფლებების დაცვის მიზნით.                3. შეზღუდული შესაძლებლობის მქონე პირთა უფლებათა მდგომარეობისა და მათი დაცვის შესახებ ანგარიშების მომზადებასა და გამოცემაში მონაწილეობა.  </t>
  </si>
  <si>
    <t>ბიუჯეტი 10.4.3.</t>
  </si>
  <si>
    <t>საქმიანობა 10.4.4. სისხლის სამართლის მართლმსაჯულების დეპარტამენტის  განვითარება</t>
  </si>
  <si>
    <t xml:space="preserve">ჩამოყალიბდა სისხლის სამართლის მართლმსაჯულების დეპარტამენტი. აუცილებელია სახალხო დამცველის აპარატის მიერ სისხლის სამართლის მიმართულებით საქმიანობის გაძლიერება. </t>
  </si>
  <si>
    <t>ადამიანის უფლებების დარღვევევის გამოვლენა და რეკომენდაციების შემუშავება. საკონსტიტუციო სარჩელების მომზადება, საკანონმდებლო ინიციატივების გადახედვა და შესაბამისი რეკომენდაციების/წინადადებების მომზადება. კვლევების ჩატარება სხვადასხვა თემატიკაზე; სოციალური და შრომის უფლებების დაცვის კუთხით საქმიანობის გაძლიერება; საერთაშორისო სტანდარტებთან ეროვნული კანონმდებლობის შესაბამისობის შესწავლა.</t>
  </si>
  <si>
    <t xml:space="preserve">ადამიანის უფლებების დარღვევევის გამოვლენა და რეკომენდაციების შემუშავება.  კვლევების ჩატარება სხვადასხვა თემატიკაზე და სპეციალური ანგარიშების მომზადება; საერთო სასამართლოების მონიტორინგი. </t>
  </si>
  <si>
    <t xml:space="preserve">1.დახურული ინსტიტუციებიდან ან/და სისხლის სამართლის მიმართულებით შემოსული 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
3. ინდივიდუალური განაცხადება/საჩივრების საფუძველზე, სასჯელაღსრულების დაწესებულებებში ბრალდებულების/მსჯავრდებულების მონახულება;
4. განსახილველ საქმეებთან დაკავშირებით სასამართლო პროცესების მონიტორინგი;
5.საქართველოს სახალხო დამცველის სპეციალური ანგარიშების მომზადება;
6.საქართველოს სახალხო დამცველის საპარლამენტო ანგარიშების შესაბამისი თავების მომზადება; 7.სახელმწიფო ან/და არასამთავრობო ორგანიზაციებთან შექმნილ სამუშაო ჯგუფებში  მონაწილეობა;
</t>
  </si>
  <si>
    <t xml:space="preserve">1.დახურული ინსტიტუციებიდან ან/და სისხლის სამართლის მიმართულებით შემოსული 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მომზადება;3. ინდივიდუალური განაცხადება/საჩივრების საფუძველზე, სასჯელაღსრულების დაწესებულებებში ბრალდებულების/მსჯავრდებულების მონახულება; 4. განსახილველ საქმეებთან დაკავშირებით სასამართლო პროცესების მონიტორინგი;  5.საქართველოს სახალხო დამცველის სპეციალური ანგარიშების მომზადება; 6.საქართველოს სახალხო დამცველის საპარლამენტო ანგარიშების შესაბამისი თავების მომზადება; 7.სახელმწიფო ან/და არასამთავრობო ორგანიზაციებთან შექმნილ სამუშაო ჯგუფებში  მონაწილეობა;
</t>
  </si>
  <si>
    <t xml:space="preserve">1.დახურული ინსტიტუციებიდან ან/და სისხლის სამართლის მიმართულებით შემოსული 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მომზადება;3. ინდივიდუალური განაცხადება/საჩივრების საფუძველზე, სასჯელაღსრულების დაწესებულებებში ბრალდებულების/მსჯავრდებულების მონახულება;
4. განსახილველ საქმეებთან დაკავშირებით სასამართლო პროცესების მონიტორინგი;
5.საქართველოს სახალხო დამცველის სპეციალური ანგარიშების მომზადება;
6.საქართველოს სახალხო დამცველის საპარლამენტო ანგარიშების შესაბამისი თავების მომზადება; 7.სახელმწიფო ან/და არასამთავრობო ორგანიზაციებთან შექმნილ სამუშაო ჯგუფებში  მონაწილეობა;
</t>
  </si>
  <si>
    <t xml:space="preserve">1.დახურული ინსტიტუციებიდან ან/და სისხლის სამართლის მიმართულებით შემოსული 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 3. ინდივიდუალური განაცხადება/საჩივრების საფუძველზე, სასჯელაღსრულების დაწესებულებებში ბრალდებულების/მსჯავრდებულების მონახულება; 4. განსახილველ საქმეებთან დაკავშირებით სასამართლო პროცესების მონიტორინგი;
5.საქართველოს სახალხო დამცველის სპეციალური ანგარიშების მომზადება;
6.საქართველოს სახალხო დამცველის საპარლამენტო ანგარიშების შესაბამისი თავების მომზადება;
7.სახელმწიფო ან/და არასამთავრობო ორგანიზაციებთან შექმნილ სამუშაო ჯგუფებში  მონაწილეობა;
</t>
  </si>
  <si>
    <t xml:space="preserve">1.დახურული ინსტიტუციებიდან ან/და სისხლის სამართლის მიმართულებით შემოსული 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  3. ინდივიდუალური განაცხადება/საჩივრების საფუძველზე, სასჯელაღსრულების დაწესებულებებში ბრალდებულების/მსჯავრდებულების მონახულება;  4. განსახილველ საქმეებთან დაკავშირებით სასამართლო პროცესების მონიტორინგი;
 5.საქართველოს სახალხო დამცველის სპეციალური ანგარიშების მომზადება;
6.საქართველოს სახალხო დამცველის საპარლამენტო ანგარიშების შესაბამისი თავების მომზადება; 7.სახელმწიფო ან/და არასამთავრობო ორგანიზაციებთან შექმნილ სამუშაო ჯგუფებში  მონაწილეობა;
</t>
  </si>
  <si>
    <t>ბიუჯეტი 10.4.4.</t>
  </si>
  <si>
    <t>საქმიანობა 10.4.5. სამოქალაქო, პოლიტიკური, ეკონომიკური, სოციალური და კულტურული უფლებების დეპარტამენტის განვითარება</t>
  </si>
  <si>
    <t xml:space="preserve">ჩამოყალიბდა სამოქალაქო, პოლიტიკური, ეკონომიკური, სოციალური და კულტურული უფლებების დეპარტამენტი. აუცილებელია სახალხო დამცველის აპარატის მიერ აღნიშნული მიმართულებებით საქმიანობის გაძლიერება. </t>
  </si>
  <si>
    <t xml:space="preserve">1.ადამიანის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
3.საქართველოს სახალხო დამცველის სპეციალური ანგარიშების მომზადება;
4.საქართველოს სახალხო დამცველის საპარლამენტო ანგარიშების შესაბამისი თავების მომზადება. 
</t>
  </si>
  <si>
    <t>1.ადამიანის უფლებებისა და ძირითადი თავისუფლებების დარღვევასთან  დაკავშირებული ინდივიდუალური განცხადება/საჩივრების შესწავლა; 2. შესაბამისი  რეკომენდაციების/წინადადებების/სასამართლოს მეგობრის მოსაზრებების (Amicus Curiae) მომზადება; 3.საქართველოს სახალხო დამცველის სპეციალური ანგარიშების მომზადება; 4.საქართველოს სახალხო დამცველის საპარლამენტო ანგარიშების შესაბამისი თავების მომზადება. 5. არჩევნების მიმდინარეობისას ძირითადი უფლებების დაცვაზე მონიტორინგი და გამოვლენილ დარღვევებზე მონიჭებული უფლებამოსილების ფარგლებში რეაგირება.</t>
  </si>
  <si>
    <t>ბიუჯეტი 10.4.5.</t>
  </si>
  <si>
    <t>საქმიანობა 10.4.5. გენდერული თანასწორობის დეპარტამენტის განვითარება</t>
  </si>
  <si>
    <t>1. შეიქმნა საქართველოს სახალხო დამცველის აპარატის გენდერული თანასწორობის დეპარტამენტი; 2. შემუშავდა გენდერული თანასწორობის სტრატეგია და სამუშაო გეგმა; 3. ორგანიზებულ იქნა შეხვედრები გენდერის თემაზე; 4. განხორციელდა ცნობიერების ამაღლების კამპანიები გენდერის თემაზე; 5. განხორციელდა საქართველოს სახალხო დამცველის აპარატის თანამშრომლების ტრენინგი გენდერულ თანასწორობაზე.</t>
  </si>
  <si>
    <t>1. სახალხო დამცველის აპარატში შემოსული გენდერული თანასწორობის საკითხის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2. გენდერული თანასწორობის თემატიკაზე კვლევის ჩატარება; 3.  შეხვედრების ორგანიზება გენდერული თანასწორობის თემაზე; 4. ცნობიერების ამაღლების კამპანიების ჩატარება გენდერის თემაზე; 5. საქართველოში გენდერული თანასწორობის დაცვის კუთხით არსებული ეროვნული და საერთაშორისო აქტების შესრულების მონიტორინგი</t>
  </si>
  <si>
    <t xml:space="preserve">1. სახალხო დამცველის აპარატში შემოსული გენდერული თანასწორობის საკითხის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2. გენდერული თანასწორობის თემატიკაზე კვლევის ჩატარება; 3. გენდერზე ორიენტირებული საქმისწარმოების ეფექტიანი სახელმძღვანელო პრინციპებისა და საკოორდინაციო მექანიზმების შემუშავება სახალხო დამცველის აპარატის ყველა დეპარტამენტის/ცენტრის/სამმართველოს მიერ გამოსაყენებლად;
4. სახალხო დამცველის აპარატის ფარგლებში სქესის ნიშნით დანაწევრებული მონაცემების სისტემის შემუშავება გენდერთან დაკავშირებული საკითხების იდენტიფიკაციისა და დამუშავების მიზნით.
5. საქართველოში გენდერული თანასწორობის პოლიტიკის განხორციელების ღონისძიებათა 2014-2016 წლების სამოქმედო გეგმის შესრულების მონიტორინგი
6. ქალთა უფლებებსა და გენდერული თანასწორობის საკითხებზე საერთაშორისო ხელშეკრულებების შესრულების მონიტორინგი
</t>
  </si>
  <si>
    <t>10.4.6. ანალიტიკური დეპარტამენტის განვითარება</t>
  </si>
  <si>
    <t xml:space="preserve">1. სამართლებრივი კვლევების მომზადება;  2. საკანონმდებლო ბაზის ანალიზი; საკანონმდებლო წინადადებების მომზადება; კანონპროექტებზე სამართლებრივი დასკვნების მომზადება;                      3. სასამართლო გადაწყვეტილებების ანალიზი აპარატის წარმოაბაში არსებულ  საქმეებზე (განცხადებებზე) ერთგვაროვანი პრაქტიკის ჩამოსაყალიბებლად;      4. სახალხო დამცველის აპარატის მიერ გაცემული რეკომენდაციების, წინადადებების, შუამდგომლობების  ელექტრონული მონაცემთა ბაზის  შემუშავება და რეკომენდაციების ანალიზი;                       5. სტატისტიკურ-ანალიტიკური კვლევებისა და ანგარიშების მომზადება; </t>
  </si>
  <si>
    <t>ბიუჯეტი 10.4.6.</t>
  </si>
  <si>
    <t>10.4.7 თანასწორობის დეპარტამენტის განვითარება</t>
  </si>
  <si>
    <t>დისკრიმინაციის ყველა ფორმის აღმოფხვრის შესახებ საქართველოს კანონის მე-6 (1) მუხლის თანახმად, დისკრიმინაციის აღმოფხვრისა და თანასწორობის უზრუნველყოფაზე ზედამხედველობას ახორციელებს საქართველოს სახალხო დამცველი; 2014 წლის 22 აგვისტოს შეიქმნა თანასწორობის დეპარტამენტი</t>
  </si>
  <si>
    <t>ბიუჯეტი 10.4.7.</t>
  </si>
  <si>
    <t>10.4.8. თავდაცვის სფეროში ადამიანის უფლებათა დაცვის დეპარტამენტის განვითარება</t>
  </si>
  <si>
    <t>2014 წლის 9 დეკემბერს შეიქმნა თავდაცვის სფეროში ადამიანის უფლებათა დაცვის დეპარტამენტი</t>
  </si>
  <si>
    <t xml:space="preserve">1. თავდაცვის სფეროში არსებულ ადამიანის უფლებათა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2.   საკონსტიტუციო სარჩელის პროექტების მომზადება;
3. თავდაცვის სამინისტროს სისტემაში შემავალ დაწესებულებებში მონიტორინგის განხორციელება ადამიანის უფლებათა და თავისუფლებათა დაცვის ზედამხედველობის მიზნით; 4. სახალხო დამცველის ანგარიშის შესაბამისი ნაწილების პროექტების მომზადება;
5.კანონმდებლობის და კანონპროექტების ანალიზი და შესაბამისი რეკომენდაციების/წინადადებების პროექტების მომზადება. 
</t>
  </si>
  <si>
    <t>ბიუჯეტი 10.4.8.</t>
  </si>
  <si>
    <t>საქმიანობა 10.4.9. სახალხო დამცველის აპარატის  თანამშრომლებისთვის ტრენინგების პროგრამის შემუშავება და ჩატარება</t>
  </si>
  <si>
    <t>ტრენინგების წლიური პროგრამის შემუშავება და ჩატარება</t>
  </si>
  <si>
    <t>ტრენინგების წლიური პროგრამის შემუშავება  და ჩატარება</t>
  </si>
  <si>
    <t>ბიუჯეტი 10.4.9.</t>
  </si>
  <si>
    <t>შედეგი 10.5. პრევენციის ეროვნული მექანიზმის ფუნქციონირება უზრუნველყოფილია</t>
  </si>
  <si>
    <t>სახალხო დამცველი ახორციელებს პრევენციის ეროვნული მექანიზმის ფუნქციებს.</t>
  </si>
  <si>
    <t>პრევენციის ეროვნული მექანიზმის მიერ მონიტორინგის განხორციელება და ანგარიშების წარდგენა</t>
  </si>
  <si>
    <t>ჯამი 10.5.</t>
  </si>
  <si>
    <t xml:space="preserve">საქმიანობა  10.5.1. პრევენციის ეროვნული მექანიზმის ახორციელებს დაკისრებულ ფუნქციებს OPCAT–ის თანახმად და ამოწმებს თავისუფლების შეზღუდვის ადგილებში ადამიანის უფლებათა დაცვის მდგომარეობას   </t>
  </si>
  <si>
    <t xml:space="preserve">პრევენციის ეროვნულმა მექანიზმმა განახორციელა შემდეგი აქტივობები:
1.  88 მონიტორინგის ვიზიტი პოლიციის დროებითი მოთავსების იზოლატორებში
2. 293 ვიზიტი სასჯელაღსრულების დაწესებულებებში
3.  6 ვიზიტი ფსიქიატრიულ დაწესებულებებში
4. 4 მონიტორინგის ვიზიტი სამხედრო ჰაუპტვახტებში 
5. 9 მონიტორინგის ვიზიტი შშმ პირთა და ხანდაზმულთა დაწესებულებებში
6. მომზადდა პრევენციის ეროვნული მექანიზმის სრული წლიური ანგარიში
9. გამოიცა პრევენციის ეროვნული მექანიზმის   თემატური ანგარიშები
</t>
  </si>
  <si>
    <t xml:space="preserve">პრევენციის ეროვნული მექანიზმი შეასრულებს შემდეგ აქტივობებს:
1.  30 ვიზიტი დროებითი მოთავსების იზოლატორში 
2. 50 ვიზიტი პოლიციის სამმართველოებში; 
3.  30 ვიზიტი სასჯელაღსრულების დაწესებულებებში; 
4. 1 ვიზიტი თავისუფლების შეზღუდვის დაწესებულებაში;
5. 6 ვიზიტი ბავშვთა სახლებში;  
6. 8 ვიზიტი ხანდაზმულთა პანსიონატში; 
7. 6 ვიზიტი ფსიქიატრიულ დაწესებულებებში; 8. 2 ვიზიტი სამხედრო ჰაუპტვახტში; 9. ვიზიტი შსს მიგრაციის დეპარტამენტის დროებითი განთავსების ცენტრში; 10. პრევენციის ეროვნული მექანიზმის სრული წლიური ანგარიშის გამოცემა;
11. პრევენციის ეროვნული მექანიზმის  თემატური ანგარიშების გამოცემა 
</t>
  </si>
  <si>
    <t>ბიუჯეტი 10.5.1.</t>
  </si>
  <si>
    <t>სტრატეგიული მიზანი და აქტივობები</t>
  </si>
  <si>
    <t>2013 წლისთვის არსებული მდგომარეობა</t>
  </si>
  <si>
    <t>მისაღწევი მიზნები და შედეგები 2014</t>
  </si>
  <si>
    <t>მისაღწევი მიზნები და შედეგები 2015</t>
  </si>
  <si>
    <t>მისაღწევი მიზნები და შედეგები 2016</t>
  </si>
  <si>
    <t>მისაღწევი მიზნები და შედეგები 2017</t>
  </si>
  <si>
    <t>მისაღწევი მიზნები და შედეგები 2018</t>
  </si>
  <si>
    <t>მისაღწევი მიზნები და შედეგები 2019</t>
  </si>
  <si>
    <t>პასუხისმგებელი უწყება/განყოფილება</t>
  </si>
  <si>
    <t>რესურსი</t>
  </si>
  <si>
    <r>
      <t xml:space="preserve">მიზანი 11: </t>
    </r>
    <r>
      <rPr>
        <sz val="8.5"/>
        <rFont val="Sylfaen"/>
        <family val="1"/>
      </rPr>
      <t>მსჯავრდებულთა და ყოფილმსაჯვრდებულთა რესოციალიზაცია რეაბილიტაციისა და საზოგადოებაში ინტეგრაციის უზრუნველყოფა</t>
    </r>
  </si>
  <si>
    <t>მსჯავრდებულთა და ყოფილ მსჯავრდებულთა რეაბილიტაცია, მათი პოტენციალის რეალიზებასა და სრულუფლებიან მოქალაქეებად ჩამოყალიბებაში ხელშეწყობა, რათა ერთის მხრივ დაცული იყოს ადამიანის უფლებების მაღალი სტანდარტი და მეორეს მხრივ დანაშაულის განმეორებით ჩადენის შემცირებით უზრუნველყოფილი იყოს საზოგადოებრივი უსაფრთხოება.</t>
  </si>
  <si>
    <t>სტრატეგიული მიზანი 1. საჭიროებებზე მორგებული სარეაბილიტაციო პროგრამების განვითარება საუკეთესო ადგილობრივ და საერთაშორისო გამოცდილებაზე დაყრდნობით</t>
  </si>
  <si>
    <t>შეფასების ინსტრუმენტები; შეფასების ინსტრუმენტების ცვლილება</t>
  </si>
  <si>
    <t>საერთაშორისო გამოცდილების გაზიარება  ექსპერტის ჩართულობით. მცირე სამუშაო ჯგუფები უწყებების დონეზე და ერთობლივად.</t>
  </si>
  <si>
    <t xml:space="preserve">სულ ღირებულება: </t>
  </si>
  <si>
    <t>0.00</t>
  </si>
  <si>
    <t>პრობაციის ეროვნული სააგენტო</t>
  </si>
  <si>
    <t>სასჯელაღსრულების დეპარტამენტი</t>
  </si>
  <si>
    <t>დონორი</t>
  </si>
  <si>
    <t>მოსაძიებელი</t>
  </si>
  <si>
    <t>1.2 ბენეფიციართა გამართული სარეგისტრაციო ბაზების ქონა და ერთიანი საძიებო პარამეტრების დამკვიდრება ბენეფიციართა რისკ-ჯგუფების და საჭიროებების მონაცემთა გენერირებისთვის</t>
  </si>
  <si>
    <t>გამართული სარეგისტრაციო ბაზები, რომლებიც რისკ ჯგუფებისა და საჭიროებათა გენერერიების ფუნქციებით არის აღჭურვილი</t>
  </si>
  <si>
    <r>
      <t xml:space="preserve">პრობაციის ეროვნულ სააგენტოში მოქმედებს პრობაციონერთა რეგისტრაციის ელექტრონული ბაზა, რომელიც საჭიროებს პრობაციონერთა რისკ ჯგუფებად კლასიფიცირების და საჭიროებათა გენერირების ფუნქციების განვითარებას; 
დანაშაულის პრევენციის ცენტრს არ გააჩნია ბენეფიციართა რეგისტრაციის ელექტრონული ბაზა; 
სასჯელაღსრულების დეპარტამენტს აქვს პატიმართა ელექტრონული რეესტრი, რომელიც ასევე საჭიროებს პატიმართა რისკ-ჯგუფებად კლასიფიცირებისა და საჭიროებათა გენერირების ფუნქციების განვითარებას. 
</t>
    </r>
    <r>
      <rPr>
        <sz val="8.5"/>
        <rFont val="Calibri"/>
        <family val="2"/>
        <charset val="1"/>
      </rPr>
      <t>დაგეგმილია პრობაციისა და სასჯელაღსრულების ერთიანი სარეგისტრაციო ბაზის შემუშავება, რომელიც ასევე მოიცავს რისკისა და საჭიროების შეფასებას და შესაბამის ფილტრებს.</t>
    </r>
  </si>
  <si>
    <t xml:space="preserve">შესაბამისი ტექნიკური დავალებების მომზადება და საჭიროებისამებრ ცვლილებების განხორციელება/მონაცემთა ბაზის შექმნა;
</t>
  </si>
  <si>
    <t>მონაცემთა ბაზების შექმნა განვითარებისთვის საჭირო სახსრები</t>
  </si>
  <si>
    <t>35 000.00</t>
  </si>
  <si>
    <t>5 000</t>
  </si>
  <si>
    <t>10 000.00</t>
  </si>
  <si>
    <t>80 000.00</t>
  </si>
  <si>
    <t>1.3 საჭიროებებზე ორიენტირებული სერვისების მოკვლევა და ადაპტაცია ადგილობრივ და საერთაშორისო პრაქტიკაზე დაყრდნობით</t>
  </si>
  <si>
    <t xml:space="preserve">დანაშაულის პრევენციის ცენტრს ვებ-გვერდზე განთავსებული აქვს რესოციალიზაცია-რეაბილიტაციის სფეროში უფასო მომსახურებების საძიებელი;
2013 წელს დაიგეგმა რამდენიმე საერთო სამუშაო შეხვედრა ცენტრსა და პარტნიორ ორგანიზაციებს შორის, შეხვედრების მთავარი მიზანი იყო სფეროში მომსახურების მიწოდების გაუმჯობესება.
</t>
  </si>
  <si>
    <t>მომსახურებების მოკვლევისთვის საჭირო ადამიანური რესურსი;
საერთო შეხვედრებისთვის საჭირო ფინანსური რესურსი</t>
  </si>
  <si>
    <t>100 000.00</t>
  </si>
  <si>
    <t>50 000.00</t>
  </si>
  <si>
    <t>1.4 ხშირად მოთხოვნადი სერვისების ორგანიზაციის ბაზაზე დანერგვა</t>
  </si>
  <si>
    <t>ორგანიზაციის ბაზაზე დანერგილი შიდა მომსახურებები
გადამზადებული თანამშრომლები</t>
  </si>
  <si>
    <t>ხშირად მოთხოვნადი სერვისების იდენტიფიცირება
თანამშრომელთა გადამზადება</t>
  </si>
  <si>
    <t>შიდა მომსახურებების დანერგვისთვის საჭირო ადამიანური და ფინანსური რესურსი</t>
  </si>
  <si>
    <t>14 000.00</t>
  </si>
  <si>
    <t>23 000.00</t>
  </si>
  <si>
    <t>4000.00</t>
  </si>
  <si>
    <t>8000.00</t>
  </si>
  <si>
    <t>სასჯელაღსრულების სასწავლო ცენტრი</t>
  </si>
  <si>
    <t>5000.00</t>
  </si>
  <si>
    <t xml:space="preserve">უწყებათშორის თანამშრომლობის მექანიზმის შექმნა;          თავშესაფრის, ნივთიერებზე დამოკიდებულთა და ფსიქიკური პრობლემების მქონეთა მომართვიანობისა და მათი საჭიროებების დაკმაყოფილების მაჩვენებელი           
</t>
  </si>
  <si>
    <t>ნაწარმოებია მოლაპარაკება შრომის, ჯანმრთელობისა და სოციალური დაცვის სამინისტროსთან ჯანმრთელობის დაცვის რეფერალის მოსახურებაში პატიმრობის ინდიკატორი გაჩენის შესახებ. 
სასჯელაღსრულების სამინისტროსა და განათლებისა და მეცნიერების სამინისტროს შორის გაფორმებული მემომარნდუმის საფუძველზე 2013 წელს მსჯავრდებულებისთვის განხორციელდა როგორც ზოგადსაგანმანათლებლო ასევე პროფესიული საგანმანათლებლო პროგრამები
ნაწარმოებია მოლაპარაკება განათლებისა და მეცნიერების სამინისტროსთან ყოფილი პატიმრებისთვის და განრიდებული არასრულწლოვნებისთვის სხვადასხვა სახის პროფესიული გადამზადების კურსების შექმნის შესახებ</t>
  </si>
  <si>
    <t>ჯანმრთელობის დაცვის რეფერალის მოსახურებაში პატიმრობის ინდიკატორი გაჩენა. 
-ბენეფიციართა თავშესაფართან დაკავშირებული პრობლემების შეფასება და გადაჭრის გზებზე მოლაპარაკება; 
 -ბენეფიციართა სამედიცინო საჭიროებების გააზრება და გადაჭრის გზებზე მოლაპარაკების გაგრძელება;     
- ნივთიერებებზე დამოკიდებულთა და ფსიქიკური ჯამრთელობის პრობლემების მოქნეთა შესაბამის პროგრამებში ინკლუზიის საკითხზე მოლაპარაკების გაგრძელება; 
- ზოგადი განათლების ხელმისაწვდომობის გაზრდა
- მსჯავრდებულებისთვის, პირობით მსჯავრდებულებისთვის, განრიდებულებისთვისა და ყოფილი პატიმრებისთვის პროფესიული გადამზადების საბაზისო პაკეტის შეთავაზება</t>
  </si>
  <si>
    <r>
      <t xml:space="preserve">საქართველოს შრომის, ჯანმრთელობისა და სოციალური დაცვის სამინისტრო   
ადგილობრივი თვითმმართველობის ორგანოები
</t>
    </r>
    <r>
      <rPr>
        <sz val="8.5"/>
        <rFont val="Calibri"/>
        <family val="2"/>
        <charset val="204"/>
      </rPr>
      <t>განათლებისა და მეცნიერების სამინისტრო</t>
    </r>
  </si>
  <si>
    <t xml:space="preserve">საბიუჯეტო სახსრები </t>
  </si>
  <si>
    <t>200 000.00</t>
  </si>
  <si>
    <t>განათლების და მეცნიერების სამინისტრო</t>
  </si>
  <si>
    <t>1.6 სერვისების ხარისხის კონტროლი</t>
  </si>
  <si>
    <t>მომსახურების მიწოდების სტანდარტი;
ხარისხის კონტროლის ინსტრუმენტი;
მომსახურებების მონიტორინგის სისტემა</t>
  </si>
  <si>
    <t>შემუშავებულია კანონთან კონფლიქტში მყოფ მოზარდთათვის მომსახურების მიწოდების სტანდარტის დოკუმენტის სამუშაო ვერსია</t>
  </si>
  <si>
    <t>მომსახურების მიწოდების სტანდარტის შემუშავება;
მომსახურების ხარისხის კონტროლის მეთოდოლოგიისა და სისტემის განვითარება და დანერგვა</t>
  </si>
  <si>
    <t>სერვისის მიწოდების სტანდარტთან შესაბამისობის მონიტორინგი განხორციელებულია და საჭიროების შემთხვევაში შესაბამისი ცვლილებები შეტანილია</t>
  </si>
  <si>
    <t>სტანდარტის შემუშავებისთვის ექსპერტების დახმარება;
მონიტორინგისთვის საჭირო ადამიანური და ფინანსური რესურსი</t>
  </si>
  <si>
    <t>1.7კვლევების დაგეგმვა სარეაბილიტაციო პროგრამების ეფექტიანობის გასაზომად (საბოლოო შედეგების გაზომვა)</t>
  </si>
  <si>
    <t>საბაზისო მონაცმების შექმნა;                          საკვლევი ობიექტის/ პრობლემის იდენტიფიკაცია;                        დაგეგმილი და განხორციელებული კვლევები</t>
  </si>
  <si>
    <t>ამგვარი პრაქტიკა არ არსებობს</t>
  </si>
  <si>
    <t>სამუშაო ჯგუფის შექმნა, კვლევის ინსტრუმენტების შემუშავება და ბაზისური კვლევის განხორციელება</t>
  </si>
  <si>
    <t>კვლევების განხორციელება სხვადასხვა მომსახურების ეფექტურობის შესწავლისა და ბენეფიციართა საჭიროებების უკეთ გამოვლენის მიზნით;</t>
  </si>
  <si>
    <t>კვლევის ინსტრუმენტების შემუშავებისთვის ექსპერტული მხარდაჭერა;
კვლევის ჩატარებისთვის საჭირო ფინანსური და ადამიანური რესურსი</t>
  </si>
  <si>
    <t>15 000.00</t>
  </si>
  <si>
    <t>1.8 სოციალური მეწარმეობის იდეის პოპულარიზაცია და კონცეფციის მომზადება</t>
  </si>
  <si>
    <t>სოციალური მეწარმეობის კონცეფცია და საკანონმდებლო ბაზა; 
რეაბილიტაცია-რესოციალიზაციის სფეროში წარმატებული სოციალური მეწარმეობის პროექტები</t>
  </si>
  <si>
    <t>ქვეყნის მასშტაბით არსებობს სოციალური მეწარმეობის პრაქტიკა შშმ პირების ჩართულობით.</t>
  </si>
  <si>
    <t>სოციალური მეწარმეობის კონცეფციის შექმნა;
ფინანსური რესურსის მოძიების შემთხვევაში სოციალური მეწარმეობის საპილოტე პროექტის ინიცირება</t>
  </si>
  <si>
    <t>დასაზუსტებელია ევრაზიის ფონდის ხელშეწყობით მიმდინარე პროცესი; 
ქვეყნის მაშტაბით ადგილობრივი თვითმმართველობის ორგანოები;
დანაშაულის პრევენციის ცენტრის კვლევისა და სერვისების განვითარების სამმართველო</t>
  </si>
  <si>
    <t>საბიუჯეტო სახსრები და დონორთა რესურსი</t>
  </si>
  <si>
    <t>1.9 სავარაუდო დისკრიმინაციის შემთხვევების ადვოკატირება შესაბამისი უწყებების მხრიდან</t>
  </si>
  <si>
    <t>შესაბამის უწყებებში დისკრიმინაციის შემთხვევების გამოვლენისა და მათზე რეაგირების გამოცდილება მინიმალურია</t>
  </si>
  <si>
    <t xml:space="preserve">უწყებების თანამშრომელთა ინფორმირებულობის გაზრდა დისკრიმინაციის ნიშნებისა და ადვოკატირების გზების შესახებ
</t>
  </si>
  <si>
    <t xml:space="preserve">სტრატეგიული მიზანი 2 - სარეაბილიტაციო პროცესში ჩართული უწყებებისა და ორგანიზაციების ინსტიტუციური გაძლიერება, პერსონალის მომზადება და განვითარება მაღალხარისხიანი სარეაბილიტაციო მომსახურების მიწოდებისთვის </t>
  </si>
  <si>
    <t>2.1 რესოციალიზაცია-რეაბილიტაციის პროცესში ჩართული უწყებების მიერ წინამდებარე სტრატეგიითა და სამოქმედო გეგმით გათვალისწინებული პრიორიტეტებისა და აქტივობების საკუთარ სტრატეგიებსა და სამოქმედო გეგმებში ასახვა</t>
  </si>
  <si>
    <t>შესაბამისი უწყებების სტრატეგიული დოკუმენტები და სამოქმედო გეგმები, სადაც ასახულია აღნიშნული პრიორიტეტები და აქტივობები</t>
  </si>
  <si>
    <t>პრობაციის ეროვნულ სააგენტოს და სასჯელაღსრულების დეპარტამენტს სისხლის სამართლის რეფორმის სტრატეგიის ფარგლებში აქვთ სამოქმედო გეგმები</t>
  </si>
  <si>
    <t>სტრატეგიები და სამოქმედო გეგმები შესაბამისად განახლებულია</t>
  </si>
  <si>
    <t>2.2 რესოციალიზაცია-რეაბილიტაციის პროცესის ეფექტიანად წარმართვისთვის შესაბამის უწყებებში ინფრასტრუქტურის შექმნა</t>
  </si>
  <si>
    <t xml:space="preserve">პრობაციის ეროვნულ სააგენტოში, დანაშაულის პრევენციის ცენტრსა და სასჯელაღსრულების დაწესებულებებში პერსონალისთვის არსებული სამუშაო პირობები და შესაბამისად აღჭურვილი სივრცე ბენეფიციარებთან ინდივიდუალური და ჯგუფური მუშაობისთვის </t>
  </si>
  <si>
    <t>არ არსეობს ამ სფეროში უსაფრთხოების ნორმები, სამშენებლო სტანდარტი და ინფრასტუქტურაც არასრულად არის განვითარებული</t>
  </si>
  <si>
    <t>ამ სფეროში უსაფრთხოების ნორმებისა და სტანდარტის შემუშავება და იმპლემენტაცია</t>
  </si>
  <si>
    <t>საბიუჯეტო სახსრები შესაბამისი ინფრასტრუქტურის შესაქმნელად</t>
  </si>
  <si>
    <t>300 000.00</t>
  </si>
  <si>
    <t>2.3 სასჯელის აღსრულების  და გათავისუფლების შემდგომი ზრუნვის პროცესში შესაბამისი კვალიფიკაციის მქონე პერსონალის ჩართვა</t>
  </si>
  <si>
    <r>
      <t>შესაბამის უწყებებში ბენეფიციარ</t>
    </r>
    <r>
      <rPr>
        <sz val="8.5"/>
        <rFont val="Calibri"/>
        <family val="2"/>
        <charset val="204"/>
      </rPr>
      <t>ებთან მომუშავე კადრების ყოლა, რომლებიც აკმაყოფილებენ სათანადო საკვალიფიკაციო მოთხოვნებს
საკვალიფიკაციო მოთხოვნებისა და სამუშაო აღწერილობების დამტკიცება</t>
    </r>
  </si>
  <si>
    <t>საქართველოში სოციალურ მუშაკთა საუნივერსიტეტო განათლებაში სისხლის სამართლის მართლმსაჯულების თემის ინტეგრირების მიზნით მზადდება არჩევითი სასწავლო კურსი სოციალური მუშაობის სამაგისტრო პროგრამისთვის; 
პრობაციისა და სასჯელაღსრულების სასწავლო ცენტრში შექმნილია მოდულები ფსიქო-სოციალური რეაბილიტაციისთვის საჭირო უნარების განსავითარებლად</t>
  </si>
  <si>
    <r>
      <t xml:space="preserve">სასჯელის აღსრულების და გათავისუფლების შემდგომი ზრუნვის ორგანოებში შესაბამისი პერსონალისთვის საკვალიფიკაციო მოთხოვნების დამტკიცება;
</t>
    </r>
    <r>
      <rPr>
        <sz val="8.5"/>
        <rFont val="Calibri"/>
        <family val="2"/>
      </rPr>
      <t>სასჯელაღსრულების დეპარტამენტისა და პრობაციის ეროვნული სააგენტოს პერსონალისთვის გრძელვადიანი სასწავლო პროგრამების შემუშავება/განხორციელება;
დასახელებულ უწყებებში სტუდენტების სტაჟირების პრაქტიკის დანერგვა ახალი კადრების მომზადებისა და მოზიდვის მიზნით</t>
    </r>
  </si>
  <si>
    <t>2.4 ორგანიზაციის ბაზაზე განსახორციელებელი სარეაბილიტაციო პროგრამების მიწოდებისთვის პერსონალის გადამზადება</t>
  </si>
  <si>
    <t>ორგანიზაციის ბაზაზე მიმდინარე პროგრამების რაოდენობა</t>
  </si>
  <si>
    <t>დანაშაულის პრევენციის ცენტრში არსებობს საკუთარი ადამიანური რესურსით სერვისების მიწოდების გამოცდილება</t>
  </si>
  <si>
    <t>ორგანიზაციის ბაზაზე განსახორციელებელი სარეაილიტაციო სერვისების იდენტიფიცირება და შესაბამისი პერსონალის გადამზადება; ლიცენზიის მოპოვების აუცილებლობის შემთხვევაში საჭირო ლიცენზიის მოპოვება</t>
  </si>
  <si>
    <t xml:space="preserve">საჭიროებისამებრ ადგილობრივი და საერთაშორისო ექსპერტების მობილიზება  </t>
  </si>
  <si>
    <t>55 500.00</t>
  </si>
  <si>
    <t>7500.00</t>
  </si>
  <si>
    <t>9000.00</t>
  </si>
  <si>
    <t>48 000.00</t>
  </si>
  <si>
    <t>2.5 სამუშაოს მაღალი ხარისხის უზრუნველსაყოფად ერთიანი პროფესიული სტანდარტის/ეთიკის ნორმების შემუშავება და პროფესიული სუპერვიზიის სისტემის შექმნა</t>
  </si>
  <si>
    <t xml:space="preserve">ერთიანი პროფესიული სტანდარტი
სუპერვიზიის გამართული სისტემა
</t>
  </si>
  <si>
    <t>არსებობს არაფორმალური სუპერვიზიის პრაქტიკა დანაშაულის პრევენციის ცენტრში და პრობაციის სააგენტოში
სასჯელაღსრულების ფსიქოლოგიურ სამსახურს ასევე აქვს არაფორმალური სუპერვიზიის გამოცდილება</t>
  </si>
  <si>
    <t>სუპერვიზიის სისტემის შექმნა და დაგეგმვა, განხორციელების დაწყება</t>
  </si>
  <si>
    <t>სტრატეგიული მიზანი 3 - სარეაბილიტაციო პროცესში მონაწილე უწყებათა და ორგანიზაციათა კოორდინირებული მუშობის უზრუნველყოფა, მედიასთან და საზოგადოებასთან კომუნიკაცია რეაბილიტაციიის პროცესის მხარდასაჭერად</t>
  </si>
  <si>
    <t>3. 1 რესოციალიზაცია რეაბილიტაციის სამუშაო ჯგუფის მუშაობა მიმდინარე საკითხებზე შეთანხმებისთვის</t>
  </si>
  <si>
    <t>სამუშაო ჯგუფის არსებობა და ჯგუფის შეხვედრების რაოდენობა</t>
  </si>
  <si>
    <t>სამუშაო ჯგუფი და ქვე-ჯგუფები შეიქმნა და ჩატარდა შეხვედრები</t>
  </si>
  <si>
    <t>სამუშაო ჯგუფის კვარტალური შეხვედრები</t>
  </si>
  <si>
    <t>სამუშაო ჯგუფის მაკოორდინირებელი უწყება - დანაშაულის პრევენციის ცენტრი</t>
  </si>
  <si>
    <t xml:space="preserve">3.2 სარეაბილიტაციო ღონისძიებების ერთობლივად განხორციელება პარტნიორ სახელმწიფო და კერძო ორგანიზაციებთან ერთად </t>
  </si>
  <si>
    <t>ერთობლივ ღონისძიებებს აქვს იშვიათი არასისტემატიური ხასიათი</t>
  </si>
  <si>
    <t>მიმდინარე ერთობლივი ღონისძებები</t>
  </si>
  <si>
    <t>პრობაციის, სასჯელაღსრულებისა და დანაშაულის პრევენციის ცენტრის სარეაბილიტაციო პროგრამების განვითარებაზე პასუხისმგებელი სტრუქტურული ერთეულები</t>
  </si>
  <si>
    <t>სივრცე შეხვედრებისათვის</t>
  </si>
  <si>
    <t>4600.00</t>
  </si>
  <si>
    <t>13 200.00</t>
  </si>
  <si>
    <t>1600.00</t>
  </si>
  <si>
    <t>3200.00</t>
  </si>
  <si>
    <t>3000.00</t>
  </si>
  <si>
    <t>3.3 სასამართლოსთან, პროკურატურასთან და პოლიციასთან სამუშაო შეხვედრების ორგანიზება მიმდინარე პრაქტიკის განხილვის მიზნით</t>
  </si>
  <si>
    <t>მინიმუმ ყოველწლიური  შეხვედრა</t>
  </si>
  <si>
    <t>მიმდინარე პრაქტიკის განხილვის მიზნით შეხვედრების პრაქტიკა არ არის განვითარებული</t>
  </si>
  <si>
    <t>სამუშაო ჯგუფის ერთი შეხვედრა მაინც</t>
  </si>
  <si>
    <t>სამუშაო ჯგუფის რეგურალური შეხვედრები</t>
  </si>
  <si>
    <t>3.4 სასჯელაღსრულების, პრობაციისა და პრევენციის ცენტრს შორის ბენეფიციართა გარდამავალი მენეჯმენტის სისტემის დანერგვა</t>
  </si>
  <si>
    <t>გარდამავალი მენეჯმენტის სქემა და ამ სქემის მიხედვით აღსრულების მაჩვენებელი სისტემიდან გასულთა რაოდენობასთან თანაფარდობით</t>
  </si>
  <si>
    <t>არსებობს არასრულწლოვან მსჯავრდებულთა გარდამავალი მენეჯმენტის პრაქტიკა სასჯელაღსრულების დაწესებულებასა და პრობაციის სააგენტოს შორის;
დანაშაულის პრევენციის ცენტრის წარმომადგენლები სასჯელაღსრულების დაწესებულებებში ახორციელებენ მათი მომსახურების წარდგენას</t>
  </si>
  <si>
    <t>სამუშაო შეხვედრების ორგანიზება პროცედურის შემუშავების მიზნით; შესაბამისი საკანონმდებლო ბაზის შექმნა</t>
  </si>
  <si>
    <t>ექსპერტების ტექნიკური დახმარებით სამუშაო ჯგუფის მუშოაბის უზრუნველყოფა</t>
  </si>
  <si>
    <t>3.5 საზოგადოების ცნობიერების ამაღლების კამპანიის წარმოება (სოციალური კლიპები, კონკურსები, სოციალური მედიის მეშვეობით ინფორმაციის გავრცელება)</t>
  </si>
  <si>
    <t xml:space="preserve">სარეაბილიტაციო ღონისძიებების გაშუქების მაჩვენებელი; საზოგადოების აზრის  კვლევის შედეგები </t>
  </si>
  <si>
    <t>ღონისძიებები რუტინულად შუქდება</t>
  </si>
  <si>
    <t xml:space="preserve">რეგულარული ღონისძიებები </t>
  </si>
  <si>
    <t>შესაბამისი პერსონალი, სივრცე შეხვედრებისთვის, ბიუჯეტი კამპანიისთვის (ყოველწლიურად პიარ აქტივობებისთვის გამოყოფილი ბიუჯეტი); საერთო კვლევის ბიუჯეტი</t>
  </si>
  <si>
    <t>25 000.00</t>
  </si>
  <si>
    <t xml:space="preserve">3.6 მიმდინარე საქმიანობის შესახებ მედიისთვის ინფორმაციის რეგულარულად მიწოდება </t>
  </si>
  <si>
    <t>მიწოდებული ინფორმაციის  მაჩვენებელი</t>
  </si>
  <si>
    <t>ინფორმაციის რეგულარული გაცვლა</t>
  </si>
  <si>
    <t xml:space="preserve">3.7 ტრენინგი მედიის წარმომადგენელთათვის </t>
  </si>
  <si>
    <t>შეხვედრების რაოდენობა</t>
  </si>
  <si>
    <t>ტარდება პერიოდული შეხვედრები მედიის წარმომადგენლებსა და სასჯელაღსრულების სამინისტროს წარმომადგენლებს შორის</t>
  </si>
  <si>
    <t>მინიმუმ 1 ტრენინგი</t>
  </si>
  <si>
    <t>პერიოდულად ინფორმაციის მიწოდება მედიის წარმომადგენლებისთვის</t>
  </si>
  <si>
    <t>2400.00</t>
  </si>
  <si>
    <t>2300.00</t>
  </si>
  <si>
    <t>900.00</t>
  </si>
  <si>
    <t>800.00</t>
  </si>
  <si>
    <t xml:space="preserve">3.8 საზოგადოებრივი აზრის კვლევა რესოციალიზაცია-რეაბილიტაციის პროცესისა და ამ სფეროს ბენეფიციართა მიმართ დამოკიდებულებაზე </t>
  </si>
  <si>
    <t xml:space="preserve">კვლევა </t>
  </si>
  <si>
    <t>მსგავსი კვლევა არ ჩატარებულა</t>
  </si>
  <si>
    <t>ერთობლივი კვლევის დაგეგმვა</t>
  </si>
  <si>
    <t>1. მომზადებული კვლევების და ანალიზების რაოდენობა;                                                           2. მომზადებული რეკომენდაციების რაოდენობა;                                                                                            3. მომზადებული წინადადებების რაოდენობა საკანონმდებლო ცვლილებებთან დაკავშირებით;                                                                  4. არსებული პრაქტიკის ამსახველი ანგარიშების რაოდენობა;                                                                        5. ჩატარებული ტრენინგების რაოდენობა.</t>
  </si>
  <si>
    <t>1.  პროკურატურის შესახებ საზოგადოებრივი აზრის კვლევის ჩატარება;.                                                                                                                 2. საზოგადოებასთან ურთიერთობის სტრატეგიისა და სამოქმედო გეგმის შემუშავება;                                                                                                          3. საზოგადოებასთან ურთიერთობის სტრატეგიაზე მომუშავე სამუშაო ჯგუფის შექმნა;                                                                                                                                                                                              4. საზოგადოებაზე ორიენტირებული პროექტების განხორციელება;                                                                                                                                                                                              5.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6. მოწმეთა და დაზარალებულთა კოორდინატორის სამსახურის საქმიანობის ამსახველი ანალიზისა და რეკომენდაციების მომზადება; 8. სტატისტიკური მონაცემების გასაჯაროვება.</t>
  </si>
  <si>
    <t xml:space="preserve">გაცემული საინფორმაციო ბროშურების რაოდენობა მსჯავრდებულთა რაოდენობასთან მიმართებაში;
გაწეული საგანმანათლებლო კონსულტაციები და ჯგუფური შეხვედრები </t>
  </si>
  <si>
    <r>
      <t>არასრულწლოვანთა მართლმსაჯულების კოდექსით გათვალისწინებული დებულებები იმპლემენტაციის მიზნით ღონისძიებების დაგეგმვა (იხ. სამოქმედო გეგმის სპეციალიზაციის და განრიდების კომპონენტები)</t>
    </r>
    <r>
      <rPr>
        <sz val="8.5"/>
        <rFont val="Sylfaen"/>
        <family val="1"/>
      </rPr>
      <t xml:space="preserve">
</t>
    </r>
  </si>
  <si>
    <r>
      <rPr>
        <sz val="8.5"/>
        <rFont val="Sylfaen"/>
        <family val="1"/>
      </rPr>
      <t xml:space="preserve"> </t>
    </r>
    <r>
      <rPr>
        <sz val="8.5"/>
        <rFont val="Sylfaen"/>
        <family val="2"/>
      </rPr>
      <t>დანაშაულის პრევენციის სფეროში ჩართულ სახელმწიფო უწყებებს შორის თანამშრომლობის მემორანდუმის დადება</t>
    </r>
  </si>
  <si>
    <r>
      <t>იუსტიციის სამინისტრო,</t>
    </r>
    <r>
      <rPr>
        <sz val="8.5"/>
        <rFont val="Times New Roman"/>
        <family val="1"/>
      </rPr>
      <t xml:space="preserve"> სსიპ დანაშაულის პრევენციის ცენტრი</t>
    </r>
    <r>
      <rPr>
        <sz val="8.5"/>
        <rFont val="Times New Roman"/>
        <family val="1"/>
        <charset val="204"/>
      </rPr>
      <t xml:space="preserve">, სასჯელაღსრულების და პრობაციის სამინისტრო, მთავარი პროკურატურა,  </t>
    </r>
    <r>
      <rPr>
        <sz val="8.5"/>
        <rFont val="Sylfaen"/>
        <family val="1"/>
      </rPr>
      <t>სასამართლო</t>
    </r>
  </si>
  <si>
    <t>8.5.3. არასრულწლოვანთა სარეაბილიტაციო დაწესებულებაში  მსჯავრდებულთათვის სრული ზოგადი განათლების ხელმისაწვდომობის უზრუნველყოფა</t>
  </si>
  <si>
    <t>საგანმანათლებლო პროგრამები ხელმისაწვდომია ყველა მსჯავრდებული  არასრულწლოვანისათვის. საგანმანათლებლო პროგრამებში მონაწილე არასრულწლოვანთა რაოდენობა</t>
  </si>
  <si>
    <r>
      <t xml:space="preserve">სრული ზოგადი განათლების მიწოდება ხორციელდება ინდივიდუალური მიდგომით </t>
    </r>
    <r>
      <rPr>
        <sz val="8.5"/>
        <rFont val="Calibri"/>
        <family val="2"/>
      </rPr>
      <t xml:space="preserve"> </t>
    </r>
  </si>
  <si>
    <t>8.5.5.არასრულწლოვანთა სარეაბილიტაციო დაწესებულებაში მსჯავრდებულებისათვის საგანმანათლებლო, სარეაბილიტაციო პროცესის ეფექტიანად განხორციელება</t>
  </si>
  <si>
    <t>დანაშაულის პრევენციის ცენტრი. მთავარი პროკურატურა, პრობაციის ეროვნული სააგენტო შსს</t>
  </si>
  <si>
    <t>შექმნილია განრიდებისა და მედიაციის  ელექტრონული საქმისწარმოების პროგრამა. პროგრამა მოსაყვანია განირდებისა და მედიაციის მექანიზმში შესულ ცვლილებებთან შესაბამისობაში.</t>
  </si>
  <si>
    <r>
      <t xml:space="preserve">პრობაციის სააგენტოს აქვს რისკისა და საჭიროების შეფასების და სასჯელის ინდ.დაგეგმვის ინსტრუმენტი; 
დანაშაულის პრევენციის ცენტრს აქვს ყოფილ მსჯავრდებულთა საჭიროებათა შეფასების ინსტრუმენტი;
სასჯელაღსრულების დეპარტამენტს აქვს </t>
    </r>
    <r>
      <rPr>
        <sz val="8.5"/>
        <rFont val="Times New Roman"/>
        <family val="1"/>
        <charset val="204"/>
      </rPr>
      <t>ბიო-ფსიქო-სოციალური</t>
    </r>
    <r>
      <rPr>
        <sz val="8.5"/>
        <rFont val="Times New Roman"/>
        <family val="1"/>
      </rPr>
      <t xml:space="preserve">  </t>
    </r>
    <r>
      <rPr>
        <sz val="8.5"/>
        <rFont val="Times New Roman"/>
        <family val="1"/>
        <charset val="204"/>
      </rPr>
      <t>შეფასების და სასჯელის ინდ</t>
    </r>
    <r>
      <rPr>
        <sz val="8.5"/>
        <rFont val="Times New Roman"/>
        <family val="1"/>
      </rPr>
      <t xml:space="preserve">. დაგეგმვის ინსტრუმენტი არასრულწლოვანი მსჯავრდებულებისთვის;
</t>
    </r>
    <r>
      <rPr>
        <sz val="8.5"/>
        <rFont val="Calibri"/>
        <family val="2"/>
      </rPr>
      <t xml:space="preserve">სასჯელაღსრულების დეპარტამენტს აქვს რისკის და საჭიროების შეფასების ინსტრუმენტი, რომლის </t>
    </r>
    <r>
      <rPr>
        <sz val="8.5"/>
        <rFont val="Calibri"/>
        <family val="2"/>
        <charset val="204"/>
      </rPr>
      <t>იმპლემნტაციაც</t>
    </r>
    <r>
      <rPr>
        <sz val="8.5"/>
        <rFont val="Calibri"/>
        <family val="2"/>
      </rPr>
      <t xml:space="preserve"> </t>
    </r>
    <r>
      <rPr>
        <sz val="8.5"/>
        <rFont val="Calibri"/>
        <family val="2"/>
        <charset val="204"/>
      </rPr>
      <t xml:space="preserve">პილოტირებაც </t>
    </r>
    <r>
      <rPr>
        <sz val="8.5"/>
        <rFont val="Calibri"/>
        <family val="2"/>
      </rPr>
      <t>მოხდება 2 დაწესებულებაში 2014 წელს</t>
    </r>
  </si>
  <si>
    <r>
      <t>შეფასების ინსტრუმენტების გადახედვა</t>
    </r>
    <r>
      <rPr>
        <sz val="8.5"/>
        <rFont val="Times New Roman"/>
        <family val="1"/>
        <charset val="204"/>
      </rPr>
      <t xml:space="preserve">/განახლება </t>
    </r>
    <r>
      <rPr>
        <sz val="8.5"/>
        <rFont val="Times New Roman"/>
        <family val="1"/>
      </rPr>
      <t xml:space="preserve">ერთგვაროვნების უზრუნველსაყოფად და ზიანის რისკის შეფასების ინტეგრირება 
</t>
    </r>
    <r>
      <rPr>
        <sz val="8.5"/>
        <rFont val="Times New Roman"/>
        <family val="1"/>
        <charset val="204"/>
      </rPr>
      <t>სრულწლოვანთა შეფასებაში</t>
    </r>
    <r>
      <rPr>
        <sz val="8.5"/>
        <rFont val="Times New Roman"/>
        <family val="1"/>
      </rPr>
      <t xml:space="preserve">  </t>
    </r>
  </si>
  <si>
    <r>
      <t xml:space="preserve">მოძიებული პარტნიორი ორგანიზაციები;
მინიმუმ ყოველი წლის ბოლოს </t>
    </r>
    <r>
      <rPr>
        <sz val="8.5"/>
        <rFont val="Calibri"/>
        <family val="2"/>
        <charset val="1"/>
      </rPr>
      <t>სერვისებზე მოძიებული განახლებული ინფორმაცია;
ერთობლივი სამუშაო შეხვედრები პარტნიორ ორგანიზაციებთან</t>
    </r>
  </si>
  <si>
    <r>
      <t xml:space="preserve">სავარაუდო პარტნიორი ორგანიზაციების მოძიება ქვეყნის შიგნით და გარეთ და მომსახურებათა ბაზის განახლება;
</t>
    </r>
    <r>
      <rPr>
        <sz val="8.5"/>
        <rFont val="Calibri"/>
        <family val="2"/>
        <charset val="1"/>
      </rPr>
      <t xml:space="preserve">                         </t>
    </r>
  </si>
  <si>
    <r>
      <t xml:space="preserve">დანაშაულის პრევენციის ცენტრს აქვს დაწყებული ხშირად მოთხოვნადი სერვისების (ძირითადად ტრენინგების) შიდა ბაზაზე დანერგვის პროცესი;
</t>
    </r>
    <r>
      <rPr>
        <sz val="8.5"/>
        <rFont val="Calibri"/>
        <family val="2"/>
      </rPr>
      <t xml:space="preserve">სასჯელაღსრულების დეპარტამენტს ჰყავს 
</t>
    </r>
    <r>
      <rPr>
        <sz val="8.5"/>
        <rFont val="Calibri"/>
        <family val="2"/>
        <charset val="204"/>
      </rPr>
      <t xml:space="preserve"> </t>
    </r>
    <r>
      <rPr>
        <sz val="8.5"/>
        <rFont val="Calibri"/>
        <family val="2"/>
      </rPr>
      <t xml:space="preserve"> ყავს 2 თანამშრომელი(ტრენერი), რომლებიც 3 დაწესებულებაში ახორციელებენ ორ, ყველაზე ხშირად მოთხოვნად პროგრამას</t>
    </r>
  </si>
  <si>
    <r>
      <t xml:space="preserve"> შემუშავებული სტანდარტის მიხედვით ყოფილ პატიმართა თავშესაფრ(ებ)ის ამოქმედება; პროფესიული გადამზადების კურსდამთავრებულთათვის სტაჟირებისა და დასაქმების დამატებითი შესაძლებლობების შექმნა; დანაშაულის პრევენციის ცენტრის ბენეფიციართათვის სახელმწიფო პროგრამებით გათვალისწინებული ჯანდაცვის მომსახურებების დაფინანსების მოპოვებაში მხარდაჭერა;
</t>
    </r>
    <r>
      <rPr>
        <sz val="8.5"/>
        <rFont val="Times New Roman"/>
        <family val="1"/>
        <charset val="204"/>
      </rPr>
      <t>იზომება მიწოდებული სერვისების ხარისხი და შედეგიანობა, პროგრამების გასაუმჯობესებლად და ხარვეზების აღმოსაფხვრელად იხვეწება/ვითარდება სერვისები</t>
    </r>
  </si>
  <si>
    <r>
      <t xml:space="preserve">კვლევების განხორციელება სხვადასხვა მომსახურების ეფექტურობის შესწავლისა და ბენეფიციართა საჭიროებების უკეთ გამოვლენის მიზნით;
</t>
    </r>
    <r>
      <rPr>
        <sz val="8.5"/>
        <rFont val="Times New Roman"/>
        <family val="1"/>
        <charset val="204"/>
      </rPr>
      <t xml:space="preserve">განხორციელებული კვლევების საფუძველზე შესაბამისი ცვლილებები  განხპორციელებულია პროგრამებში </t>
    </r>
  </si>
  <si>
    <t>კანონპროექტი შემუშავებულია</t>
  </si>
  <si>
    <t xml:space="preserve">პროექტის მომზადება </t>
  </si>
  <si>
    <t>არასრულწლოვანთა მართლმსაჯულების კოდექსი მიღებულია</t>
  </si>
  <si>
    <t>აპრილი, 2014</t>
  </si>
  <si>
    <t>აპრილი-ივლისი, 2014</t>
  </si>
  <si>
    <t xml:space="preserve">სპეციალიზირებულ პროკურორთა, მოსამართლეთა და იურიდიული დახმარების ადვოკატთა გადამზადება მოწმე და დაზარალებულ არასრულწლოვანთა საკითხებზე        </t>
  </si>
  <si>
    <t>2019 წელი</t>
  </si>
  <si>
    <t>1. საჭიროების შემთხვევაში თითოეული სტრუქტურული ერთეულის სამუშაოს მოკლე აღწერილობის შექმნა;   2. საჭიროების შემთხვევაში სტრუქტურული დანაყოფების დებულებებში ცვლილებების განხორციელება</t>
  </si>
  <si>
    <t>1. პროკურორთა დატვირთვის ამსახველი ანალიზი; 2. სამართლიანი დატვირთვის უზრუნველსაყოფად რეკომენდაციების მომზადება</t>
  </si>
  <si>
    <t xml:space="preserve">1. სისხლის სამართლის საქმისწარმოების ელექტრონული სისტემის დახვეწაზე მომუშავე სამუშაო ჯგუფის შექმნა;                                                            2. სისხლის სამართლის საქმისწარმოების ელექტრონული სისტემის დახვეწაზე მომუშავე სამუშაო ჯგუფის მიერ არსებული ხარვეზების შესახებ ანგარიშის მომზადება;                                                                                                                     3.ადამიანური რესურსების მართვის ელექტრონული პროგრამის (HR ელექტრონული პროგრამა) დასანერგად სამუშაო ჯგუფის შექმნა და გეგმის მომზადება;
4. პროკურორთა დატვირთვის ელექტრონული მოდულის დასანერგად სამუშაო ჯგუფის შექმნა და გეგმის მომზადება;
5. ელექტრონული პროგრამების  მონიტორინგის შედეგების  ამსახველი მინიმუმ 1 ანგარიშის მომზადება;                                                             6. პროკურორთა კმაყოფილების დონის განსაზღვრისა და პრობლემური საკითხების იდენტიფიცირების მიზნით კვლევის ჩატარება;                                                                                                                                                                           7. პროკურატურის ავტოპარკის ნაწილის განახლება.       </t>
  </si>
  <si>
    <t xml:space="preserve">1. ელექტრონული პროგრამების  მონიტორინგის შედეგების  ამსახველი  ანგარიშის მომზადება;                                       2. პროკურატურის მინიმუმ ერთი ახალი შენობის გახსნა;                                                      3. პროკურატურის ინვენტარის და ავეჯის განახლება;                                                               4. პროკურატურის ავტოპარკის ნაწილის განახლება;                                                              5 . პროკურორთა კმაყოფილების დონის განსაზღვრისა და პრობლემური საკითხების იდენტიფიცირების მიზნით კვლევის ჩატარება.                        </t>
  </si>
  <si>
    <t xml:space="preserve">                                                                                                               1. საზოგადოებრივი პროკურატურის ფარგლებში მინიმუმ 2 დიდი და 4 მოკლე ვადიანი პროექტის განხორციელება;                                                 2. საზოგადოების ცნობიერების ამაღლების მიზნით მინიმუმ 3 აქტივობის განხორციელება;                                                                                                    3. არასამთავრობო და სამთავრობო ორგანიზაციებთან შეხვედრების ორგანიზება;                                                                       4. მედიის წარმომადგენლებისა და პროკურორებისათვის ერთობლივი გასვლითი სემინარების ორგანიზება სისხლის სამართლისა და მედიის დარგში  ცნობიერების ამაღლების მიზნით;                                                                  5.   მოწმისა და დაზარალებულის კოორდინატორის სამსახურის მიერ გაწეული მუშაობის ხარისხის შემოწმება და შედეგების ამსახველი შესაბამისი დოკუმენტის მომზადება;                                                                                                                                                                                            6.   პროკურატურის საქმიანობის ამსახველი წლიური ანგარიშის მომზადება.                    </t>
  </si>
  <si>
    <t xml:space="preserve">1. არასრულწლოვანთა საქმეებზე პროკურორთა გადამზადება;                                                                                                                       2. .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t>
  </si>
  <si>
    <t>MOC</t>
  </si>
  <si>
    <r>
      <t xml:space="preserve">5. საჭიროების შემთხვევაში პატიმრობის კოდექსში ცვლილებების შეტანა და ინიციტივების ასახვა შიდა რეგულაციებში
</t>
    </r>
    <r>
      <rPr>
        <b/>
        <i/>
        <u/>
        <sz val="8.5"/>
        <color theme="1"/>
        <rFont val="Sylfaen"/>
        <family val="1"/>
        <charset val="204"/>
      </rPr>
      <t>შედეგი</t>
    </r>
    <r>
      <rPr>
        <sz val="8.5"/>
        <color theme="1"/>
        <rFont val="Sylfaen"/>
        <family val="1"/>
        <charset val="204"/>
      </rPr>
      <t xml:space="preserve">
1. პატიმრობის კოდექსში შემუშავებული ცვლილებები მიღებულია;
2. მსჯავრდებულის მიერ სამეურნეო სამუშაოების შესრულების და მისთვის ანაზღაურების მიცემის წესი მიღებულია;
3. პატიმრობისა და თავისუფლების აღკვეთის აღსრულების სისტემის ორგანოების შეიარაღებაში არსებულ სპეციალურ საშუალებათა სახეების, მათი შენახვის, ტარებისა და გამოყენების წესის და პირობების, აგრეთვე სპეციალური საშუალებების გამოყენების უფლების მქონე პირის განსაზღვრის წესი მიღებულია;
4. თავისუფლების აღკვეთის დაწესებულებებში მსჯავრდებულთა ფსიქო-სოციალური სარეაბილიტაციო პროგრამის „ატლანტისი“ განხორციელების ინსტრუქცია მიღებულია; 
5. სასჯელის მოხდის ინდივიდუალური დაგეგმვის ინსტრუქციის (სრულწლოვან მსჯავრდებულთათვის) პროექტი შემუშავებულია;
6. ვიზუალური ან/და ელექტრონული საშუალებით მეთვალყურეობისა და კონტროლის განხორციელების, ჩანაწერების შენახვის, წაშლისა და განადგურების წესის პროექტი შემუშავებულია;
7. სასჯელაღსრულების დეპარტამენტის არასრულწლოვანთა სარეაბილიტაციო დაწესებულების დებულების პროექტი შემუშავებულია;
8. დაბალი რისკის დაწესებულების დებულების პროექტზე მიმდინარეობს მუშაობა;
9. განსაკუთრებული მეთვალყურეობის დაწესებულების დებულების პროექტზე მიმდინარეობს მუშაობა;
10. რისკის სახეები, რისკის შეფასების კრიტერიუმები, რისკის შეფასებისა და გადაფასების წესი, მსჯავრდებულის იმავე ან სხვა ტიპის თავისუფლების აღკვეთის დაწესებულებაში გადაყვანის წესი და პირობები, აგრეთვე მულტიდისციპლინური გუნდის შემადგენლობის განსაზღვრის წესის პროექტზე მიმდინარეობს მუშაობა;
11. პატიმრობის კოდექსში შეტანილი ცვლილებები შესაბამისად აისახება შიდა რეგულაციებშიც.</t>
    </r>
  </si>
  <si>
    <r>
      <t xml:space="preserve">უზრუნველყოფილი იქნება  დეპარტამენტისა და დაწესებულებების ეფექტური ფუნქციონირება
</t>
    </r>
    <r>
      <rPr>
        <b/>
        <i/>
        <sz val="8.5"/>
        <color theme="1"/>
        <rFont val="Sylfaen"/>
        <family val="1"/>
      </rPr>
      <t>შედეგი:</t>
    </r>
    <r>
      <rPr>
        <sz val="8.5"/>
        <color theme="1"/>
        <rFont val="Sylfaen"/>
        <family val="1"/>
        <charset val="204"/>
      </rPr>
      <t xml:space="preserve"> </t>
    </r>
    <r>
      <rPr>
        <sz val="8.5"/>
        <color theme="1"/>
        <rFont val="Sylfaen"/>
        <family val="1"/>
      </rPr>
      <t>1.უზრუნველყოფილია   დეპარტამენტისა და დაწესებულებების ეფექტური ფუნქციონირება</t>
    </r>
  </si>
  <si>
    <r>
      <t xml:space="preserve">1. ყველა თანამდებობაზე და პოზიციაზე შემუშავებულია  საკვალიფიკაციო მოთხოვნები;
</t>
    </r>
    <r>
      <rPr>
        <b/>
        <i/>
        <u/>
        <sz val="8.5"/>
        <color theme="1"/>
        <rFont val="Sylfaen"/>
        <family val="1"/>
        <charset val="204"/>
      </rPr>
      <t>შედეგი</t>
    </r>
    <r>
      <rPr>
        <sz val="8.5"/>
        <color theme="1"/>
        <rFont val="Sylfaen"/>
        <family val="1"/>
        <charset val="204"/>
      </rPr>
      <t xml:space="preserve">
შემუშავდა კონკრეტული თანამდებობების საკვალიფიკაციო მოთხოვნები, რომლის გათვალისწინებით განთავსდა ვაკანსიები კვალიფიციურ თანამშრომელთა მოზიდვის მიზნით ოფიციალურ ვებგვერდზე (www.hr.gov.ge); </t>
    </r>
  </si>
  <si>
    <r>
      <t xml:space="preserve">1.გაგრძელდა დაბა ლაითურის განსაკუთრებული მეთვალყურეობის ტიპის დაწესებულების მშენებლობა                                         2 დაიწყო   სასჯელაღსრულების  ახალი დაწესებულების საპროექტო-სამშენებლო სამუშაოები                                             
</t>
    </r>
    <r>
      <rPr>
        <b/>
        <i/>
        <sz val="8.5"/>
        <color theme="1"/>
        <rFont val="Times New Roman"/>
        <family val="1"/>
        <charset val="204"/>
      </rPr>
      <t>შედეგი</t>
    </r>
    <r>
      <rPr>
        <sz val="8.5"/>
        <color theme="1"/>
        <rFont val="Times New Roman"/>
        <family val="1"/>
        <charset val="204"/>
      </rPr>
      <t xml:space="preserve">
1.დასრულდა ლაითურის ახალი დაწესებულების ადმინისტრაციული შენობის სამშენებლო სარემონტო სამუშაოები,    ასევე დასრულდა ძირითადი სარეჟიმო კორპუსის შავი კარკასის სამშენებლო სამუშოაები.</t>
    </r>
    <r>
      <rPr>
        <sz val="8.5"/>
        <color theme="1"/>
        <rFont val="Times New Roman"/>
        <family val="1"/>
      </rPr>
      <t xml:space="preserve">
</t>
    </r>
    <r>
      <rPr>
        <sz val="8.5"/>
        <color theme="1"/>
        <rFont val="Times New Roman"/>
        <family val="1"/>
        <charset val="204"/>
      </rPr>
      <t xml:space="preserve">
                             </t>
    </r>
  </si>
  <si>
    <r>
      <t>ყოველწლიურად არსებული</t>
    </r>
    <r>
      <rPr>
        <sz val="8.5"/>
        <color theme="1"/>
        <rFont val="Times New Roman"/>
        <family val="1"/>
        <charset val="204"/>
      </rPr>
      <t xml:space="preserve"> </t>
    </r>
    <r>
      <rPr>
        <sz val="8.5"/>
        <color theme="1"/>
        <rFont val="Sylfaen"/>
        <family val="1"/>
        <charset val="204"/>
      </rPr>
      <t>დაწესებულებები უზრუნველყოფილია</t>
    </r>
    <r>
      <rPr>
        <sz val="8.5"/>
        <color theme="1"/>
        <rFont val="Times New Roman"/>
        <family val="1"/>
        <charset val="204"/>
      </rPr>
      <t xml:space="preserve"> </t>
    </r>
    <r>
      <rPr>
        <sz val="8.5"/>
        <color theme="1"/>
        <rFont val="Sylfaen"/>
        <family val="1"/>
        <charset val="204"/>
      </rPr>
      <t>რემონტ</t>
    </r>
    <r>
      <rPr>
        <sz val="8.5"/>
        <color theme="1"/>
        <rFont val="Times New Roman"/>
        <family val="1"/>
        <charset val="204"/>
      </rPr>
      <t>-</t>
    </r>
    <r>
      <rPr>
        <sz val="8.5"/>
        <color theme="1"/>
        <rFont val="Sylfaen"/>
        <family val="1"/>
        <charset val="204"/>
      </rPr>
      <t>რეკონსტრუქციით</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დამატებითი</t>
    </r>
    <r>
      <rPr>
        <sz val="8.5"/>
        <color theme="1"/>
        <rFont val="Times New Roman"/>
        <family val="1"/>
        <charset val="204"/>
      </rPr>
      <t xml:space="preserve"> </t>
    </r>
    <r>
      <rPr>
        <sz val="8.5"/>
        <color theme="1"/>
        <rFont val="Sylfaen"/>
        <family val="1"/>
        <charset val="204"/>
      </rPr>
      <t>აღჭურვით,</t>
    </r>
    <r>
      <rPr>
        <sz val="8.5"/>
        <color theme="1"/>
        <rFont val="Times New Roman"/>
        <family val="1"/>
        <charset val="204"/>
      </rPr>
      <t xml:space="preserve"> </t>
    </r>
    <r>
      <rPr>
        <sz val="8.5"/>
        <color theme="1"/>
        <rFont val="Sylfaen"/>
        <family val="1"/>
        <charset val="204"/>
      </rPr>
      <t>შესაბამისი</t>
    </r>
    <r>
      <rPr>
        <sz val="8.5"/>
        <color theme="1"/>
        <rFont val="Times New Roman"/>
        <family val="1"/>
        <charset val="204"/>
      </rPr>
      <t xml:space="preserve"> </t>
    </r>
    <r>
      <rPr>
        <sz val="8.5"/>
        <color theme="1"/>
        <rFont val="Sylfaen"/>
        <family val="1"/>
        <charset val="204"/>
      </rPr>
      <t>მანქანა</t>
    </r>
    <r>
      <rPr>
        <sz val="8.5"/>
        <color theme="1"/>
        <rFont val="Times New Roman"/>
        <family val="1"/>
        <charset val="204"/>
      </rPr>
      <t xml:space="preserve"> </t>
    </r>
    <r>
      <rPr>
        <sz val="8.5"/>
        <color theme="1"/>
        <rFont val="Sylfaen"/>
        <family val="1"/>
        <charset val="204"/>
      </rPr>
      <t>დანადგარებითა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 xml:space="preserve">ინვენტარით,  საჭიროებიდან გამომდინარე
</t>
    </r>
    <r>
      <rPr>
        <b/>
        <i/>
        <sz val="8.5"/>
        <color theme="1"/>
        <rFont val="Sylfaen"/>
        <family val="1"/>
      </rPr>
      <t>შედეგი:</t>
    </r>
    <r>
      <rPr>
        <sz val="8.5"/>
        <color theme="1"/>
        <rFont val="Sylfaen"/>
        <family val="1"/>
        <charset val="204"/>
      </rPr>
      <t xml:space="preserve"> 1. აღნიშნულთან დაკავშირებით სასჯელაღსრულების დეპარტამენტის მიერ 2014 წელს ყველა სასჯელაღსრულების დაწესებულებაში ჩატარდა მიმდინარე და კაპიტალური სარემონტო სამუშაოები, რითაც მნიშვნელოვნად გაუმჯობესდა მსჯავრდებულთა/ბრალდებულთა საცხოვრებელი პირობები, კერძოდ;  მიდინარე სარემონტოსამუშაოები ჩაუტარდა დაწესებულებების სამედიცინო პუნქტებს, მოეწყო პჯდ ოთახები, გარემონტდა საშხაპეები, საკნები, საცხოვრებელი კორპუსები, დაწესებულებების ეზოებში მოეწყო დამატებითი გამწვანების ზონები და ა.შ.</t>
    </r>
  </si>
  <si>
    <r>
      <t>შენარჩუნდება</t>
    </r>
    <r>
      <rPr>
        <sz val="8.5"/>
        <color theme="1"/>
        <rFont val="Times New Roman"/>
        <family val="1"/>
        <charset val="204"/>
      </rPr>
      <t xml:space="preserve"> </t>
    </r>
    <r>
      <rPr>
        <sz val="8.5"/>
        <color theme="1"/>
        <rFont val="Sylfaen"/>
        <family val="1"/>
        <charset val="204"/>
      </rPr>
      <t>პატიმრების</t>
    </r>
    <r>
      <rPr>
        <sz val="8.5"/>
        <color theme="1"/>
        <rFont val="Times New Roman"/>
        <family val="1"/>
        <charset val="204"/>
      </rPr>
      <t xml:space="preserve">   </t>
    </r>
    <r>
      <rPr>
        <sz val="8.5"/>
        <color theme="1"/>
        <rFont val="Sylfaen"/>
        <family val="1"/>
        <charset val="204"/>
      </rPr>
      <t>უზრუნველყოფა</t>
    </r>
    <r>
      <rPr>
        <sz val="8.5"/>
        <color theme="1"/>
        <rFont val="Times New Roman"/>
        <family val="1"/>
        <charset val="204"/>
      </rPr>
      <t xml:space="preserve">  </t>
    </r>
    <r>
      <rPr>
        <sz val="8.5"/>
        <color theme="1"/>
        <rFont val="Sylfaen"/>
        <family val="1"/>
        <charset val="204"/>
      </rPr>
      <t>სამჯერადი</t>
    </r>
    <r>
      <rPr>
        <sz val="8.5"/>
        <color theme="1"/>
        <rFont val="Times New Roman"/>
        <family val="1"/>
        <charset val="204"/>
      </rPr>
      <t xml:space="preserve"> </t>
    </r>
    <r>
      <rPr>
        <sz val="8.5"/>
        <color theme="1"/>
        <rFont val="Sylfaen"/>
        <family val="1"/>
        <charset val="204"/>
      </rPr>
      <t>კვებით</t>
    </r>
    <r>
      <rPr>
        <sz val="8.5"/>
        <color theme="1"/>
        <rFont val="Times New Roman"/>
        <family val="1"/>
        <charset val="204"/>
      </rPr>
      <t xml:space="preserve">, </t>
    </r>
    <r>
      <rPr>
        <sz val="8.5"/>
        <color theme="1"/>
        <rFont val="Sylfaen"/>
        <family val="1"/>
        <charset val="204"/>
      </rPr>
      <t>განახლდება</t>
    </r>
    <r>
      <rPr>
        <sz val="8.5"/>
        <color theme="1"/>
        <rFont val="Times New Roman"/>
        <family val="1"/>
        <charset val="204"/>
      </rPr>
      <t xml:space="preserve"> </t>
    </r>
    <r>
      <rPr>
        <sz val="8.5"/>
        <color theme="1"/>
        <rFont val="Sylfaen"/>
        <family val="1"/>
        <charset val="204"/>
      </rPr>
      <t>ბრალდებულთა</t>
    </r>
    <r>
      <rPr>
        <sz val="8.5"/>
        <color theme="1"/>
        <rFont val="Times New Roman"/>
        <family val="1"/>
        <charset val="204"/>
      </rPr>
      <t>/</t>
    </r>
    <r>
      <rPr>
        <sz val="8.5"/>
        <color theme="1"/>
        <rFont val="Sylfaen"/>
        <family val="1"/>
        <charset val="204"/>
      </rPr>
      <t>მსჯავრდებულთა</t>
    </r>
    <r>
      <rPr>
        <sz val="8.5"/>
        <color theme="1"/>
        <rFont val="Times New Roman"/>
        <family val="1"/>
        <charset val="204"/>
      </rPr>
      <t xml:space="preserve"> </t>
    </r>
    <r>
      <rPr>
        <sz val="8.5"/>
        <color theme="1"/>
        <rFont val="Sylfaen"/>
        <family val="1"/>
        <charset val="204"/>
      </rPr>
      <t>კვების</t>
    </r>
    <r>
      <rPr>
        <sz val="8.5"/>
        <color theme="1"/>
        <rFont val="Times New Roman"/>
        <family val="1"/>
        <charset val="204"/>
      </rPr>
      <t xml:space="preserve"> </t>
    </r>
    <r>
      <rPr>
        <sz val="8.5"/>
        <color theme="1"/>
        <rFont val="Sylfaen"/>
        <family val="1"/>
        <charset val="204"/>
      </rPr>
      <t>რაციონი</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განსაკუთრებული</t>
    </r>
    <r>
      <rPr>
        <sz val="8.5"/>
        <color theme="1"/>
        <rFont val="Times New Roman"/>
        <family val="1"/>
        <charset val="204"/>
      </rPr>
      <t xml:space="preserve"> </t>
    </r>
    <r>
      <rPr>
        <sz val="8.5"/>
        <color theme="1"/>
        <rFont val="Sylfaen"/>
        <family val="1"/>
        <charset val="204"/>
      </rPr>
      <t>კატეგორიის</t>
    </r>
    <r>
      <rPr>
        <sz val="8.5"/>
        <color theme="1"/>
        <rFont val="Times New Roman"/>
        <family val="1"/>
        <charset val="204"/>
      </rPr>
      <t xml:space="preserve"> </t>
    </r>
    <r>
      <rPr>
        <sz val="8.5"/>
        <color theme="1"/>
        <rFont val="Sylfaen"/>
        <family val="1"/>
        <charset val="204"/>
      </rPr>
      <t>მსჯავრდებულებისათვის</t>
    </r>
    <r>
      <rPr>
        <sz val="8.5"/>
        <color theme="1"/>
        <rFont val="Times New Roman"/>
        <family val="1"/>
        <charset val="204"/>
      </rPr>
      <t xml:space="preserve"> </t>
    </r>
    <r>
      <rPr>
        <sz val="8.5"/>
        <color theme="1"/>
        <rFont val="Sylfaen"/>
        <family val="1"/>
        <charset val="204"/>
      </rPr>
      <t>ჩამოყალიბდება</t>
    </r>
    <r>
      <rPr>
        <sz val="8.5"/>
        <color theme="1"/>
        <rFont val="Times New Roman"/>
        <family val="1"/>
        <charset val="204"/>
      </rPr>
      <t xml:space="preserve"> </t>
    </r>
    <r>
      <rPr>
        <sz val="8.5"/>
        <color theme="1"/>
        <rFont val="Sylfaen"/>
        <family val="1"/>
        <charset val="204"/>
      </rPr>
      <t>მათ</t>
    </r>
    <r>
      <rPr>
        <sz val="8.5"/>
        <color theme="1"/>
        <rFont val="Times New Roman"/>
        <family val="1"/>
        <charset val="204"/>
      </rPr>
      <t xml:space="preserve"> </t>
    </r>
    <r>
      <rPr>
        <sz val="8.5"/>
        <color theme="1"/>
        <rFont val="Sylfaen"/>
        <family val="1"/>
        <charset val="204"/>
      </rPr>
      <t>საჭირობებს</t>
    </r>
    <r>
      <rPr>
        <sz val="8.5"/>
        <color theme="1"/>
        <rFont val="Times New Roman"/>
        <family val="1"/>
        <charset val="204"/>
      </rPr>
      <t xml:space="preserve"> </t>
    </r>
    <r>
      <rPr>
        <sz val="8.5"/>
        <color theme="1"/>
        <rFont val="Sylfaen"/>
        <family val="1"/>
        <charset val="204"/>
      </rPr>
      <t>მორგებული</t>
    </r>
    <r>
      <rPr>
        <sz val="8.5"/>
        <color theme="1"/>
        <rFont val="Times New Roman"/>
        <family val="1"/>
        <charset val="204"/>
      </rPr>
      <t xml:space="preserve"> </t>
    </r>
    <r>
      <rPr>
        <sz val="8.5"/>
        <color theme="1"/>
        <rFont val="Sylfaen"/>
        <family val="1"/>
        <charset val="204"/>
      </rPr>
      <t>კვების</t>
    </r>
    <r>
      <rPr>
        <sz val="8.5"/>
        <color theme="1"/>
        <rFont val="Times New Roman"/>
        <family val="1"/>
        <charset val="204"/>
      </rPr>
      <t xml:space="preserve"> </t>
    </r>
    <r>
      <rPr>
        <sz val="8.5"/>
        <color theme="1"/>
        <rFont val="Sylfaen"/>
        <family val="1"/>
        <charset val="204"/>
      </rPr>
      <t>რაციონი</t>
    </r>
    <r>
      <rPr>
        <sz val="8.5"/>
        <color theme="1"/>
        <rFont val="Times New Roman"/>
        <family val="1"/>
        <charset val="204"/>
      </rPr>
      <t xml:space="preserve">.
</t>
    </r>
    <r>
      <rPr>
        <b/>
        <i/>
        <u/>
        <sz val="8.5"/>
        <color theme="1"/>
        <rFont val="Times New Roman"/>
        <family val="1"/>
        <charset val="204"/>
      </rPr>
      <t xml:space="preserve">შედეგი  </t>
    </r>
    <r>
      <rPr>
        <sz val="8.5"/>
        <color theme="1"/>
        <rFont val="Times New Roman"/>
        <family val="1"/>
        <charset val="204"/>
      </rPr>
      <t xml:space="preserve">                                                                              </t>
    </r>
    <r>
      <rPr>
        <sz val="8.5"/>
        <color theme="1"/>
        <rFont val="Times New Roman"/>
        <family val="1"/>
      </rPr>
      <t>1. შენარჩუნებულია პატიმრების   უზრუნველყოფა სამჯერადი კვებით, განახლებულია ბრალდებულ/მსჯავრდებულთა კვების რაციონი და განსაკუთრებული კატეგორიის მსჯავრდებულებისათვის ჩამოყალიბებულია მათ საჭიროებებზე მორგებული კვების რაციონი.</t>
    </r>
  </si>
  <si>
    <r>
      <t>პენიტენციურ</t>
    </r>
    <r>
      <rPr>
        <sz val="8.5"/>
        <color theme="1"/>
        <rFont val="Times New Roman"/>
        <family val="1"/>
        <charset val="204"/>
      </rPr>
      <t xml:space="preserve"> </t>
    </r>
    <r>
      <rPr>
        <sz val="8.5"/>
        <color theme="1"/>
        <rFont val="Sylfaen"/>
        <family val="1"/>
        <charset val="204"/>
      </rPr>
      <t>სისტემაში</t>
    </r>
    <r>
      <rPr>
        <sz val="8.5"/>
        <color theme="1"/>
        <rFont val="Times New Roman"/>
        <family val="1"/>
        <charset val="204"/>
      </rPr>
      <t xml:space="preserve"> </t>
    </r>
    <r>
      <rPr>
        <sz val="8.5"/>
        <color theme="1"/>
        <rFont val="Sylfaen"/>
        <family val="1"/>
        <charset val="204"/>
      </rPr>
      <t>განთავსებული</t>
    </r>
    <r>
      <rPr>
        <sz val="8.5"/>
        <color theme="1"/>
        <rFont val="Times New Roman"/>
        <family val="1"/>
        <charset val="204"/>
      </rPr>
      <t xml:space="preserve"> </t>
    </r>
    <r>
      <rPr>
        <sz val="8.5"/>
        <color theme="1"/>
        <rFont val="Sylfaen"/>
        <family val="1"/>
        <charset val="204"/>
      </rPr>
      <t>ბრალდებულ/მსჯავრდებულები უზრუნველყოფილნი</t>
    </r>
    <r>
      <rPr>
        <sz val="8.5"/>
        <color theme="1"/>
        <rFont val="Times New Roman"/>
        <family val="1"/>
        <charset val="204"/>
      </rPr>
      <t xml:space="preserve"> </t>
    </r>
    <r>
      <rPr>
        <sz val="8.5"/>
        <color theme="1"/>
        <rFont val="Sylfaen"/>
        <family val="1"/>
        <charset val="204"/>
      </rPr>
      <t>არიან</t>
    </r>
    <r>
      <rPr>
        <sz val="8.5"/>
        <color theme="1"/>
        <rFont val="Times New Roman"/>
        <family val="1"/>
        <charset val="204"/>
      </rPr>
      <t xml:space="preserve"> </t>
    </r>
    <r>
      <rPr>
        <sz val="8.5"/>
        <color theme="1"/>
        <rFont val="Sylfaen"/>
        <family val="1"/>
        <charset val="204"/>
      </rPr>
      <t>რბილი</t>
    </r>
    <r>
      <rPr>
        <sz val="8.5"/>
        <color theme="1"/>
        <rFont val="Times New Roman"/>
        <family val="1"/>
        <charset val="204"/>
      </rPr>
      <t xml:space="preserve"> </t>
    </r>
    <r>
      <rPr>
        <sz val="8.5"/>
        <color theme="1"/>
        <rFont val="Sylfaen"/>
        <family val="1"/>
        <charset val="204"/>
      </rPr>
      <t>ინვენტარითა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აუცილებელი</t>
    </r>
    <r>
      <rPr>
        <sz val="8.5"/>
        <color theme="1"/>
        <rFont val="Times New Roman"/>
        <family val="1"/>
        <charset val="204"/>
      </rPr>
      <t xml:space="preserve"> </t>
    </r>
    <r>
      <rPr>
        <sz val="8.5"/>
        <color theme="1"/>
        <rFont val="Sylfaen"/>
        <family val="1"/>
        <charset val="204"/>
      </rPr>
      <t>პირადი</t>
    </r>
    <r>
      <rPr>
        <sz val="8.5"/>
        <color theme="1"/>
        <rFont val="Times New Roman"/>
        <family val="1"/>
        <charset val="204"/>
      </rPr>
      <t xml:space="preserve"> </t>
    </r>
    <r>
      <rPr>
        <sz val="8.5"/>
        <color theme="1"/>
        <rFont val="Sylfaen"/>
        <family val="1"/>
        <charset val="204"/>
      </rPr>
      <t>ჰიგიენისათვის</t>
    </r>
    <r>
      <rPr>
        <sz val="8.5"/>
        <color theme="1"/>
        <rFont val="Times New Roman"/>
        <family val="1"/>
        <charset val="204"/>
      </rPr>
      <t xml:space="preserve"> </t>
    </r>
    <r>
      <rPr>
        <sz val="8.5"/>
        <color theme="1"/>
        <rFont val="Sylfaen"/>
        <family val="1"/>
        <charset val="204"/>
      </rPr>
      <t>საჭირო</t>
    </r>
    <r>
      <rPr>
        <sz val="8.5"/>
        <color theme="1"/>
        <rFont val="Times New Roman"/>
        <family val="1"/>
        <charset val="204"/>
      </rPr>
      <t xml:space="preserve"> </t>
    </r>
    <r>
      <rPr>
        <sz val="9"/>
        <color theme="1"/>
        <rFont val="Sylfaen"/>
        <family val="1"/>
      </rPr>
      <t xml:space="preserve">საშუალებებით         
</t>
    </r>
    <r>
      <rPr>
        <b/>
        <i/>
        <u/>
        <sz val="9"/>
        <color theme="1"/>
        <rFont val="Sylfaen"/>
        <family val="1"/>
        <charset val="204"/>
      </rPr>
      <t>შედეგი</t>
    </r>
    <r>
      <rPr>
        <sz val="9"/>
        <color theme="1"/>
        <rFont val="Sylfaen"/>
        <family val="1"/>
      </rPr>
      <t xml:space="preserve">  </t>
    </r>
    <r>
      <rPr>
        <sz val="9"/>
        <color theme="1"/>
        <rFont val="Sylfaen"/>
        <family val="1"/>
        <charset val="204"/>
      </rPr>
      <t xml:space="preserve">                                                               </t>
    </r>
    <r>
      <rPr>
        <sz val="9"/>
        <color theme="1"/>
        <rFont val="Sylfaen"/>
        <family val="1"/>
      </rPr>
      <t xml:space="preserve">
1. პენიტენციურ სისტემაში განთავსებული ბრალდებულ/მსჯავრდებულებთა 100%  უზრუნველყოფილია  რბილი ინვენტარითა და აუცილებელი პირადი ჰიგიენისათვის საჭირო საშუალებებით</t>
    </r>
  </si>
  <si>
    <r>
      <t>გრძელვადიანი</t>
    </r>
    <r>
      <rPr>
        <sz val="8.5"/>
        <color theme="1"/>
        <rFont val="Times New Roman"/>
        <family val="1"/>
        <charset val="204"/>
      </rPr>
      <t xml:space="preserve"> </t>
    </r>
    <r>
      <rPr>
        <sz val="8.5"/>
        <color theme="1"/>
        <rFont val="Sylfaen"/>
        <family val="1"/>
        <charset val="204"/>
      </rPr>
      <t>ვიზიტებისათვის</t>
    </r>
    <r>
      <rPr>
        <sz val="8.5"/>
        <color theme="1"/>
        <rFont val="Times New Roman"/>
        <family val="1"/>
        <charset val="204"/>
      </rPr>
      <t xml:space="preserve"> </t>
    </r>
    <r>
      <rPr>
        <sz val="8.5"/>
        <color theme="1"/>
        <rFont val="Sylfaen"/>
        <family val="1"/>
        <charset val="204"/>
      </rPr>
      <t>განკუთვნილი</t>
    </r>
    <r>
      <rPr>
        <sz val="8.5"/>
        <color theme="1"/>
        <rFont val="Times New Roman"/>
        <family val="1"/>
        <charset val="204"/>
      </rPr>
      <t xml:space="preserve"> </t>
    </r>
    <r>
      <rPr>
        <sz val="8.5"/>
        <color theme="1"/>
        <rFont val="Sylfaen"/>
        <family val="1"/>
        <charset val="204"/>
      </rPr>
      <t>ადგილების</t>
    </r>
    <r>
      <rPr>
        <sz val="8.5"/>
        <color theme="1"/>
        <rFont val="Times New Roman"/>
        <family val="1"/>
        <charset val="204"/>
      </rPr>
      <t xml:space="preserve"> </t>
    </r>
    <r>
      <rPr>
        <sz val="8.5"/>
        <color theme="1"/>
        <rFont val="Sylfaen"/>
        <family val="1"/>
        <charset val="204"/>
      </rPr>
      <t>შექმნა</t>
    </r>
    <r>
      <rPr>
        <sz val="8.5"/>
        <color theme="1"/>
        <rFont val="Times New Roman"/>
        <family val="1"/>
        <charset val="204"/>
      </rPr>
      <t xml:space="preserve"> </t>
    </r>
    <r>
      <rPr>
        <sz val="8.5"/>
        <color theme="1"/>
        <rFont val="Sylfaen"/>
        <family val="1"/>
        <charset val="204"/>
      </rPr>
      <t>ბათუმის</t>
    </r>
    <r>
      <rPr>
        <sz val="8.5"/>
        <color theme="1"/>
        <rFont val="Times New Roman"/>
        <family val="1"/>
        <charset val="204"/>
      </rPr>
      <t xml:space="preserve"> N3 </t>
    </r>
    <r>
      <rPr>
        <sz val="8.5"/>
        <color theme="1"/>
        <rFont val="Sylfaen"/>
        <family val="1"/>
        <charset val="204"/>
      </rPr>
      <t>სასჯელაღსრულების</t>
    </r>
    <r>
      <rPr>
        <sz val="8.5"/>
        <color theme="1"/>
        <rFont val="Times New Roman"/>
        <family val="1"/>
        <charset val="204"/>
      </rPr>
      <t xml:space="preserve"> </t>
    </r>
    <r>
      <rPr>
        <sz val="8.5"/>
        <color theme="1"/>
        <rFont val="Sylfaen"/>
        <family val="1"/>
        <charset val="204"/>
      </rPr>
      <t xml:space="preserve">დაწესებულებაში
</t>
    </r>
    <r>
      <rPr>
        <b/>
        <i/>
        <u/>
        <sz val="8.5"/>
        <color theme="1"/>
        <rFont val="Sylfaen"/>
        <family val="1"/>
        <charset val="204"/>
      </rPr>
      <t xml:space="preserve">
შედეგი</t>
    </r>
    <r>
      <rPr>
        <sz val="8.5"/>
        <color theme="1"/>
        <rFont val="Sylfaen"/>
        <family val="1"/>
        <charset val="204"/>
      </rPr>
      <t xml:space="preserve">
გრძელვადიანი ვიზიტებისათვის შესაბამისი ინფრასტრუქტურა შეიქმნა სასჯელაღსრულების N3 დაწესებულებაში. ასევე N12 დაწესებულებაში, სადაც შესაძლებელია ერთდროულად განხორციელდეს სამი გრძელვადიანი შეხვედრა</t>
    </r>
  </si>
  <si>
    <r>
      <t xml:space="preserve">  1.</t>
    </r>
    <r>
      <rPr>
        <sz val="8.5"/>
        <color theme="1"/>
        <rFont val="Sylfaen"/>
        <family val="1"/>
        <charset val="204"/>
      </rPr>
      <t>მოქალაქეთა</t>
    </r>
    <r>
      <rPr>
        <sz val="8.5"/>
        <color theme="1"/>
        <rFont val="Times New Roman"/>
        <family val="1"/>
        <charset val="204"/>
      </rPr>
      <t xml:space="preserve"> </t>
    </r>
    <r>
      <rPr>
        <sz val="8.5"/>
        <color theme="1"/>
        <rFont val="Sylfaen"/>
        <family val="1"/>
        <charset val="204"/>
      </rPr>
      <t>მომსახურეობის</t>
    </r>
    <r>
      <rPr>
        <sz val="8.5"/>
        <color theme="1"/>
        <rFont val="Times New Roman"/>
        <family val="1"/>
        <charset val="204"/>
      </rPr>
      <t xml:space="preserve"> </t>
    </r>
    <r>
      <rPr>
        <sz val="8.5"/>
        <color theme="1"/>
        <rFont val="Sylfaen"/>
        <family val="1"/>
        <charset val="204"/>
      </rPr>
      <t>გაუმჯობესების</t>
    </r>
    <r>
      <rPr>
        <sz val="8.5"/>
        <color theme="1"/>
        <rFont val="Times New Roman"/>
        <family val="1"/>
        <charset val="204"/>
      </rPr>
      <t xml:space="preserve"> </t>
    </r>
    <r>
      <rPr>
        <sz val="8.5"/>
        <color theme="1"/>
        <rFont val="Sylfaen"/>
        <family val="1"/>
        <charset val="204"/>
      </rPr>
      <t>მიზნით</t>
    </r>
    <r>
      <rPr>
        <sz val="8.5"/>
        <color theme="1"/>
        <rFont val="Times New Roman"/>
        <family val="1"/>
        <charset val="204"/>
      </rPr>
      <t xml:space="preserve"> </t>
    </r>
    <r>
      <rPr>
        <sz val="8.5"/>
        <color theme="1"/>
        <rFont val="Sylfaen"/>
        <family val="1"/>
        <charset val="204"/>
      </rPr>
      <t>შექმნილი</t>
    </r>
    <r>
      <rPr>
        <sz val="8.5"/>
        <color theme="1"/>
        <rFont val="Times New Roman"/>
        <family val="1"/>
        <charset val="204"/>
      </rPr>
      <t xml:space="preserve"> </t>
    </r>
    <r>
      <rPr>
        <sz val="8.5"/>
        <color theme="1"/>
        <rFont val="Sylfaen"/>
        <family val="1"/>
        <charset val="204"/>
      </rPr>
      <t>საზოგადოებრივი</t>
    </r>
    <r>
      <rPr>
        <sz val="8.5"/>
        <color theme="1"/>
        <rFont val="Times New Roman"/>
        <family val="1"/>
        <charset val="204"/>
      </rPr>
      <t xml:space="preserve"> </t>
    </r>
    <r>
      <rPr>
        <sz val="8.5"/>
        <color theme="1"/>
        <rFont val="Sylfaen"/>
        <family val="1"/>
        <charset val="204"/>
      </rPr>
      <t>მისაღების</t>
    </r>
    <r>
      <rPr>
        <sz val="8.5"/>
        <color theme="1"/>
        <rFont val="Times New Roman"/>
        <family val="1"/>
        <charset val="204"/>
      </rPr>
      <t xml:space="preserve"> </t>
    </r>
    <r>
      <rPr>
        <sz val="8.5"/>
        <color theme="1"/>
        <rFont val="Sylfaen"/>
        <family val="1"/>
        <charset val="204"/>
      </rPr>
      <t>შენობების</t>
    </r>
    <r>
      <rPr>
        <sz val="8.5"/>
        <color theme="1"/>
        <rFont val="Times New Roman"/>
        <family val="1"/>
        <charset val="204"/>
      </rPr>
      <t xml:space="preserve"> </t>
    </r>
    <r>
      <rPr>
        <sz val="8.5"/>
        <color theme="1"/>
        <rFont val="Sylfaen"/>
        <family val="1"/>
        <charset val="204"/>
      </rPr>
      <t>რაოდენობა</t>
    </r>
    <r>
      <rPr>
        <sz val="8.5"/>
        <color theme="1"/>
        <rFont val="Times New Roman"/>
        <family val="1"/>
        <charset val="204"/>
      </rPr>
      <t xml:space="preserve">   
2.საზოგადოებრივი მისაღების მომსახურებით უზრუნველყოფილ ხალხთა რაოდენობა</t>
    </r>
  </si>
  <si>
    <r>
      <t>სასჯელაღსრულების</t>
    </r>
    <r>
      <rPr>
        <sz val="8.5"/>
        <color theme="1"/>
        <rFont val="Times New Roman"/>
        <family val="1"/>
        <charset val="204"/>
      </rPr>
      <t xml:space="preserve"> </t>
    </r>
    <r>
      <rPr>
        <sz val="8.5"/>
        <color theme="1"/>
        <rFont val="Sylfaen"/>
        <family val="1"/>
        <charset val="204"/>
      </rPr>
      <t>დეპარტამენტის</t>
    </r>
    <r>
      <rPr>
        <sz val="8.5"/>
        <color theme="1"/>
        <rFont val="Times New Roman"/>
        <family val="1"/>
        <charset val="204"/>
      </rPr>
      <t xml:space="preserve">  #2, </t>
    </r>
  </si>
  <si>
    <r>
      <t>სასჯელაღსრულების</t>
    </r>
    <r>
      <rPr>
        <sz val="8.5"/>
        <color theme="1"/>
        <rFont val="Times New Roman"/>
        <family val="1"/>
        <charset val="204"/>
      </rPr>
      <t xml:space="preserve"> </t>
    </r>
    <r>
      <rPr>
        <sz val="8.5"/>
        <color theme="1"/>
        <rFont val="Sylfaen"/>
        <family val="1"/>
        <charset val="204"/>
      </rPr>
      <t>დეპარტამენტის</t>
    </r>
    <r>
      <rPr>
        <sz val="8.5"/>
        <color theme="1"/>
        <rFont val="Times New Roman"/>
        <family val="1"/>
        <charset val="204"/>
      </rPr>
      <t xml:space="preserve"> №14 </t>
    </r>
    <r>
      <rPr>
        <sz val="8.5"/>
        <color theme="1"/>
        <rFont val="Sylfaen"/>
        <family val="1"/>
        <charset val="204"/>
      </rPr>
      <t>და</t>
    </r>
    <r>
      <rPr>
        <sz val="8.5"/>
        <color theme="1"/>
        <rFont val="Times New Roman"/>
        <family val="1"/>
        <charset val="204"/>
      </rPr>
      <t xml:space="preserve"> N11 </t>
    </r>
    <r>
      <rPr>
        <sz val="8.5"/>
        <color theme="1"/>
        <rFont val="Sylfaen"/>
        <family val="1"/>
        <charset val="204"/>
      </rPr>
      <t>დაწესებულებების</t>
    </r>
    <r>
      <rPr>
        <sz val="8.5"/>
        <color theme="1"/>
        <rFont val="Times New Roman"/>
        <family val="1"/>
        <charset val="204"/>
      </rPr>
      <t xml:space="preserve"> </t>
    </r>
    <r>
      <rPr>
        <sz val="8.5"/>
        <color theme="1"/>
        <rFont val="Sylfaen"/>
        <family val="1"/>
        <charset val="204"/>
      </rPr>
      <t>მიმდებარე</t>
    </r>
    <r>
      <rPr>
        <sz val="8.5"/>
        <color theme="1"/>
        <rFont val="Times New Roman"/>
        <family val="1"/>
        <charset val="204"/>
      </rPr>
      <t xml:space="preserve"> </t>
    </r>
    <r>
      <rPr>
        <sz val="8.5"/>
        <color theme="1"/>
        <rFont val="Sylfaen"/>
        <family val="1"/>
        <charset val="204"/>
      </rPr>
      <t>ტერიტორიაზე</t>
    </r>
    <r>
      <rPr>
        <sz val="8.5"/>
        <color theme="1"/>
        <rFont val="Times New Roman"/>
        <family val="1"/>
        <charset val="204"/>
      </rPr>
      <t xml:space="preserve"> </t>
    </r>
    <r>
      <rPr>
        <sz val="8.5"/>
        <color theme="1"/>
        <rFont val="Sylfaen"/>
        <family val="1"/>
        <charset val="204"/>
      </rPr>
      <t>აშენებულია</t>
    </r>
    <r>
      <rPr>
        <sz val="8.5"/>
        <color theme="1"/>
        <rFont val="Times New Roman"/>
        <family val="1"/>
        <charset val="204"/>
      </rPr>
      <t xml:space="preserve"> </t>
    </r>
    <r>
      <rPr>
        <b/>
        <sz val="8.5"/>
        <color theme="1"/>
        <rFont val="Sylfaen"/>
        <family val="1"/>
        <charset val="204"/>
      </rPr>
      <t>საზოგადოებრივი</t>
    </r>
    <r>
      <rPr>
        <b/>
        <sz val="8.5"/>
        <color theme="1"/>
        <rFont val="Times New Roman"/>
        <family val="1"/>
        <charset val="204"/>
      </rPr>
      <t xml:space="preserve"> </t>
    </r>
    <r>
      <rPr>
        <b/>
        <sz val="8.5"/>
        <color theme="1"/>
        <rFont val="Sylfaen"/>
        <family val="1"/>
        <charset val="204"/>
      </rPr>
      <t>კონსულტანტის</t>
    </r>
    <r>
      <rPr>
        <b/>
        <sz val="8.5"/>
        <color theme="1"/>
        <rFont val="Times New Roman"/>
        <family val="1"/>
        <charset val="204"/>
      </rPr>
      <t xml:space="preserve"> </t>
    </r>
    <r>
      <rPr>
        <sz val="8.5"/>
        <color theme="1"/>
        <rFont val="Sylfaen"/>
        <family val="1"/>
        <charset val="204"/>
      </rPr>
      <t xml:space="preserve">შენობა
</t>
    </r>
    <r>
      <rPr>
        <b/>
        <i/>
        <u/>
        <sz val="8.5"/>
        <color theme="1"/>
        <rFont val="Sylfaen"/>
        <family val="1"/>
        <charset val="204"/>
      </rPr>
      <t>შედეგი</t>
    </r>
    <r>
      <rPr>
        <sz val="8.5"/>
        <color theme="1"/>
        <rFont val="Sylfaen"/>
        <family val="1"/>
        <charset val="204"/>
      </rPr>
      <t xml:space="preserve">
1. დასრულდა და ექსპლუატაციაში შევიდა სასჯელაღსრულების დეპარტამენტის N11 დაწესებულების საზოგადოებრივი მისაღები, ხოლო N14 დაწესებულებაში მისაღების მშენებლობა დაიწყება და დასრულდება 2015 წელს.                                                                               2. მოქალაქეთა მომსახურეობის გაუმჯობესების მიზნით შექმნილი საზოგადოებრივი მისაღების შენობებში, დაფიქსირდა მოქალაქეთა მომსახურების 432 966   შემთხვევა;</t>
    </r>
  </si>
  <si>
    <t>MOC/სასწავლო ცენტრი</t>
  </si>
  <si>
    <r>
      <t xml:space="preserve">1. პირველადი ჯანდაცვის მოდელის დანერგვა დამატებით სასჯელაღსრულების 2 დაწესებულებაში ქუთაისი #12 და არასრულწლოვანთა სასჯელაღსრულების დაწესებულება);        2.  C ჰეპატიტის პრევენციის, დიაგნოსტიკის და მკურნალობის პროგრამა დანერგილია 
3. სიკვდილობის მაჩვენებელი &lt;30 გარდაცვალების შემთხვევა ყოველ 10 000 მსჯავრდებულზე წელიწადში.               </t>
    </r>
    <r>
      <rPr>
        <b/>
        <u/>
        <sz val="8.5"/>
        <color theme="1"/>
        <rFont val="Sylfaen"/>
        <family val="1"/>
      </rPr>
      <t xml:space="preserve"> შედეგი:</t>
    </r>
    <r>
      <rPr>
        <sz val="8.5"/>
        <color theme="1"/>
        <rFont val="Sylfaen"/>
        <family val="1"/>
        <charset val="204"/>
      </rPr>
      <t xml:space="preserve">                                          1. პირველადი ჯანდაცვის მოდელი დაინერგა პენიტენციური დეპარტამენტის ყველა დაწესებულებაში (მათ შორის, N2 და N11 დაწესებულებებში); 2. C ჰეპატიტის პროგრამა დაინერგა პენიტენციური დეპარტამენტის ყველა დაწესებულებაში; 3. სიკვდილიანობის მაჩვენებელი -  გარდაცვალების შემთხვევა 2014წ. 30-ზე ნაკლები იყო ყოველ 10 000 მსჯავრდებულზე.  4. სხვადასხვა სასწავლო პროგრამის ფარგლებში მომზადება გაიარა - 358-მა სამედიცინო მუშაკმა</t>
    </r>
  </si>
  <si>
    <r>
      <t xml:space="preserve">1. </t>
    </r>
    <r>
      <rPr>
        <sz val="8.5"/>
        <color theme="1"/>
        <rFont val="Sylfaen"/>
        <family val="1"/>
        <charset val="204"/>
      </rPr>
      <t>მსჯავრდებულთათვის</t>
    </r>
    <r>
      <rPr>
        <sz val="8.5"/>
        <color theme="1"/>
        <rFont val="Times New Roman"/>
        <family val="1"/>
        <charset val="204"/>
      </rPr>
      <t xml:space="preserve"> </t>
    </r>
    <r>
      <rPr>
        <sz val="8.5"/>
        <color theme="1"/>
        <rFont val="Sylfaen"/>
        <family val="1"/>
        <charset val="204"/>
      </rPr>
      <t>შრომის</t>
    </r>
    <r>
      <rPr>
        <sz val="8.5"/>
        <color theme="1"/>
        <rFont val="Times New Roman"/>
        <family val="1"/>
        <charset val="204"/>
      </rPr>
      <t xml:space="preserve"> </t>
    </r>
    <r>
      <rPr>
        <sz val="8.5"/>
        <color theme="1"/>
        <rFont val="Sylfaen"/>
        <family val="1"/>
        <charset val="204"/>
      </rPr>
      <t>შესაძლებლობა</t>
    </r>
    <r>
      <rPr>
        <sz val="8.5"/>
        <color theme="1"/>
        <rFont val="Times New Roman"/>
        <family val="1"/>
        <charset val="204"/>
      </rPr>
      <t xml:space="preserve"> </t>
    </r>
    <r>
      <rPr>
        <sz val="8.5"/>
        <color theme="1"/>
        <rFont val="Sylfaen"/>
        <family val="1"/>
        <charset val="204"/>
      </rPr>
      <t>გაზრდილია</t>
    </r>
    <r>
      <rPr>
        <sz val="8.5"/>
        <color theme="1"/>
        <rFont val="Times New Roman"/>
        <family val="1"/>
        <charset val="204"/>
      </rPr>
      <t xml:space="preserve">.    
2.სასჯელაღსრულების დაწესებულებებში გაზრდილია განათლების მიღების შესაძლებლობაპროფესიული/სახელობო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t>
    </r>
    <r>
      <rPr>
        <b/>
        <i/>
        <sz val="8.5"/>
        <color theme="1"/>
        <rFont val="Times New Roman"/>
        <family val="1"/>
      </rPr>
      <t xml:space="preserve">შედეგი: </t>
    </r>
    <r>
      <rPr>
        <sz val="8.5"/>
        <color theme="1"/>
        <rFont val="Times New Roman"/>
        <family val="1"/>
        <charset val="204"/>
      </rPr>
      <t xml:space="preserve">ინდივიდუალური  მიდგომები   რისკებისა და საჭიროებების შეფასებისა და სასჯელის ინდივიდუალური დაგეგმვის მეთოდოლოგიის და შესაბამისი ინსტრუმენტების პრაქტიკულ გამოყენების სკითხებზე მომზადება გაიარა   - სასჯელაღსრულების სისტემის 24-მა თანამშრომელმა                                             </t>
    </r>
  </si>
  <si>
    <r>
      <t xml:space="preserve">1. სოციალური მუშაკთა გადამზადება სოციალურ უნარებში
2.  სპეციალური ტრენინგი მსჯავრდებულებთან მომუშავე პერსონალისათვის ინდივიდუალურ მიდგომებთან დაკავშირებით
3. ინდივიდუალური მიდგომის პილოტირება N16 ან N17 დაწესებულებაში
4. ყველა  მსჯავრდებული ქალი პატიმრისათვის ინდივიდუალური მიდგომის განხორციელება
</t>
    </r>
    <r>
      <rPr>
        <b/>
        <i/>
        <u/>
        <sz val="8.5"/>
        <color theme="1"/>
        <rFont val="ა"/>
        <charset val="1"/>
      </rPr>
      <t>შედეგი</t>
    </r>
    <r>
      <rPr>
        <sz val="8.5"/>
        <color theme="1"/>
        <rFont val="ა"/>
      </rPr>
      <t xml:space="preserve">
</t>
    </r>
    <r>
      <rPr>
        <sz val="8.5"/>
        <color theme="1"/>
        <rFont val="ა"/>
        <charset val="1"/>
      </rPr>
      <t>1. სოციალური მუშაკის უნარ-ჩვევებში გადამზადდა 40 სოციალური მუშაკი; სპეციალური მომზადება გაიარა არასრულწლოვან მსჯავრდებულებთან მომუშავე  - 88 სოციალურმა მუშაკმა და ფსიქოლოგმა; 
2. მსჯავრდებულებთან ინდივიდუალური მიდგომებით მომუშავე 24 თანამშრომელთან ჩატარდა სპეციალიზირებული ტრენინგი;
3. სასჯელის ინდივიდუალური დაგეგმვის პილოტირება დაიწყო N5 და N6 დაწესებულებებში.</t>
    </r>
  </si>
  <si>
    <t>ფსიქო-სოციალური სარეაბილიტაციო   პროგრამებში ჩართულ ბრალდებულ/მსჯავრდებულთა რაოდენობა</t>
  </si>
  <si>
    <r>
      <t xml:space="preserve">1. მოხდა ადგილობრივი საბჭოსა და მუდმივმოქმედი კომისიის შემადგენლობის გადახალისება (ადგილობრივი თვითმმართველობის ორგანოთა წარმომადგენლის ნაცვლად დაემატა უმაღლესი საგანმანათლებლო/ზოგადსაგანმანათლებლო დაწესებულების წარმომადგენელი).
2. გაიზარდა ზეპირი მოსმენის სხდომების რაოდენობა </t>
    </r>
    <r>
      <rPr>
        <b/>
        <u/>
        <sz val="8.5"/>
        <color theme="1"/>
        <rFont val="Sylfaen"/>
        <family val="1"/>
      </rPr>
      <t>შედეგი:</t>
    </r>
    <r>
      <rPr>
        <sz val="8.5"/>
        <color theme="1"/>
        <rFont val="Sylfaen"/>
        <family val="1"/>
        <charset val="204"/>
      </rPr>
      <t xml:space="preserve">
1.  გადახალისდა ადგილობრივი საბჭოსა და მუდმივმოქმედი კომისიის შემადგენლობები (ადგილობრივი თვითმმართველობის ორგანოთა წარმომადგენლის ნაცვლად დაემატა უმაღლესი საგანმანათლებლო/ზოგადსაგანმანათლებლო დაწესებულების წარმომადგენელი).
2. გაიზარდა ზეპირი მოსმენის სხდომების რაოდენობა
</t>
    </r>
  </si>
  <si>
    <r>
      <t>3. გაიზარდა დანიშნული სასჯელის მოუხდელი ნაწილის უფრო მსუბუქი სასჯელით შეცვლის მაჩვენებელი
4. გაიზარდა მუდმივმოქმედი კომისიის მიერ შეკრებებისა და განხილული საქმეების რაოდენობა.
5. გაიზარდა ადგილობრივი საბჭოების რაოდენობა, ასევე შეიქმნა ქალთა საბჭო (სულ 5 ადგილობრივი საბჭო)</t>
    </r>
    <r>
      <rPr>
        <b/>
        <u/>
        <sz val="8.5"/>
        <color theme="1"/>
        <rFont val="Sylfaen"/>
        <family val="1"/>
      </rPr>
      <t xml:space="preserve"> შედეგი:</t>
    </r>
    <r>
      <rPr>
        <sz val="8.5"/>
        <color theme="1"/>
        <rFont val="Sylfaen"/>
        <family val="1"/>
        <charset val="204"/>
      </rPr>
      <t xml:space="preserve">
3. გაიზარდა დანიშნული სასჯელის მოუხდელი ნაწილის უფრო მსუბუქი სასჯელით შეცვლის მაჩვენებელი.
5. გაიზარდა ადგილობრივი საბჭოების რაოდენობა - შეიქმნა ქალთა საქმეების განმხილველი ადგილობრივი საბჭო, გარდა ამისა აღმოსავლეთ საქართველოში ჩამოყალიბდა ორი ადგილობრივი საბჭო.
</t>
    </r>
  </si>
  <si>
    <r>
      <t>პირობით</t>
    </r>
    <r>
      <rPr>
        <sz val="8.5"/>
        <color theme="1"/>
        <rFont val="Times New Roman"/>
        <family val="1"/>
        <charset val="204"/>
      </rPr>
      <t xml:space="preserve"> </t>
    </r>
    <r>
      <rPr>
        <sz val="8.5"/>
        <color theme="1"/>
        <rFont val="Sylfaen"/>
        <family val="1"/>
        <charset val="204"/>
      </rPr>
      <t>ვადაზე</t>
    </r>
    <r>
      <rPr>
        <sz val="8.5"/>
        <color theme="1"/>
        <rFont val="Times New Roman"/>
        <family val="1"/>
        <charset val="204"/>
      </rPr>
      <t xml:space="preserve"> </t>
    </r>
    <r>
      <rPr>
        <sz val="8.5"/>
        <color theme="1"/>
        <rFont val="Sylfaen"/>
        <family val="1"/>
        <charset val="204"/>
      </rPr>
      <t>ადრე</t>
    </r>
    <r>
      <rPr>
        <sz val="8.5"/>
        <color theme="1"/>
        <rFont val="Times New Roman"/>
        <family val="1"/>
        <charset val="204"/>
      </rPr>
      <t xml:space="preserve"> </t>
    </r>
    <r>
      <rPr>
        <sz val="8.5"/>
        <color theme="1"/>
        <rFont val="Sylfaen"/>
        <family val="1"/>
        <charset val="204"/>
      </rPr>
      <t>გათავისუფლების</t>
    </r>
    <r>
      <rPr>
        <sz val="8.5"/>
        <color theme="1"/>
        <rFont val="Times New Roman"/>
        <family val="1"/>
        <charset val="204"/>
      </rPr>
      <t xml:space="preserve"> </t>
    </r>
    <r>
      <rPr>
        <sz val="8.5"/>
        <color theme="1"/>
        <rFont val="Sylfaen"/>
        <family val="1"/>
        <charset val="204"/>
      </rPr>
      <t>საკანონმდებლო</t>
    </r>
    <r>
      <rPr>
        <sz val="8.5"/>
        <color theme="1"/>
        <rFont val="Times New Roman"/>
        <family val="1"/>
        <charset val="204"/>
      </rPr>
      <t xml:space="preserve"> </t>
    </r>
    <r>
      <rPr>
        <sz val="8.5"/>
        <color theme="1"/>
        <rFont val="Sylfaen"/>
        <family val="1"/>
        <charset val="204"/>
      </rPr>
      <t>რეგულირების</t>
    </r>
    <r>
      <rPr>
        <sz val="8.5"/>
        <color theme="1"/>
        <rFont val="Times New Roman"/>
        <family val="1"/>
        <charset val="204"/>
      </rPr>
      <t xml:space="preserve"> </t>
    </r>
    <r>
      <rPr>
        <sz val="8.5"/>
        <color theme="1"/>
        <rFont val="Sylfaen"/>
        <family val="1"/>
        <charset val="204"/>
      </rPr>
      <t>გადახედვა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მექანიზმების</t>
    </r>
    <r>
      <rPr>
        <sz val="8.5"/>
        <color theme="1"/>
        <rFont val="Times New Roman"/>
        <family val="1"/>
        <charset val="204"/>
      </rPr>
      <t xml:space="preserve"> </t>
    </r>
    <r>
      <rPr>
        <sz val="8.5"/>
        <color theme="1"/>
        <rFont val="Sylfaen"/>
        <family val="1"/>
        <charset val="204"/>
      </rPr>
      <t>ეფექტურად</t>
    </r>
    <r>
      <rPr>
        <sz val="8.5"/>
        <color theme="1"/>
        <rFont val="Times New Roman"/>
        <family val="1"/>
        <charset val="204"/>
      </rPr>
      <t xml:space="preserve"> </t>
    </r>
    <r>
      <rPr>
        <sz val="8.5"/>
        <color theme="1"/>
        <rFont val="Sylfaen"/>
        <family val="1"/>
        <charset val="204"/>
      </rPr>
      <t xml:space="preserve">გამოყენება. </t>
    </r>
    <r>
      <rPr>
        <b/>
        <u/>
        <sz val="8.5"/>
        <color theme="1"/>
        <rFont val="Times New Roman"/>
        <family val="1"/>
      </rPr>
      <t>შედეგი:</t>
    </r>
    <r>
      <rPr>
        <sz val="8.5"/>
        <color theme="1"/>
        <rFont val="Times New Roman"/>
        <family val="1"/>
        <charset val="204"/>
      </rPr>
      <t xml:space="preserve">
პირობით ვადაზე ადრე გათავისუფლების მექანიზმი აქტიურად გამოიყენება. გაიზარდა იმ მსჯავრდებულთა რიცხვი, რომლებიც პირობით ვადაზე ადრე გათავისუფლდნენ ან დანიშნული სასჯელი შეეცვალათ უფრო მსუბუქი სასჯელით.</t>
    </r>
  </si>
  <si>
    <r>
      <t>გასაჩივრების</t>
    </r>
    <r>
      <rPr>
        <sz val="8.5"/>
        <color theme="1"/>
        <rFont val="Times New Roman"/>
        <family val="1"/>
        <charset val="204"/>
      </rPr>
      <t xml:space="preserve"> </t>
    </r>
    <r>
      <rPr>
        <sz val="8.5"/>
        <color theme="1"/>
        <rFont val="Sylfaen"/>
        <family val="1"/>
        <charset val="204"/>
      </rPr>
      <t>სისტემა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სამართლებრივი</t>
    </r>
    <r>
      <rPr>
        <sz val="8.5"/>
        <color theme="1"/>
        <rFont val="Times New Roman"/>
        <family val="1"/>
        <charset val="204"/>
      </rPr>
      <t xml:space="preserve"> </t>
    </r>
    <r>
      <rPr>
        <sz val="8.5"/>
        <color theme="1"/>
        <rFont val="Sylfaen"/>
        <family val="1"/>
        <charset val="204"/>
      </rPr>
      <t>გარანტიები</t>
    </r>
    <r>
      <rPr>
        <sz val="8.5"/>
        <color theme="1"/>
        <rFont val="Times New Roman"/>
        <family val="1"/>
        <charset val="204"/>
      </rPr>
      <t xml:space="preserve"> </t>
    </r>
    <r>
      <rPr>
        <sz val="8.5"/>
        <color theme="1"/>
        <rFont val="Sylfaen"/>
        <family val="1"/>
        <charset val="204"/>
      </rPr>
      <t>შენარჩუნებულია</t>
    </r>
  </si>
  <si>
    <r>
      <t xml:space="preserve">პატიმართა უფლებების შესახებ  მომზადებულია და დაბეჭდილია ბროშურები  დაწესებულებების მოთხოვნის შესაბამისად
</t>
    </r>
    <r>
      <rPr>
        <b/>
        <i/>
        <u/>
        <sz val="8.5"/>
        <color theme="1"/>
        <rFont val="Sylfaen"/>
        <family val="1"/>
        <charset val="204"/>
      </rPr>
      <t xml:space="preserve">
შედეგი</t>
    </r>
    <r>
      <rPr>
        <sz val="8.5"/>
        <color theme="1"/>
        <rFont val="Sylfaen"/>
        <family val="1"/>
        <charset val="204"/>
      </rPr>
      <t xml:space="preserve">
გაიცა 912 ბროშურა მოთხოვნის შესაბამისად.
პატიმრების კოდექსში შესული ცვლილებების შესაბამისად წლის ბოლოს მომზადდა ბროშურა განახლებული რედაქციით.</t>
    </r>
  </si>
  <si>
    <r>
      <t xml:space="preserve">საჩივრის კონვერტები მომზადებულია და დაბეჭდილია დამატებით დაწესებულებების მოთხოვნის შესაბამისად
</t>
    </r>
    <r>
      <rPr>
        <b/>
        <i/>
        <u/>
        <sz val="8.5"/>
        <color theme="1"/>
        <rFont val="Sylfaen"/>
        <family val="1"/>
        <charset val="204"/>
      </rPr>
      <t xml:space="preserve">
შედეგი</t>
    </r>
    <r>
      <rPr>
        <sz val="8.5"/>
        <color theme="1"/>
        <rFont val="Sylfaen"/>
        <family val="1"/>
        <charset val="204"/>
      </rPr>
      <t xml:space="preserve">
სააგარიშო წელს ბრალდებულ/მსჯავრდებულთა მოთხოვნის შესაბამისად შესაბამის ადრესატზე გაიგზავნა 8329 კონფიდენციალური საჩივრის კონვერტი.</t>
    </r>
  </si>
  <si>
    <r>
      <t xml:space="preserve">1. გამოძიების ერთიანი მეთოდოლოგიის შემუშავება;                                                                                                   2. არსებული საპროკურორო და სასამართლო პრაქტიკის გაანალიზება და განზოგადება;                                                                                                                                              3. რეკომენდაციების შემუშავება;                                                                                                                           4. ანალიზის მომზადება  ე.წ. „მკვდარი მუხლების“ ასამოქმედებლად;                                             5. ანალიზის მომზადება კანონმდებლობის არსებულ რეალობასთან შესაბამისობაში მოყვანის მიზნით; 6. საპროცესო შეთანხმების გამოყენებაზე პროკურორებისთვის გაიდლაინების შემუშავება; 7.ახლად დანიშნული პროკურორებისა და მოქმედი პროკურორებისათვის ტრენინგის ჩატარება იურიდიული პირების პასუხისმგებლობის საკითხებზე; </t>
    </r>
    <r>
      <rPr>
        <b/>
        <sz val="8.5"/>
        <rFont val="Times New Roman"/>
        <family val="1"/>
        <charset val="204"/>
      </rPr>
      <t>8. პროკურორებისა და გამომძიებლებისათვის იურიდიულ პირებთან დაკავშირებული კორუფციის  საქმეების ეფექტური გამოძიებისა და დევნის განხორციელების შესახებ სახელმძვანელოს შექმნა</t>
    </r>
    <r>
      <rPr>
        <sz val="8.5"/>
        <rFont val="Times New Roman"/>
        <family val="1"/>
        <charset val="204"/>
      </rPr>
      <t xml:space="preserve">. </t>
    </r>
  </si>
  <si>
    <r>
      <t xml:space="preserve">1. მინიმუმ 3 რეკომენდაციის მომზადება პროკურორებისათვის;                                                                                                                          2. მომზადებული რეკომენდაციების შესრულებაზე კონტროლის მექანიზმის შემუშავება;                                                                             3. სანქციების სისტემაზე ანალიზის მომზადება და საკანონმდებლო ცვლილებებთან დაკავშირებით წინადადებების შემუშავება;                                       4. სისხლისსამართლებრივი დევნის ალტერნატიული მექანიზმების გამოყენების პრაქტიკის ანალიზი;                                                                    5. გამოძიების ერთიანი მეთოდოლოგიის პრაქტიკაში დანერგვა; 6.აღკვეთის ღონისძიებების გამოყენების პრაქტიკის ანალიზი;  </t>
    </r>
    <r>
      <rPr>
        <b/>
        <sz val="8.5"/>
        <rFont val="Times New Roman"/>
        <family val="1"/>
        <charset val="204"/>
      </rPr>
      <t xml:space="preserve">7. გამოძიების ელექტრონული პროგრამის დახვეწა და სხვა უწყებებთან ინტეგრაცია;                               8. სამართლებრივი წერის სახელმძღვანელოს დანერგვა; 9. რეკომენდაციის შემუშავება (არსებული რეკომენდაციის გადახედვა) დისკრეციული უფლებამოსილების გამოყენების საფუძვლების შესახებ                                                                      </t>
    </r>
  </si>
  <si>
    <t>1. მინიმუმ 2 რეკომენდაციის მომზადება პროკურორებისათვის;                                                                                                                       2. რეკომენდაციების შესრულების მდგომარეობის ამსახველი ანალიზის მომზადება;                                                                                                                 3. ანალიზის მომზადება სისხლისსამართლებრივი დევნის ალტერნატიული მექანიზმების გამოყენების პრაქტიკის დახვეწის მიზნით;                                                                              4. განხორციელებული ანალიზის შედეგებზე დაყრდნობით წინადადებების მომზადება საკანონმდებლო ცვლილებებთან დაკავშირებით; 5.აღკვეთის ღონისძიებების გამოყენების პრაქტიკის ანალიზი.</t>
  </si>
  <si>
    <t xml:space="preserve">1. მინიმუმ 2 რეკომენდაციის მომზადება პროკურორებისათვის;                                                                                                                       2. რეკომენდაციების შესრულების მდგომარეობის ამსახველი ანალიზის მომზადება;                                                                                                                 3. ანალიზის მომზადება სისხლისსამართლებრივი დევნის ალტერნატიული მექანიზმების გამოყენების პრაქტიკის დახვეწის მიზნით;                                                                              4. განხორციელებული ანალიზის შედეგებზე დაყრდნობით წინადადებების მომზადება საკანონმდებლო ცვლილებებთან დაკავშირებით;                                                 5. გამოძიების ერთიანი მეთოდოლოგიის ეფექტურობის შეფასების მიზნით ანგარიშის მომზადება;                                                                   6.აღკვეთის ღონისძიებების გამოყენების პრაქტიკის ანალიზი.  </t>
  </si>
  <si>
    <t xml:space="preserve">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სამმართველოს დებულების განახლება და ადამიანური რესურსებით გაძლიერება;                                                                                                                        3. ადამიანის უფლებათა დაცვის მიზნით  პროკურორების  ვიზიტები სასჯელაღსრულების სისტემაში;                                                                                                                                             4. ადამიანის უფლებათა დარღვევის ფაქტებზე შემოსული საჩივარ-განცხადებების  ანალიზის მომზადება;                                                                         5. სახალხო დამცველის ანგარიშში ასახულ რეკომენდაციებზე რეაგირება და შესაბამისი ანგარიშის მომზადება;                                                                                         6.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7.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 8. ოჯახურ დანაშაულზე პროკურორებისთვის ტრენინგების ჩატარება.  </t>
  </si>
  <si>
    <r>
      <t>1. ადამიანის უფლებათა დარღვევის ფაქტებზე არსებული სისხლის სამართლის საქმეების შესწავლის საფუძველზე ანალიზის მომზადება;                                                                                                                                              2. ადამიანის უფლებათა დაცვის სამმართველოს დებულების განახლება;                                                                                                                        3. ადამიანის უფლებათა დაცვის მიზნით  პროკურორების  ვიზიტები სასჯელაღსრულების სისტემაში;                                                                                                                                             4. ადამიანის უფლებათა დარღვევის ფაქტებზე შემოსული საჩივარ-განცხადებების  ანალიზის მომზადება;                                                                         5. სახალხო დამცველის ანგარიშში ასახულ რეკომენდაციებზე რეაგირება და შესაბამისი ანგარიშის მომზადება;                                                                                         6. ადამიანის უფლებათა ევროპული სასამართლოს გადაწყვეტილებების ანალიზის საფუძველზე რეკომენდაციების მომზადება;                                                                                                                          7.  წამებისა და არასათანადო მოპყრობის, უმცირესობათა უფლებების დარღვევის, რელიგიური ხასიათის დანაშაულის, ტრეფიკინგის, ოჯახში ძალადობის ფაქტებზე ჩატარებული საგამოძიებო საქმიანობის ამსახველი დოკუმენტების რაოდენობა.</t>
    </r>
    <r>
      <rPr>
        <b/>
        <sz val="8.5"/>
        <rFont val="Times New Roman"/>
        <family val="1"/>
        <charset val="204"/>
      </rPr>
      <t xml:space="preserve"> 8. სიძულვილით მოტივირებული დანაშაულების გამოძიების მეთოდოლოგიის შემუშავება</t>
    </r>
    <r>
      <rPr>
        <b/>
        <sz val="8.5"/>
        <rFont val="Times New Roman"/>
        <family val="1"/>
      </rPr>
      <t xml:space="preserve">       </t>
    </r>
    <r>
      <rPr>
        <sz val="8.5"/>
        <rFont val="Times New Roman"/>
        <family val="1"/>
        <charset val="204"/>
      </rPr>
      <t xml:space="preserve">                                                                       </t>
    </r>
  </si>
  <si>
    <t>დონორი ორგანიზაციის მხარდაჭერა: 60 000 ლარი</t>
  </si>
  <si>
    <t>1. პროკურატურაში სტაჟიორთა მიღების წესის დახვეწა; ბრძანებაში შესაბამისი ცვლილების შეტანა და დამტკიცება;
2. საქართველოს პროკურატურის მუშაკთა კვალიფიკაციის ამაღლების (სწავლების) სტანდარტის დოკუმენტის შემუშავება;
3.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4. პროკურორებისათვის მინიმუმ 2 ფართომასშტაბიანი ტრენინგის ჩატარება;
5. განხორციელებული სასწავლო აქტივობების ხარისხის მონიტორინგი და წლიური ანგარიშის მომზადება; 
6. სისტემისათვის ახალი და კვალიფიციური კადრების შერჩევის მიზნით, კონკურსების დაგეგმვა და განხორციელება;     
7. მომდევნო წლის ტრენინგ-საჭიროებათა ანალიზის ჩატარება;
8. მომდევნო წლის წინასწარი სამოქმედო გეგმისა და ტრენინგ-კალენდრის მომზადება;
9. თანამშრომლებთან და სამიზნე აუდიტორიასთან ეფექტიანი და მარტივი კომუნიკაციის მიზნით, მოკლე ტექსტური შეტყობინებების დაგზავნის სერვისის აწყობა;  
.</t>
  </si>
  <si>
    <t xml:space="preserve">1. პროკურატურაში მიღების წესის დახვეწა, ბრძანებაში შესაბამისი ცვლილებების შეტანა და დამტკიცება; 
2. თანამდებობაზე მიღების კრიტერიუმების ეფექტიანობის შეფასება; 3.  
 პროკურატურის თანამშრომელთა შესრულებული სამუშაოს ობიექტური და ეფექტიანი შეფასების სისტემის შექმნის მიზნით, სამუშაო ჯგუფის ფორმირება;
4.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5. პროკურორებისათვის მინიმუმ 3 ფართომასშტაბიანი ტრენინგის ჩატარება; 
6. განხორციელებული სასწავლო აქტივობების ხარისხის მონიტორინგი და წლიური ანგარიშის მომზადება;
7. სისტემისათვის ახალი და კვალიფიციური კადრების შერჩევის მიზნით, კონკურსების დაგეგმვა და განხორციელება;
8. ტრეინინგის საჭიროებათა ანალიზის ელ. მოდულის შემუშავება;                                                                                                                                     
9. მომდევნო წლის ტრენინგ-საჭიროებათა ანალიზის ჩატარება;
10. მომდევნო წლის წინასწარი სამოქმედო გეგმისა და ტრენინგ-კალენდრის მომზადება.  11. პროკურატურის მუშაკთა ობიექტური და გამჭვირვალე  შეფასების სისტემის შექმნა;       
                 </t>
  </si>
  <si>
    <t xml:space="preserve">                                                                    
1.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2.   პროკურორებისათვის მინიმუმ 3 ფართომასშტაბიანი ტრენინგის ჩატარება;
3. განხორციელებული სასწავლო აქტივობების ხარისხის მონიტორინგი და წლიური ანგარიშის მომზადება;
4. სისტემისათვის ახალი და კვალიფიციური კადრების შერჩევის მიზნით, კონკურსების დაგეგმვა და განხორციელება;                                                                                                                                               
5. მომდევნო წლის ტრენინგ-საჭიროებათა ანალიზის ჩატარება;
6. მომდევნო წლის წინასწარი სამოქმედო გეგმისა და ტრენინგ-კალენდრის მომზადება. 7.                                                                                                 
8. შეფასების სისტემის პრაქტიკაში დანერგვა;
9. შეფასების სისტემის კონტროლის მექანიზმის დაწესება; 
</t>
  </si>
  <si>
    <t xml:space="preserve">
1. პროკურატურის მუშაკთა პროფესიული მომზადება/გადამზადების მიზნით სხვადასხვა მიმართულების სასწავლო პროექტების დაგეგმვა და განხორციელება;                                                                                                                        2.   პროკურორებისათვის მინიმუმ 3 ფართომასშტაბიანი ტრენინგის ჩატარება;
3. განხორციელებული სასწავლო აქტივობების ხარისხის მონიტორინგი და წლიური ანგარიშის მომზადება;
4. სისტემისათვის ახალი და კვალიფიციური კადრების შერჩევის მიზნით, კონკურსების დაგეგმვა და განხორციელება;                                                                                                                                               
5. მომდევნო წლის ტრენინგ-საჭიროებათა ანალიზის ჩატარება;
6. მომდევნო წლის წინასწარი სამოქმედო გეგმისა და ტრენინგ-კალენდრის მომზადება.  7. პროკურორების შეფასების სისტემის ეფექტიანობის დასადგენად კვლევის ჩატარება 
</t>
  </si>
  <si>
    <t>1. პროკურორებისათვის მინიმუმ 3 ფართომასშტაბიანი ტრენინგის ჩატარება ; 2.  სისტემისათვის ახალი და კვალიფიციური კადრების შერჩევის მიზნით, კონკურსების დაგეგმვა და განხორციელება; 3.  მომდევნო წლის ტრენინგ-საჭიროებათა ანალიზის ჩატარება; 4.  მომდევნო წლის წინასწარი სამოქმედო გეგმისა და ტრენინგ-კალენდრის მომზადება;  5. პროკურორების შეფასების სისტემის ეფექტიანობის დასადგენად ჩატარებული კვლევის შედეგების გათვალისწინებით შეფასების სისტემაში ცვლილებების განხორციელება</t>
  </si>
  <si>
    <t>140 130 ლარი</t>
  </si>
  <si>
    <t>250 000 ლარი</t>
  </si>
  <si>
    <t>მიმართულება 5 -  პროკურორთა დისციპლინური პასუხისმგებლობისა და თანამდებობიდან გათავისუფლების პროცედურების დახვეწა</t>
  </si>
  <si>
    <t>1. პროკურატურის მუშაკთა ეთიკის კოდექსში განხორციელებული ცვლილებები; 2. პროკურორთა დისციპლინური პასუხისმგებლობისა და გათავისუფლების პროცედურაში განხორციელებული ცვლილებები</t>
  </si>
  <si>
    <t>პროკურატურის მუშაკთა დისციპლინური პასუხისმგებლობისა და გათავისუფლების მკაფიო წესების შემუშავება</t>
  </si>
  <si>
    <t>1. წინადადებების შემუშავება პროკურატურის მუშაკთა ეთიკის კოდექსის გადასახედად; 2.წინადადებების შემუშავება  პროკურორთა დანიშვნისა და თანამდებობიდან გათავისუფლების მკაფიო საფუძვლების გასაწერად</t>
  </si>
  <si>
    <t xml:space="preserve">1. ეთიკის ახალი კოდექსის მიღება; 2. პროკურორთა დანიშვნისა დ თანამდებობიდან გათავისუფლების  მკაფიო წესების შემუშავება; 3. დისციპლინური პასუხისმგებლობის კოლეგიური ორგანოს შექმნა; 4.  ეთიკის საკითხებში ტრენინგის ორგანიზება.  </t>
  </si>
  <si>
    <t>20 000 ლარი</t>
  </si>
  <si>
    <t>მიმართულება 6 - პროკურატურაში სამუშაო გარემოსა და პროკურორთა მოტივაციის სისტემის გაუმჯობესება</t>
  </si>
  <si>
    <r>
      <t xml:space="preserve">1.სისხლის სამართლის საქმისწარმოების ელექტრონული სისტემის დახვეწაზე მომუშავე სამუშაო ჯგუფის შექმნა;                                             2. სისხლის სამართლის საქმისწარმოების ელექტრონული სისტემის დახვეწის მიზნით განხორციელებული ცვლილებების რაოდენობა;                                                                    3.  ადამიანური რესურსების მართვის ელექტრონული პროგრამის (HR ელექტრონული პროგრამა) შექმნა  და იმპლემენტაცია;
4. პროკურორთა დატვირთვის ელექტრონული მოდულის შექმნა;
5.  პროკურორთა კმაყოფილების დონისა  და პრობლემური საკითხების ანალიზების რაოდენობა;           </t>
    </r>
    <r>
      <rPr>
        <b/>
        <sz val="8.5"/>
        <rFont val="Calibri"/>
        <family val="2"/>
        <scheme val="minor"/>
      </rPr>
      <t xml:space="preserve">                                                                                                                                   6. ელექტრონული პროგრამების  მონიტორინგის შედეგების  ამსახველი ანგარიშების რაოდენობა;                                                                                              7. პროკურორთა კმაყოფილების დონის კვლევების რაოდენობა.                                                                                        
</t>
    </r>
  </si>
  <si>
    <r>
      <t xml:space="preserve">1. სისხლის სამართლის საქმის წარმოების ელექტრონულ პროგრამაში პროკურორთა საჭიროებებზე მორგებული ცვლილებების განხორციელება;
2. ადამიანური რესურსების მართვის ელექტრონული პროგრამის (HR ელექტრონული პროგრამა) შემუშავება;
3. პროკურორთა დატვირთვის ელექტრონული პროგრამის შემუშავება;                                                                                                 5. ელექტრონული პროგრამების  მონიტორინგის შედეგების  ამსახველი მინიმუმ 1 ანგარიშის მომზადება;                                                                                                              </t>
    </r>
    <r>
      <rPr>
        <b/>
        <sz val="8.5"/>
        <rFont val="Times New Roman"/>
        <family val="1"/>
        <charset val="204"/>
      </rPr>
      <t xml:space="preserve">6. პროკურატურის ორი ახალი შენობის გახსნა;   </t>
    </r>
    <r>
      <rPr>
        <b/>
        <sz val="8.5"/>
        <rFont val="Times New Roman"/>
        <family val="1"/>
      </rPr>
      <t xml:space="preserve">       </t>
    </r>
    <r>
      <rPr>
        <b/>
        <sz val="8.5"/>
        <rFont val="Times New Roman"/>
        <family val="1"/>
        <charset val="204"/>
      </rPr>
      <t xml:space="preserve">                                                                                                                                       7. პროკურატურის თანამშრომლების საჭირო ინვენტარით უზრუნველყოფა;                                                                        8. არსებული ინვენტარის განახლება;      9. მთავარი პროკურატურის ადმინისტრაციულ შენობაში ტრეინინგ- ცენტრის მოდერნიზაცია;                                    9. პროკურატურის ავტოპარკის ნაწილის განახლება.</t>
    </r>
  </si>
  <si>
    <t>შემოთავაზება 146 627 ლარი</t>
  </si>
  <si>
    <t xml:space="preserve">მიმართულება 7 -  საზოგადოების წინაშე ანგარიშვალდებული პროკურატურა     </t>
  </si>
  <si>
    <t>40 000 ლარი</t>
  </si>
  <si>
    <t>მიმართულება 8 - არასრულწლოვანთა მართლმსაჯულება</t>
  </si>
  <si>
    <r>
      <t xml:space="preserve">1. არასრულწლოვანთა საქმეებზე პროკურორთა გადამზადება;                                                                                                                       2. . შესაბამისი ტრეინინგ-მოდულების შემუშავება და დანერგვა;                                                                 3. არასრულწლოვანთა შორის დანაშაულის გამომწვევი მიზეზების დასადგენად კვლევების ჩატარება;                                                                                                                             4. კვლევების საფუძველზე შესაბამისი რეკომენდაციების მომზადება და პრევენციული ღონისძიებების დაგეგმვა;                                                                                    5. პროკურატურის მსხვილ სტრუქტურულ დანაყოფებში არასრულწლოვანთა საქმეებზე სპეციალიზირებული მინიმუმ ერთი პროკურორის გამოყოფა.    </t>
    </r>
    <r>
      <rPr>
        <b/>
        <sz val="8.5"/>
        <rFont val="Times New Roman"/>
        <family val="1"/>
      </rPr>
      <t>6. არასრულწლოვანთა კოდექსის იმპლემენტაცია</t>
    </r>
  </si>
  <si>
    <t>90 000 ლარი</t>
  </si>
  <si>
    <t>30 000 ლარი</t>
  </si>
  <si>
    <t xml:space="preserve">მიმართულება 9 - პროკურატურის როლის გაზრდა დანაშაულის პრევენციის პროცესში </t>
  </si>
  <si>
    <t>მიმართულება 10 - საერთაშორისო თანამშრომლობის გააქტიურება</t>
  </si>
  <si>
    <t>160.000.00</t>
  </si>
  <si>
    <t>1190 (დასაქმებულთა საორიენტაციო რიცხოვნობა)</t>
  </si>
  <si>
    <t>1368 (დასაქმებულთა საორიენტაციო რიცხოვნობა)</t>
  </si>
  <si>
    <t xml:space="preserve">8.1.8.  დაზარალებულ და მოწმე ბავშვებთან კოორდინატორთა ჩართვა </t>
  </si>
  <si>
    <t>კოორდინატორების ფუნქციათა მარეგულირებელი დოკუმენტი გადახედილია და ისინი ჩართულები არიან მოწმე და დაზარალებულ არასრულელოვნებთან მუშაობაში</t>
  </si>
  <si>
    <t>კოორდინატორები გადამზადებულნი არიან არასრულწლოვანთა მართლმსაჯულებაში,  კოორდინატორები ჩართულები არიან ისეთი სისხლის სამართლის საქმეებში, სადაც ფიგურირებენ არასრულწლოვანი მოწმე, დაზარალებულები</t>
  </si>
  <si>
    <t xml:space="preserve"> მოწმეთა და დაზარალებულთა კოორდინატორთა გადამზადება არასრულწლოვანთა მართლმსაჯულებაში;  .პოლიციელთა ტრეინინგი არასრულწლოვნებთან მოპყრობის თავისებურებაზე</t>
  </si>
  <si>
    <t xml:space="preserve">   მოწმეთა და დაზარალებულთა კოორდინატორთა საქმიანობის ანალიზი არასრულწლოვანთა მართლმსაჯულების მიმართულებით; </t>
  </si>
  <si>
    <t>სახელმძღვანელო პრინციპების გადასინჯულია; პროგრამის განვითარებას მიზნით რეკომენდაციები შემუშავებულია; პროგრამის საკოორდინაციო მექანიზმი გაუმჯობესებულია;  პროგრამაში ჩართული პროფესიონალების მუდმივი გადამზადება; განრიდებული არასრულწლოვნებისათვის სერვისების გაუმჯობესება.</t>
  </si>
  <si>
    <t xml:space="preserve"> განრიდების/განრიდებისა და მედიაციის პროგრამა გამოიყენება  მხოლოდ მძიმე დანაშაულების შემთხვევაში, რომლებიც მხოლოდ ჯგუფურობის გამო კვალიფიცირდება მძიმედ; მედიატორი არ ერთვება პროცესში ადრეულ ეტაპზე; განრიდების/განრიდება და მედიაციის პროგრამა არ გამოიყენება სასამართლო განხილვის ეტაპზე. </t>
  </si>
  <si>
    <t>სისხლის სამართლის მედიაციის კონცეფცია შექმნილია.</t>
  </si>
  <si>
    <t>მედიატორების კვალიფიკაციის ამაღლებაზე ზრუნვა.</t>
  </si>
  <si>
    <t xml:space="preserve"> სისხლის სამართლის მედიაციის კონცეფციის მომზადება. შესაბამისი საკანონმდებლო ცვლილებების შემუშავება. მედიატორების კვალიფიკაციის ამაღლებაზე ზრუნვა.</t>
  </si>
  <si>
    <t xml:space="preserve">სასჯელაღსრულების და პრობაციის სამინისტრო
</t>
  </si>
  <si>
    <t>შემუშავებულია სასჯელის მოხდის ინდივიდუალური დაგეგმვის განახლებული ინსტრუქცია სპეციალური ფორმებით. 2015 წლის პირველი იანვრიდან დეკემბრამდე არასრულწლოვანთა სარეაბილიტაციო დაწესებულებაში შემოსულია 47 მსჯავრდებული (ახალი შემთხვევა). ყველა მათგანი ჩაერთო სასჯელის ინდივიდუალური დაგეგმვის პროგრამაში. არსებული პროცედურების შესაბამისად მულტიდისციპლინური გუნდის რეკომენდაციების საფუძველზე სასჯელის მოხდის ინდივიდუალური გეგმა შემუშავდა მჯავრდებულთა აბსოლუტური უმრავლესობისათვის.</t>
  </si>
  <si>
    <t xml:space="preserve">არსებული კანონმდებლობის შესაბამისად, დაწესებულებაში მოქმედებს მსჯავრდებულთა წახალისების სისტემა, რომელიც გულისხმობს კანონით გათვალისწინებული სხვადასხვა საშუალებით მსჯავრდებულთა პოზიტიური ყოფაქცევისა და სასჯელის ინდივიდუალური დაგეგმვის პროგრამაში აქტიური მონაწილეობის წახალისებას. 
დაწესებულებაში 2015 წლის განმავლობაში მყოფ მსჯავრდებულთაგან 42 შემთხვევაში წახალისების ფორმად გამოყენებული იყო დირექტორის ბრძანებით "მადლობის" გამოცხადება. წახალისების საფუძველი მდგომარეობდა სარეაბილიტაციო პროგრამებში აქტიურ ჩართულობასა და ქცევითი სირთულეების არარსებობაში.
ამასთანავე, დაწესებულებაში შემოსვლის შემდეგ სოციალური მუშაკის/კოორდინატორის მიერ არასრულწლოვანს მისთვის გასაგები ფორმით განემარტება სარეაბილიტაციო პროცესში ჩართულობის მნიშვნელობა. კერძოდ, ყველა აქტივობა, რომელშიც მსჯავრდებული მიიღებს მონაწილეობას, სხვადასხვა შეღავათით სარგებლობის საკითხის განხილვის პროცესში მისი დახასიათების ნაწილი ხდება, რაც ასევე წამახალისებელ ზემოქმედებას ახდენს მსჯავრდებულთა მოტივაციაზე.
</t>
  </si>
  <si>
    <r>
      <t xml:space="preserve">სპორტული და საგანმანათლებლო აქტივობები </t>
    </r>
    <r>
      <rPr>
        <sz val="8.5"/>
        <rFont val="Calibri"/>
        <family val="2"/>
      </rPr>
      <t xml:space="preserve">ხელმისაწვდომია.
</t>
    </r>
    <r>
      <rPr>
        <sz val="8.5"/>
        <rFont val="Calibri"/>
        <family val="2"/>
        <charset val="204"/>
      </rPr>
      <t>კვლევაზე დაფუძნებული  ფსიქო-სოციალური პროგრამები შემუშავებული და სტანდარტიზირებულია</t>
    </r>
  </si>
  <si>
    <t>8.5.10. არასრულწლოვან მსჯავრდებულთა კონტაქტის შენარჩუნება საზოგადოებასთან</t>
  </si>
  <si>
    <t>არასრულწლოვანთა სარეაბილიტაციო დაწესებულებაში 2015 წელს გაიმართა საზოგადოებასთან ურთიერთობის მხარდამჭერი 45  ღონისძიება.</t>
  </si>
  <si>
    <t xml:space="preserve">2015 წლის 3 ივლისის N68-ე სასჯელაღსრულებისა და პრობაციის მინისტრის ბრძანებით დამტკიცდა „მსჯავრდებულის გათავისუფლებისათვის მომზადების პროცესში საქართველოს სასჯელაღსრულებისა და პრობაციის სამინისტროს პენიტენციურ დეპარტამენტსა და სსიპ –არასაპატიმრო სასჯელთა აღსრულებისა და პრობაციის ეროვნულ სააგენტოს შორის კოორდინირებული საქმიანობის წესი".
დანაშაულის პრევენციის ცენტრთან ერთად მზადების პროცესშია შიდა გარდამავალი მენეჯმენტის ინსტრუქცია. 
</t>
  </si>
  <si>
    <t>8.1.1. არასრულწლოვანთა მართლმსაჯულების კოდექსის მიღება/კომენტარების მომზადება</t>
  </si>
  <si>
    <t>არასრულწლოვანთა მართლმსაჯულების კოდექსის კომენატარების შემუშავების პროცესის ინიცირება, სამუშო ჯგუფის ფორმირება</t>
  </si>
  <si>
    <t>არასრულწლოვანთა მართლმსაჯულების კოდექსის კომენატარების შემუშავება</t>
  </si>
  <si>
    <t xml:space="preserve">პროფესიონალთა გადამზადება, კერძოდ სპეციალიზირებულ პროკურორების, მოსამართლეების, გამომძიებლების და იურიდიული დახმარების ადვოკატების, სასჯელაღსრულების მუშაკების, სოც. მუშაკების, ადვოკატების სპეციალიზაციის მოდულების/კურიკულუმების შედგენა და სატრენინგო მასალების მომზადება; სამუშაო აღწერილობების შემუშავება; პროფესიონალთა გადამზადება;  მოსამართლეების, პროკურორების და ადვოკატების მინიმუმ 1 ერთობლივი შეხვედრა. არასრულწლოვნებთან მომუშავე სპეციალისტების სამუშაო აღწერილობები;  არასრულწლოვანებთან მოპყრობის სამართლებრივ და ფსიქოლოგიურ თავისებურებებზე პროფესიონალთა განგრძობითი გადამზადება;  
</t>
  </si>
  <si>
    <t xml:space="preserve">ელექტრონული პროგრამის ინტეგრაცია პროკურატურის, იუსტიციის სამინისტროს და სხვა სახელმწიფო დაწესებულებებთან, მათ შორის პროცესის მონაწილე მხარეების ჩართულობით </t>
  </si>
  <si>
    <t>ტრენინგები ელექტრონული პროგრამის დანერგვის თაობაზე</t>
  </si>
  <si>
    <t xml:space="preserve">10,000 000 ლარი </t>
  </si>
  <si>
    <t>ნაფიც მსაჯულთა ინსტიტუტის სისხლის სამართლის პროცესში დახვეწა და საერთაშორისო სტანდარტებთან შესაბამისობა</t>
  </si>
  <si>
    <t>დონორების დაფინანსება</t>
  </si>
  <si>
    <t xml:space="preserve">50 000 ლარი </t>
  </si>
  <si>
    <t>საკანონმდებლო ცვლილებები შემუშავებულია, იუსტიციის უმაღლესი სკოლის რეფორმა განხორციელებულია</t>
  </si>
  <si>
    <t xml:space="preserve">დონორების დაფინანსება </t>
  </si>
  <si>
    <t>ადამიანის უფლებათა ევროპული სასამართლის სტანდარტები დანერგილია სასამართლო პრაქტიკაში</t>
  </si>
  <si>
    <t>უზენაესი სასამართლოს ადამიანის უფლებათა ცენტრის კომპეტენციის გაძლიერება</t>
  </si>
  <si>
    <t xml:space="preserve">160 000 ლარი </t>
  </si>
  <si>
    <t>2020 წელი</t>
  </si>
  <si>
    <t xml:space="preserve">დონორთა მხარდაჭერა </t>
  </si>
  <si>
    <t xml:space="preserve">მოსამართლეთა ტრენინგები დისციპლინური სამართალწარმოების თაობაზე, მათი უფლებების და პროცედურების თეობაზე ინფორმაციის მიწოდების მიზნით </t>
  </si>
  <si>
    <t>მოსამართლეთა ტრენინგები დისციპლინური სამართალწარმოების თაობაზე, მათი უფლებების და პროცედურების თეობაზე ინფორმაციის მიწოდების მიზნით</t>
  </si>
  <si>
    <t xml:space="preserve">მოსამართლეთა ეთიკის კოდექსთან დაკავშირებით წინადადებების შემუშავება; </t>
  </si>
  <si>
    <t>მოსამართლეთა ეთიკის კოდექსის შემუშავება</t>
  </si>
  <si>
    <t xml:space="preserve">მოსამართლეთა ტრენინგები ეთიკის კოდექსის თაობაზე </t>
  </si>
  <si>
    <t>მოსამართლეთა ტრენინგები ეთიკის კოდექსის თაობაზე</t>
  </si>
  <si>
    <t xml:space="preserve">330 000 ლარი </t>
  </si>
  <si>
    <t>სასამართლოთა რაოდენობა სადაც პროგრამა დანერგილია</t>
  </si>
  <si>
    <t>ელექტრონული პროგრამის ხარვეზების დახვეწა;</t>
  </si>
  <si>
    <t>2,200 000 ლარი</t>
  </si>
  <si>
    <t>არასრულწლოვანთა და ახალგაზრდა დამნაშავეთათავის (18-21 წწ) უზრუნველყოფილია სპეციალური საცხოვრებელი პირობები</t>
  </si>
  <si>
    <t>დაიწყო არასრულწლოვანთა და ახალგაზრდა დამნაშავეთათვის (18-21 წწ) საერთაშორისო სტანდარტების შესაბამისი სპეციალური პენიტენციური დაწესებულების საპროექტო-საინჟინრო სამუშაოები</t>
  </si>
  <si>
    <t>დასრულდა  არასრულწლოვანთა და ახალგაზრდა დამნაშავეთათვის (18-21 წწ) საერთაშორისო სტანდარტების შესაბამისი სპეციალური პენიტენციური დაწესებულების მშენებლობა.</t>
  </si>
  <si>
    <t>ფუნქციონირებს არასრულწლოვანთა და ახალგაზრდა დამნაშავეთათვის (18-21 წწ) სპეციალური პენიტენციური დაწესებულება</t>
  </si>
  <si>
    <t>გრძელვადიანი ვიზიტებისათვის განკუთვნილი ინფრასტრუქტურის განახლება</t>
  </si>
  <si>
    <t xml:space="preserve">1.  დაავადებათა პრევენციაზე დაფუძნებული მომსახურება გაუმჯობესებულია, 2. ნივთიერებადამოკიდებულ ბრალდებულ/მსჯავრდებულები უზრუნველყოფილნი არიან შესაბამისი სამედიცინო მომსახურებით, 3. პენიტენციური სისტემის ფსიქიკური ჯანმრთელობის დაცვის სტრატეგიული დოკუმენტი დამტკიცებულია.  4. სისტემის სამედიცინო პერსონალი გადის სწავლებას სისტემის სპეციფიკის საკითხებზე. 5. სამედიცინო პერსონალი მომზადებულია ჯანმრთელობის მდგომარეობის შესახებ ინფორმაციის კონფიდენციალობის დაცვის საკითხებზე. 6. სამედიცინო პერსონალი გადის პერმანენტულ გადამზადებას პროფესიული განვითარების მიზნით.  7. სუიციდის პრევენციის  სრულფასოვანი პროგრამა დანერგილია დაწესებულებებში. </t>
  </si>
  <si>
    <t xml:space="preserve">შეჯიბრებითობის პრინციპის  განმტკიცება, მტკიცებულებათა დასაშვებობის რეგულირება </t>
  </si>
  <si>
    <t>სისხლის სამართლის საპროცესო კოდექსში ცვლილებების პროექტი შემუშავებულია</t>
  </si>
  <si>
    <t>მისაღწევი მიზნები და შედეგები 2020</t>
  </si>
  <si>
    <r>
      <t xml:space="preserve">1.1 რისკისა და საჭიროების შეფასების მეთოდოლოგიის </t>
    </r>
    <r>
      <rPr>
        <b/>
        <sz val="8.5"/>
        <rFont val="Sylfaen"/>
        <family val="1"/>
        <charset val="204"/>
      </rPr>
      <t xml:space="preserve">(ბიო-ფსიქო-სოციალური შეფასება) </t>
    </r>
    <r>
      <rPr>
        <b/>
        <sz val="8.5"/>
        <rFont val="Sylfaen"/>
        <family val="1"/>
      </rPr>
      <t xml:space="preserve">დანერგვა და განვითარება რისკ-ჯგუფების იდენტიფიცირებისთვის. აგრეთვე, ბენეფიციართა მხრიდან რეციდივის შემთხვევების მიზეზების ანალიზის სისტემის დანერგვა  </t>
    </r>
  </si>
  <si>
    <t xml:space="preserve">(დ.პ.ც) - მიმდინარეობს განმეორებითი დანაშაულის რისკის შეფასების 2 ინსტრუმენტის განხილვა. 
განახლებული და დანერგილია პროგრამაში ჩართულ ყოფილ მსჯავრდებულთა ბიო-ფსიქო-სოციალური შეფასების და სხვა სამუშაო ინსტრუმენტი. 2015 წლის ბოლომდე დამტკიცდება ყოფილ პატიმართა რეაბილიტაციისა და რესოციალიზაციის პროგრამის მომსახურების შიდა სტანდარტის დოკუმენტი.
(პ.დ) - 2015 წლის 29 აპრილის N33 ბრძანებით დამტკიცდა სასჯელის მოხდის ინდივიდუალური დაგეგმვის ინსტრუქცია თანდართული რისკისა და საჭიროების (ბიო-ფსიქო-სოციალური შეფასება) შეფასების ინსტრუმენტით.
მიდგომა დაინერგა N5 და N16 დაწესებულებაში. ამჟამად N12 დაწესებულებაში სასჯელის მოხდის ინდივიდუალური დაგეგმვა პილოტირების პროცესშია. N6 პენიტენციურ დაწესებულებაში მიდგომის დასანერგად გადამზადებულია მულტი გუნდი. ამჯერად დაწესებულებაში მიმდინარეობს რემონტი. დაწესებულების გახსნისთანავე დაიწყება მიდგომის დანერგვა.
</t>
  </si>
  <si>
    <t xml:space="preserve">შეფასებისა და სასჯელის მოხდის ინდივიდუალური გეგმის ინსტრუმენტების გადახედვა/განახლება საჭიროების შემთხვევაში
(დ.პ.ც) - სარეაბილიტაციო პროექტების დანერგვა </t>
  </si>
  <si>
    <r>
      <t xml:space="preserve">პრობაციის სააგენტოს სარეაბილიტაციო პროგრამების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პენიტენციური დეპარტამენტის სოციალური უზრუნველყოფის </t>
    </r>
    <r>
      <rPr>
        <sz val="8.5"/>
        <rFont val="Calibri"/>
        <family val="2"/>
      </rPr>
      <t>სამმართველო</t>
    </r>
  </si>
  <si>
    <t xml:space="preserve">
(დ.პ.ც) - მიმდინარეობს, ყოფილ პატიმართა რეაბილიტაციისა და რესოციალიზაციის პროგრამაში ჩართულ ყოფილ პატიმართა მონაცემთა პროგრამული ბაზის შემუშავება.
</t>
  </si>
  <si>
    <t xml:space="preserve">(დ.პ.ც) - ყოფილ პატიმართა მონაცემთა ბაზის მონაცემებზე დაყრდნობით სარეაბილიტაციო პროგრამების ეფექტურობის ამაღლება;  ბაზის ფუნქციონირებისას გამოვლენილი ხარვეზების გამოსწორება და ფუნქციური განახლება.
მსჯავრდებულთა შესახებ ერთიანი მონაცემთა ბაზის შესაქმნელად ტექნიკური სამუშაოების განხორციელების უზრუნველყოფა.
</t>
  </si>
  <si>
    <t>პრობაციის სააგენტოს სარეაბილიტაციო პროგრამების სამმართველო/IT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პენიტენციური დეპარტამენტის სოციალური უზრუნველყოფის განყოფილება/IT სამმართველო</t>
  </si>
  <si>
    <t xml:space="preserve">(დ.პ.ც) - განხორციელებულია სერვისებზე მოძიებული ინფორმაციის ანალიზი, სტანდარტიზაცია;                                                                                   დეფიციტური მომსახურებების შექმნისათვის ბაზრის სტიმულირებაზე მიმდინარეობს მუშაობა. საგრანტო პროგრამების ფარგლებში ხორციელდება სერვისებზე არსებული დეფიციტის შევსება.
(პ.დ) - ევროკავშირის ტექნიკური დახმარებით შეიქმნა ფსიქოსოციალური სარეაბილიტაციო პროგრამა/მოდული - „პოზიტიური აზროვნების უნარების განვითარება“ (Thinking  For a Change),  ბრიტანელი ექსპერტის ხელმძღვანელობითა და პენიტენციური დეპარტამენტის, პრობაციის სააგენტოსა და პრევენციის ცენტრის თანამშრომლების რესურსით.
სამივე სტრუქტურაში მიმდინარეობს პროგრამის პილოტი, რომლის დასრულების შემდგომაც მოხდება საჭიროების შემთხვევაში პროგრამის ჩასწორება და შემდგომი სრული იმპლემენტაცია.
            </t>
  </si>
  <si>
    <t>პრობაციის სააგენტოს სარეაბილიტაციო პროგრამების სამმართველო;
დანაშაულის პრევენციის ცენტრის კვლევისა და სერვისების განვითარების სამმართველო და ყოფილ პატიმართა რეაბილიტაციისა და რესოციალიზაციის სამმართველო;
პენიტენციური დეპარტამენტის სოციალური უზრუნველყოფის განყოფილება</t>
  </si>
  <si>
    <r>
      <rPr>
        <sz val="8.5"/>
        <color rgb="FF002060"/>
        <rFont val="Times New Roman"/>
        <family val="1"/>
      </rPr>
      <t xml:space="preserve">
</t>
    </r>
    <r>
      <rPr>
        <sz val="8.5"/>
        <rFont val="Times New Roman"/>
        <family val="1"/>
      </rPr>
      <t xml:space="preserve">დანაშაულის პრევენციის ცენტრის ბაზაზე  პროგრამაში ჩართული ყოფილი პატიმრებისთვის შექმნილია 13 ტრენინგ- მოდული, რომელსაც ატარებენ პროგრამაში ჩართული სპეციალისტები. 
</t>
    </r>
    <r>
      <rPr>
        <sz val="8.5"/>
        <rFont val="Times New Roman"/>
        <family val="1"/>
      </rPr>
      <t xml:space="preserve">
</t>
    </r>
    <r>
      <rPr>
        <sz val="8.5"/>
        <rFont val="Times New Roman"/>
        <family val="1"/>
        <charset val="204"/>
      </rPr>
      <t>სასჯელაღსრულების სისტემაში არსებული და მოთხოვნადი სერვისები იდენტიფიცირებულია. ყველა დაწესებულებაში პილოტის სახით ხორციელდება პროგრამებს
 ს</t>
    </r>
    <r>
      <rPr>
        <sz val="8.5"/>
        <rFont val="Times New Roman"/>
        <family val="1"/>
      </rPr>
      <t>ტანდარტიზებული და ხარისხიანი სერვისის მიწოდების მიზნით მსჯავრდებულთათვის შემუშავდა შემდეგი ფსიქო- სოციალური პროგრამები: 
o "პენიტენციური სტრესის დაძლევის" სარეაბილიტაციო პროგრამა;
o "კოგნიტური და სოციალური უნარების განვითარება - COSO";
o "ბრაზის მართვის პროგრამა";
o "სასარგებლო უნარების განვითარების ჯგუფი" - ძალადობის მსხვერპლთა და მოძალადეთა  სარეაბილიტაციო პროგრამა;
o "ატლანტისი-12 ნაბიჯი" - სტაციონარული ტიპის სარეაბილიტაციო პროგრამა წამალდამოკიდებულთათვის; 
o სარეაბილიტაციო პროგრამა წამალდამოკიდებულთათვის;
o "EQUIP" - დანაშაულის გაცნობიერება, ანტისოციალური ქცევის მქონე არასრულწლოვნების სარეაბილიტაციო პროგრამა;
o არტ თერაპია;
o ბიბლიო თერაპია.
პენიტენციური სისტემის სოციალური მუშაკებისა და ფსიქოლოგების რესურსით შეიქმნა 25 სესიიანი პროგრამა "გათავისუფლებისთვის მზადება" (Re entry), რომელიც პილოტს გადის 5 დაწესებულებაში და ამის შემდგომ დაინრგება მთელს სისტემაში.
2015 წელს, განხორციელდა 50-მდე ფსიქოლოგის და სოციალური მუშაკის გადამზადება აღნიშნულ პროგრამებში, რომელთაც, თავის მხრივ, ამ პროგრამების იმპლემენტაცია მოახდინეს დაწესებულებებში.
2015 წლის განმავლობაში ფსიქო-სოციალურ ტრენინგებში და პროგრამებში ჩართული იყო 1520 ბენეფიციარი:
• ფსიქო-სოციალური  ტრენინგები - 1113;
• ფსიქო-სოციალური პროგრამები /თერაპიები  (სარეაბილიტაციო) - 152;
• არტ-თერაპია - 255.</t>
    </r>
    <r>
      <rPr>
        <sz val="8.5"/>
        <rFont val="Times New Roman"/>
        <family val="1"/>
        <charset val="204"/>
      </rPr>
      <t xml:space="preserve">
</t>
    </r>
    <r>
      <rPr>
        <sz val="8.5"/>
        <color rgb="FF7030A0"/>
        <rFont val="Times New Roman"/>
        <family val="1"/>
      </rPr>
      <t xml:space="preserve"> 
</t>
    </r>
    <r>
      <rPr>
        <sz val="8.5"/>
        <rFont val="Times New Roman"/>
        <family val="1"/>
      </rPr>
      <t xml:space="preserve">(პრობაციის ეროვნული სააგენტო) - 
   პრობაციის ეროვნულ სააგენტოში შექმნილია 24 სარეაბილიტაციო პროგრამის მოდული, მათგან ამ ეტაპზე ხორციელდება 22. </t>
    </r>
    <r>
      <rPr>
        <sz val="8.5"/>
        <color rgb="FF7030A0"/>
        <rFont val="Times New Roman"/>
        <family val="1"/>
      </rPr>
      <t xml:space="preserve"> </t>
    </r>
    <r>
      <rPr>
        <sz val="8.5"/>
        <rFont val="Times New Roman"/>
        <family val="1"/>
        <charset val="204"/>
      </rPr>
      <t xml:space="preserve">
  </t>
    </r>
    <r>
      <rPr>
        <b/>
        <sz val="8.5"/>
        <color rgb="FFFF0000"/>
        <rFont val="Times New Roman"/>
        <family val="1"/>
      </rPr>
      <t xml:space="preserve"> </t>
    </r>
  </si>
  <si>
    <t>(დ.პ.ც) - 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
მოთხოვნადი და საჭიროებაზე მორგებული სერვისები იდენტიფიცირებული და დანერგილია. 
ყველა დაწესებულებას ჰყავს მომზადებული თანამშრომელი</t>
  </si>
  <si>
    <t>(დ.პ.ც) - 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
არსებული სერვისების ეფექტურობა შეფასებულია და განხორციელებულია შესაბამისი ცვლილებები</t>
  </si>
  <si>
    <t xml:space="preserve">(დ.პ.ც) - 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
კვლევის საფუძველზე არსებული სერვისები განახლებული და  დანერგილია. 
</t>
  </si>
  <si>
    <t>(დ.პ.ც) - 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
სერვისები განახლებული და დანერგილია. ყველა დაწესებულებას ჰყავს მომზადებული თანამშრომელი</t>
  </si>
  <si>
    <r>
      <rPr>
        <b/>
        <sz val="8.5"/>
        <rFont val="Calibri"/>
        <family val="2"/>
      </rPr>
      <t>1.5 საბაზისო სერვისების კოორდინირებული შექმნისა და მიწოდების უზრუნველყოფა</t>
    </r>
    <r>
      <rPr>
        <sz val="8.5"/>
        <rFont val="Calibri"/>
        <family val="2"/>
        <charset val="204"/>
      </rPr>
      <t xml:space="preserve">
</t>
    </r>
  </si>
  <si>
    <r>
      <t xml:space="preserve">(დ.პ.ც) - განრიდებულებისთვისა და ყოფილი პატიმრებისთვის პროფესიული გადამზადების საბაზისო პაკეტის შეთავაზება
</t>
    </r>
    <r>
      <rPr>
        <sz val="8.5"/>
        <rFont val="Times New Roman"/>
        <family val="1"/>
        <charset val="204"/>
      </rPr>
      <t xml:space="preserve">
</t>
    </r>
  </si>
  <si>
    <r>
      <t xml:space="preserve">(დ.პ.ც) - </t>
    </r>
    <r>
      <rPr>
        <sz val="8.5"/>
        <rFont val="Times New Roman"/>
        <family val="1"/>
      </rPr>
      <t xml:space="preserve">
 ზემოაღნიშნული სტანდარტის სამუშაო ვერსია არსებობს, თუმცა არ არის დამტკიცებული.
(პ.დ) - ზრდასრულთა მომსახურების სტანდარტები შემუშავებულია და მზად არის დასამტკიცებლად.
(პრობაციის ეროვნული სააგენტო) - ამოქმედდა თანასწორთა ინსპექტირების მექანიზმი მთელი საქართველოს მასშტაბით.</t>
    </r>
    <r>
      <rPr>
        <sz val="8.5"/>
        <color rgb="FF7030A0"/>
        <rFont val="Times New Roman"/>
        <family val="1"/>
      </rPr>
      <t xml:space="preserve">   </t>
    </r>
  </si>
  <si>
    <t xml:space="preserve">
(პ.დ) - ძირითადი სარეაბილიტაციო პროგრამები ამჟამად იმპლემენტაციის პროცესშია. პროგრამების დანერგვიდან მხოლოდ 8-10 თვის შემდგომ არის რეკომენდირებული კვლევის გაკეთება ეფექტიანობის გასაზომად. აღნიშნული სოციალური კვლევა პენიტენციურ სისტემაში განხორციელდება 2016 წელს.</t>
  </si>
  <si>
    <t xml:space="preserve">         (დ.პ.ც) - 2016 წელს - სამუშაო ჯგუფის შექმნა, კვლევის ინსტრუმენტების შემუშავება და პილოტური კვლევის განხორციელება;</t>
  </si>
  <si>
    <t>პრობაციის სააგენტოს სარეაბილიტაციო პროგრამების სამმართველო;
დანაშაულის პრევენციის ცენტრის კვლევისა და სერვისების განვითარების სამმართველო და  ყოფილ პატიმართა რეაბილიტაციისა და რესოციალიზაციის სამმართველო;
პენიტენციური დეპარტამენტის სოციალური უზრუნველყოფის განყოფილება
სასჯელაღსრულების კვლევითი ცენტრი</t>
  </si>
  <si>
    <t>დანაშაულის პრევენციის ცენტრის ამოცანებსა და მიზნებს სცილდება სოციალური მეწარმეობის იდეის პოპულარიზაცია და კონცეფციის მომზადება.</t>
  </si>
  <si>
    <t>დანაშაულის პრევენციის ცენტრმა მოამზადა სოციალური მუშაკები სფეციფიკური საჭიროებების მქონე ადმიანების მიმართ დისკრიმინაციის შემთხვევების გამოვლენისა და ეფექტიანი რეაგირების მიზნით. 
(პ.დ) - მიმდინარე წლის ნოემბერ-დეკემბრის თვეში პენიტენციური სისტემის 40 თანამშრომელს ჩაუტარდა ტრენინგი სტიგმა-დისკრიმინაციასთან დაკავშირებით.</t>
  </si>
  <si>
    <t>პრობაციის სააგენტოს სარეაბილიტაციო პროგრამების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პენიტენციური დეპარტამენტის სოციალური უზრუნველყოფის განყოფილება</t>
  </si>
  <si>
    <r>
      <t xml:space="preserve">
(დ.პ.ც) - რესოციალიზაცია-რეაბილიტაციის პროცესში ჩართული უწყებების მიერ წინამდებარე სტრატეგიითა და სამოქმედო გეგმით გათვალისწინებული პრიორიტეტები და აქტივობები ასახულია დანაშაულის ცენტრის სტრატეგიასა და სამოქმედო გეგმაში.</t>
    </r>
    <r>
      <rPr>
        <b/>
        <sz val="8.5"/>
        <color rgb="FF002060"/>
        <rFont val="Times New Roman"/>
        <family val="1"/>
      </rPr>
      <t xml:space="preserve">
</t>
    </r>
    <r>
      <rPr>
        <sz val="8.5"/>
        <rFont val="Times New Roman"/>
        <family val="1"/>
      </rPr>
      <t xml:space="preserve">
(პ.დ) - სასჯელაღსრულებისა და პრობაციის სამინისტროს სამოქმედო გეგმაში ასახულია პენიტენციური დეპარტამენტის სხვა უწყებათაშორის სამოქმედო გეგმებში აღნიშნული ყველა ვალდებულება.
</t>
    </r>
    <r>
      <rPr>
        <b/>
        <sz val="8.5"/>
        <color rgb="FFFF0000"/>
        <rFont val="Times New Roman"/>
        <family val="1"/>
      </rPr>
      <t xml:space="preserve">
</t>
    </r>
    <r>
      <rPr>
        <sz val="8.5"/>
        <rFont val="Times New Roman"/>
        <family val="1"/>
      </rPr>
      <t>(პრობაციის ეროვნული სააგენტო) - სტრატეგიები და სამოქმედო გეგმები შესაბამისად განახლებულია.</t>
    </r>
  </si>
  <si>
    <t xml:space="preserve">სტრატეგიები და სამოქმედო გეგმები შესაბამისად განახლებულია
</t>
  </si>
  <si>
    <t xml:space="preserve">სტრატეგიები და სამოქმედო გეგმები შესაბამისად განახლებულია
</t>
  </si>
  <si>
    <t xml:space="preserve">პრობაციის სააგენტოს სარეაბილიტაციო პროგრამების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პენიტენციური დეპარტამენტის სოციალური უზრუნველყოფის განყოფილება
</t>
  </si>
  <si>
    <r>
      <t>(დ.პ.ც) - რესოციალიზაცია-რეაბილიტაციის პროცესის ეფექტიანად წარმართვისთვის შესაბამისი ინფრასტრუქტურის შექმნილია;
(პ.დ) - მიმდინარე წელს გარემონტდა და აღიჭურვა რიგი დაწესებულებების სარეაბილიტაციო ინფრასტრუქტურა.</t>
    </r>
    <r>
      <rPr>
        <sz val="8.5"/>
        <color rgb="FFFF0000"/>
        <rFont val="Times New Roman"/>
        <family val="1"/>
      </rPr>
      <t xml:space="preserve">
</t>
    </r>
    <r>
      <rPr>
        <sz val="8.5"/>
        <rFont val="Times New Roman"/>
        <family val="1"/>
      </rPr>
      <t xml:space="preserve">(პრობაციის ეროვნული სააგენტო) - რეაბილიტაციის პროცესის ეფექტიანად წარმართვისთვის უმეტეს რეგიონებში უზრუნველყოფილია შესაბამისი ინფრასტრუქტურა. </t>
    </r>
  </si>
  <si>
    <t>რეაბილიტაცია-რესოციალიზაციის პროცესის შესაბამისი ინფრასტრუქტურული ცვლილებები განხორციელებულია</t>
  </si>
  <si>
    <t xml:space="preserve">      
დანაშაულის პრევენციის ცენტრში რეაბილიიტაციის პროცესში ჩართული არიან პოზიციის შესაბამისი განათლებისა და გამოცდილების მქონე სპეციალისტები. 
(პ.დ) - პატიმრობისა და თავისუფლების აღკვეთის დაწესებულებებში სამართლებრივი რეჟიმის განყოფილების თანამშრომელთა მომზადების გრძელვადიანი სასწავლო კურსი გაიარა 24-მა თანამშრომელმა (მეხუთე ეტაპი).
პატიმრობისა და თავისუფლების აღკვეთის დაწესებულებებში სამართლებრივი რეჟიმის განყოფილების თანამშრომელთა მომზადების გრძელვადიანი სასწავლო კურსი (6 თვე) გაიარა 25-მა მონაწილემ.
(პრობაციის ეროვნული სააგენტო) - პრობაციის ეროვნულ სააგენტოში რეაბილიტაციის პროცესში ჩართული არიან პოზიციის შესაბამისი განათლებისა და გამოცდილების მქონე სპეციალისტები.</t>
  </si>
  <si>
    <t>პრობაციის ეროვნული სააგენტოს, დანაშაულის პრევენციის ცენტრისა და პენიტენციური დეპარტამენტის ადამიანური რესურსების მართვის დანაყოფები; პრობაციისა და სასჯელაღსრულების სასწავლო ცენტრი</t>
  </si>
  <si>
    <t xml:space="preserve">
(დ.პ.ც) - 2015 წლის განმავლობაში, სამუშაო პრაქტიკაში გამოვლენილი საჭიროების შესაბამისად,  ყოფილ პატიმართა რებილიტაციისა და რესოციალიზაციის პროგრამაში ჩართული სპეციალისტები გადამზადდნენ 11 თემატურ ტრენინგში.
(პ.დ) - მსჯავრდებულთა რეაბილიტაციისათვის პენიტენციურ დაწესებულებებში დანერგილ ყველა სიახლეს წინ უძღოდა სახელმძღვანელოებისა და სასწავლო პროგრამების მომზადება, ასევე პროცესში ჩასართავ თანამშრომელთა გადამზადება. მიმდინარე წელს დაინერგა ფსიქო-სოციალური 3 საინფორმაციო და 7 თერაპიული პროგრამა.
პრობაციის ეროვნული სააგენტოს სარეაბილიტაციო პროგრამების სამმართველოს სოციალური მუშაკებისათვის, ფსიქოლოგებისათვის, პრობაციის ბიუროს ოფიცრებისათვის ჩატარდა ტრენინგი თემაზე ,,მოწყვლად ჯგუფებთან მუშაობა, სუიციდის პრევენცია“, 51 მონაწილე ( 3 ჯგუფი). 
ტრენინგი ,,შემთხვევის მართვა, როგორც სერვისის მიწოდების მეთოდოლოგია, ნარკოტიკების მოხმარების გამოცდილების მქონე პირებთან მუშაობის სპეციფიკა, შემთხვევების მართვა (კლიენტის მენეჯმენტი)“ პენიტენციური დაწესებულებებისა და პრობაციის ბიუროს თანამშრომლებისათვის, 87 მონაწილე (5 ჯგუფი). 
ტრენინგი პრობაციის ეროვნული სააგენტოს სარეაბილიტაციო პროგრამების სამმართველოს სოციალური მუშაკების, ფსიქოლოგების, პრობაციის ბიუროს ოფიცრებისათვის თემაზე ,,მოტივაციური ინტერვიუირება“, 52 მონაწილე (3 ჯგუფი).
ტრენინგი პრობაციის ეროვნული სააგენტოს სარეაბილიტაციო პროგრამების სამმართველოს სოციალური მუშაკების, ფსიქოლოგების, პრობაციის ბიუროს ოფიცრებისთვის თემაზე ,,დამოკიდებულებების დაძლევა (ნივთიერებაზე, თამაშზე დამოკიდებულება)“, 52 მონაწილე (3 ჯგუფი).
სასჯელაღსრულებისა და პრობაციის სისტემის თანმაშრომლებისათვის ჩატარდა ტრენინგი  ,,დახურული ტიპის დაწესებულებებში ფსიქო-სოციალური პროგრამა ,,ატლანტისის" (12 ნაბიჯი) ორგანიზება და განხორციელება“, 17 მონაწილე.
სასჯელაღსრულების სისტემის ფსიქოლოგებისათვის ჩატარდა კოგნიტიურ-ქცევითი თერაპიის (CBT) სწავლებაზე მიმართული ტრენინგი რამდენიმე ეტაპად:
 1. რაციონალურ-ემოციურ-ქცევითი თერაპიის თეორია და პრაქტიკა;
 2. კოგნიტიური თერაპიის თეორია და პრაქტიკა; 
3. კოგნიტიურ-ქცევითი თერაპიის პრაქტიკული გამოყენების თავისებურებები ანტისოციალური, აგრესიული ქცევის ტენდენციის მქონე ადამიანებთან;
4. სუპერვიზია და ინტერვიუირება - 21 მონაწილე.
პენიტენციური დაწესებულებების მოსამსახურეებისათვის მიმდინარეობს კასკადური ტრენინგი სუიციდის პრევენცის საკითხებზე, 505 მონაწილე (29 ჯგუფი).
არასრულწლოვან ბრალდებულებთან/მსჯავრდებულებთან მომუშავე თანამშრომელთათვის ჩატარდა ტრენინგი თემაზე რეაბილიტაციისა და რესოციალიზაციის მიზნები სასჯელაღსრულების სისტემაში, სასჯელის მოხდის ინდივიდუალური გეგმა, მნიშვნელობა, პრაქტიკა - 23 მონაწილე.
(პრობაციის ეროვნული სააგენტო) - პრობაციის ეროვნულ სააგენტოში სარეაბლიტაციო პროგრამების მიწოდებისთვის მიმდინარეობს პერსონალის მუდმივი გადამზადების პროცესი</t>
  </si>
  <si>
    <t xml:space="preserve">პერსონალის განგრძობადი მომზადება
თანამშრომელთა სატრენინგო საჭიროებები გამოკვლეული და ყველა თანამშრომელი გადამზადებულია
</t>
  </si>
  <si>
    <t>პერსონალის განგრძობადი მომზადება
თანამშრომელთა სატრენინგო საჭიროებები გამოკვლეული და ყველა თანამშრომელი გადამზადებულია</t>
  </si>
  <si>
    <t>პრობაციის სააგენტოს სარეაბილიტაციო პროგრამების სამმართველო;
დანაშაულის პრევენციის ცენტრის ყოფილ პატიმართა რეაბილიტაციისა და რესოციალიზაციის სამმართველო;
პენიტენციური დეპარტამენტის სოციალური უზრუნველყოფის განყოფილება; 
პრობაციისა და სასჯელაღსრულების სასწავლო ცენტრი</t>
  </si>
  <si>
    <t xml:space="preserve">
 (დ.პ.ც) - რეგულარურად ტარდება, პროფესიული ზედამხედველობის ინდივიდუალური და ჯგუფური სესიები.
 დამუშავების პროცესშია პროფესიული ზედამხედველობის ინსტრუმენტები.
(პ.დ) - პენიტენციური დეპარტამენტის სოციალური უზრუნველყოფის სამმართველოს დაწესებულებების სოციალური განყოფილებების მეთოდოლოგიური ხელმძღვანელობა ევალება. 2015 წელს ფსიქო-სოციალური მიმართულებით 2 სიახლე დაინერგა: ინდივიდუალური მიდგომები და ძირითადი სარეაბილიტაციო პროგრამების იმპლემენტაცია. ორივე მათგანი მიმდინარეობს ცენტრალიზებულად, დეპარტამენტის თანამშრომლების სუპერვიზიით მიმართულებების მიხედვით. 
(პრობაციის ეროვნული სააგენტო) - შემუშავდა თანამშრომელთა ქცევის წესები და პროფესიული ზედამხედველობის ინსტრუმენტები. ხორციელდება სარეაბილიტაციო პროცესში ჩართული თანამშრომლების სუპერვიზია</t>
  </si>
  <si>
    <r>
      <t xml:space="preserve">სუპერვიზიის სისტემის უწყვეტი ოპერირება -
</t>
    </r>
    <r>
      <rPr>
        <b/>
        <sz val="8.5"/>
        <color rgb="FFFF0000"/>
        <rFont val="Times New Roman"/>
        <family val="1"/>
      </rPr>
      <t xml:space="preserve">
</t>
    </r>
    <r>
      <rPr>
        <sz val="8.5"/>
        <rFont val="Times New Roman"/>
        <family val="1"/>
      </rPr>
      <t>დამტკიცებულია ყოფილ პატიმართა რეაბილიტაციისა და რესოციალიზაციის პროგრამაში ჩართული სოციალური მუშაკების პროფესიული ზედამხედველობის ინსტრუმენტები.</t>
    </r>
    <r>
      <rPr>
        <sz val="8.5"/>
        <color rgb="FFFF0000"/>
        <rFont val="Times New Roman"/>
        <family val="1"/>
      </rPr>
      <t xml:space="preserve">  </t>
    </r>
    <r>
      <rPr>
        <b/>
        <sz val="8.5"/>
        <color rgb="FFFF0000"/>
        <rFont val="Times New Roman"/>
        <family val="1"/>
      </rPr>
      <t xml:space="preserve">
</t>
    </r>
    <r>
      <rPr>
        <sz val="8.5"/>
        <rFont val="Times New Roman"/>
        <family val="1"/>
      </rPr>
      <t xml:space="preserve">
</t>
    </r>
    <r>
      <rPr>
        <sz val="8.5"/>
        <rFont val="Times New Roman"/>
        <family val="1"/>
        <charset val="204"/>
      </rPr>
      <t xml:space="preserve">
პროფესიული სუპერვიზიის მექანიზმი დანერგილი და განვითარებულია საპოლოტე დაწესებულებებში</t>
    </r>
  </si>
  <si>
    <t>სუპერვიზიის სისტემის უწყვეტი ოპერირება
პროფესიული სუპერვიზიის მექანიზმი დანერგილი და განვითარებულია ყველა დაწესებულებებში</t>
  </si>
  <si>
    <r>
      <t>სამუშაო ჯგუფის კვარტალური შეხვედრები -
შეხვედრები იმართება პერიოდულად</t>
    </r>
    <r>
      <rPr>
        <b/>
        <sz val="8.5"/>
        <color rgb="FFFF0000"/>
        <rFont val="Times New Roman"/>
        <family val="1"/>
      </rPr>
      <t xml:space="preserve">
</t>
    </r>
  </si>
  <si>
    <t xml:space="preserve">სამუშაო ჯგუფის კვარტალური შეხვედრები
</t>
  </si>
  <si>
    <r>
      <rPr>
        <sz val="8.5"/>
        <color rgb="FF002060"/>
        <rFont val="Times New Roman"/>
        <family val="1"/>
      </rPr>
      <t xml:space="preserve">
</t>
    </r>
    <r>
      <rPr>
        <sz val="8.5"/>
        <rFont val="Times New Roman"/>
        <family val="1"/>
      </rPr>
      <t xml:space="preserve">დანაშაულის პრევენციის ცენტრის ყოფილ პატიმართა რეაბილიტაციისა და რესოციალიზაციის პროგრამა აქტიურად თანამშრომლობს და რეგულარულად ახორციელებს სარეაბილიტაციო ღონისძიებებს სხვადასხვა პარტნიორ სახელმწიფო და კერძო ორგანიზაციებთან ერთად.
(პრობაციის ეროვნული სააგენტო) - პრობაციის ეროვნული სააგენტო თანამშრომლობს როგორც სახელმწიფო უწყებებთან, ისე არასამთავრობო ორგანიზაციებთან ბენეფიციარებისთვის შესაბამისი მომსახურების მიწოდების პროცესში. შემუშავებული და დანერგილია ბენეფიციართა გადამისამართებისა და უკუკავშირის მიღების ინსტრუმენტები. </t>
    </r>
  </si>
  <si>
    <t xml:space="preserve">
(პრობაციის ეროვნული სააგენტო) - პრობაციის ეროვნული სააგენტო ჩართულია სასამართლოსთვის მოსამზადებელი ანგარიშის ინსტრუმენტის შემუშავებაში და დანერგვაში; ასევე, პრობაციის ეროვნული სააგენტო თანამშრომლობს შსს-ს აკადემიასთან მიმდინარე პრაქტიკის დახვეწის მიზნით.</t>
  </si>
  <si>
    <t>პრობაციის, პენიტენციური დეპარტამენტისა და დანაშაულის პრევენციის ცენტრის მენეჯმენტი</t>
  </si>
  <si>
    <r>
      <rPr>
        <sz val="8.5"/>
        <rFont val="Times New Roman"/>
        <family val="1"/>
        <charset val="204"/>
      </rPr>
      <t xml:space="preserve">
</t>
    </r>
    <r>
      <rPr>
        <sz val="8.5"/>
        <color rgb="FF002060"/>
        <rFont val="Times New Roman"/>
        <family val="1"/>
      </rPr>
      <t xml:space="preserve">
</t>
    </r>
    <r>
      <rPr>
        <sz val="8.5"/>
        <rFont val="Times New Roman"/>
        <family val="1"/>
      </rPr>
      <t xml:space="preserve">სასჯელაღსრულების, პრობაციისა და პრევენციის ცენტრს შორის გარდამავალი მენეჯმენტის პროცედურები გაწერილია  და სამუშაო შეხვედრები იმართება რეგულარულად.
</t>
    </r>
  </si>
  <si>
    <t>სამუშაო პროცესის გაუმჯობესების მიზნით ამ სამ უწყებას შორის სამუშაო შეხვედრების გამართვა რეგულარულად
გარდამავალი მენეჯმენტის პროცედურები გაწერილი და დამტკიცებულია</t>
  </si>
  <si>
    <t>სამუშაო პროცესის გაუმჯობესების მიზნით ამ სამ უწყებას შორის სამუშაო შეხვედრების გამართვა რეგულარულად
გარდამავალი მენეჯმენტის პროცედურები გამართულია</t>
  </si>
  <si>
    <t>სამუშაო პროცესის გაუმჯობესების მიზნით ამ სამ უწყებას შორის სამუშაო შეხვედრების გამართვა რეგულარულად
გარდამავალი მენეჯმენტის პროცედურების ეფექტურობა შეფასებულია და შესაბამისი ცვლილებები განხორციელებულია</t>
  </si>
  <si>
    <t>პრობაციის, პენიტენციური დეპარტამენტისა და დანაშაულის პრევენციის ცენტრის მენეჯმენტი და სარეაბილიტაციო პროგრამების განვითარებაზე პასუხისმგებელი ერთეულები</t>
  </si>
  <si>
    <r>
      <rPr>
        <sz val="8.5"/>
        <color rgb="FF7030A0"/>
        <rFont val="Times New Roman"/>
        <family val="1"/>
      </rPr>
      <t xml:space="preserve">
</t>
    </r>
    <r>
      <rPr>
        <sz val="8.5"/>
        <rFont val="Times New Roman"/>
        <family val="1"/>
      </rPr>
      <t>(დ.პ.ც) - რეგულარულად ხორციელდება სოციალური მედიის და რადიო რეკლამის საშუალებით საზოგადოების ინფორმირება მიმდინარე თუ დაგეგმილ ღონისძიებებთან დაკავშირებით.</t>
    </r>
    <r>
      <rPr>
        <sz val="8.5"/>
        <color rgb="FF7030A0"/>
        <rFont val="Times New Roman"/>
        <family val="1"/>
      </rPr>
      <t xml:space="preserve">
</t>
    </r>
    <r>
      <rPr>
        <sz val="8.5"/>
        <rFont val="Times New Roman"/>
        <family val="1"/>
      </rPr>
      <t>(პრობაციის ეროვნული სააგენტო) - პრობაციის ეროვნული სააგენტოს მიერ მომზადდა და დაიბეჭდა სხვადასხვა სახის საინფორმაციო ბუკლეტი.</t>
    </r>
  </si>
  <si>
    <t>პრობაციის, პენიტენციური დეპარტამენტისა და დანაშაულის პრევენციის ცენტრის პიარ-განყოფილებები; დანაშაულის პრევენციის ცენტრის კვლევისა და სერვისების განვითარების სამმართველო</t>
  </si>
  <si>
    <t xml:space="preserve">
(დ.პ.ც) -  ყოველი აქტივობის გაშუქება ხორციელდება სხვადასხვა მედია საშუალებების მიერ. 
(პრობაციის ეროვნული სააგენტო) - პრობაციის ეროვნული სააგენტო ახორციელებს სხვადასხვა სახის PR აქციებს. მომზადდა  პრობაციის ეროვნული სააგენტოს საქმიანობის ანგარიში. </t>
  </si>
  <si>
    <r>
      <t xml:space="preserve">
 (დ.პ.ც) - ყოფილ პატიმართა რეაბილიტაციისა და რესოციალიზაციის პროგრამის შესახებ ჩატარდა, თბილისის და რეგიონის მედიის წარმომადგენლებისთვის 2 ტრენინგი: “ყოფილ პატიმართა სამოქალაქო ინტეგრაცია“ (თბილისი და ბორჯომი), 
</t>
    </r>
    <r>
      <rPr>
        <b/>
        <sz val="8.5"/>
        <color rgb="FF002060"/>
        <rFont val="Times New Roman"/>
        <family val="1"/>
      </rPr>
      <t xml:space="preserve">
</t>
    </r>
    <r>
      <rPr>
        <sz val="8.5"/>
        <rFont val="Times New Roman"/>
        <family val="1"/>
      </rPr>
      <t>(პ.დ) - სასჯელაღსრულების სისტემაში განხორციელებული რეფორმისა და საკანომდებლო ცვლილებების გაცნობის მიზნით, ჟურნალისტებისათვის ჩატარდა ორ დღიანი სემინარი თემაზე   „საკანონმდებლო   ცვლილებები   და    პენიტენციური   სისტემის   სპეციფიკა“. სემინარს საქართველოს მასმედიის სხვადასხვა სფეროს 24 წარმომადგენელი ესწრებოდა, რომლებიც გაეცნენ ინფორმაციას სისტემაში განხორციელებული საკანონმდებლო ცვლილებების, სამედიცინო დეპარტამენტის მიღწევებისა და ციხეებში ჯანსაღი გარემოს შექმნის შესახებ.</t>
    </r>
  </si>
  <si>
    <t>კვლევა  არ განხორციელებულა</t>
  </si>
  <si>
    <t xml:space="preserve">გაფართოებული მანდატით, სამოქალაქო და ადმინისტრაციულ საქმეებზე საადვოკატო წარმომადგენლობის უზრუნველყოფა. </t>
  </si>
  <si>
    <t xml:space="preserve">              
გაფართოვდება  რეფერალური სისტემა უფასო იურიდიული დახმარების სხვა მიმწოდებლებთან. 
განხორციელდება ერთობლივი ღონისძიებები იურიდიული დახმარები მიმწოდებელ სხვა ორგანიზაციებთან ერთად;</t>
  </si>
  <si>
    <t xml:space="preserve">
გაფართოვდება რეფერალური სისტემა უფასო იურიდიული დახმარების სხვა მიმწოდებლებთან. 
განხორციელდება ერთობლივი ღონისძიებები იურიდიული დახმარები მიმწოდებელ სხვა ორგანიზაციებთან ერთად;</t>
  </si>
  <si>
    <t xml:space="preserve">შეფასებისა და მონიტორინგის გამართული სისტემა
შეფასებული საქმეებისა და თანამშრომლების რაოდენობა; </t>
  </si>
  <si>
    <t xml:space="preserve">გაგრძელდება სამსახურის სტრუქტურის ოპტიმიზაციის პროცესი; ჩატარდება სამუშაო შეხვედრები ახალი სტრუქტურის ეფექტურობის განსაზღვრის, ადმინისტრირებისა და მენეჯმენტის დახვეწის მიზნით.
გაგრძელდება უმაღლეს სასწავლო დაწესებულებებთან იურიდიული კლინიკის პროექტის განხორციელება.
შემუშავდება იურიდიული დახმარების სამსახურში ადვოკატ–სტაჟიორის სტაჟირების გავლის წესი.    
</t>
  </si>
  <si>
    <t xml:space="preserve">ჩატარდება სამუშაო შეხვედრები ახალი სტრუქტურის ეფექტურობის განსაზღვრის, ადმინისტრირებისა და მენეჯმენტის დახვეწის მიზნით.
გაგრძელდება უმაღლეს სასწავლო დაწესებულებებთან იურიდიული კლინიკის პროექტის განხორციელება.
ამოქმედდება იურიდიული დახმარების სამსახურში ადვოკატ–სტაჟიორის სტაჟირების გავლის წესი. 
</t>
  </si>
  <si>
    <t xml:space="preserve">ჩატარდება სამუშაო შეხვედრები  სტრუქტურის ეფექტურობის განსაზღვრის, ადმინისტრირებისა და მენეჯმენტის დახვეწის მიზნით.
გაგრძელდება უმაღლეს სასწავლო დაწესებულებებთან იურიდიული კლინიკის პროექტის განხორციელება.
გაგრძელდება იურიდიული დახმარების სამსახურში ადვოკატ–სტაჟიორთა მიღება და სტაჟირების სამართლბრივი რეგულაციების სრულყოფა.
</t>
  </si>
  <si>
    <r>
      <t xml:space="preserve">მიზანი 7. </t>
    </r>
    <r>
      <rPr>
        <sz val="12"/>
        <rFont val="Sylfaen"/>
        <family val="1"/>
      </rPr>
      <t xml:space="preserve">რეალიბილიტაცია და რესოციალიზაცია, პრევენციაზე ორიენტირებული ინდივინდუალური მიდგომის დანერგვა და დახვეწა 
</t>
    </r>
  </si>
  <si>
    <r>
      <t xml:space="preserve">ღონისძიება 7.1.8 – თანამშრომელთა სწავლების გაუმჯობესება:     </t>
    </r>
    <r>
      <rPr>
        <sz val="12"/>
        <rFont val="Sylfaen"/>
        <family val="1"/>
      </rPr>
      <t>პრობაციის სამსახურის ტრეინინგის სტრატეგიის და ყოველწლიური ტრეინინგის გეგმების შემუშავება;                               ტრეინინგის მოდულების სტანდარტების შემუშავება, მიღება და გამოყენება;  სასწავლო პროგრამების პერიოდული შეფასება და განვითარება; პრობაციის ეროვნული სააგენტოს თანამშრომელთა და სტაჟიორ ოფიცერთა მომზადება შემუშავებული ტრენინგ-მოდულების  მიხედვით</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</si>
  <si>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20%        </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</si>
  <si>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40%        </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</si>
  <si>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50%       </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</si>
  <si>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55%       </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</si>
  <si>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70%       </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</si>
  <si>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75%       </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</si>
  <si>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80%       </t>
    </r>
  </si>
  <si>
    <r>
      <t xml:space="preserve">შემუშავებული ინსტრუქციითა და მეთოდოლოგიური სახელმძღვანელოთი მუშაობა; საჭიროებისამებრ განახლების პროცესი
</t>
    </r>
    <r>
      <rPr>
        <sz val="12"/>
        <rFont val="Sylfaen"/>
        <family val="1"/>
      </rPr>
      <t>პრობაციის ოფიცერთა სახელმძღვანელოს გამოცემა</t>
    </r>
  </si>
  <si>
    <r>
      <t xml:space="preserve">საზოგადოებაში პრობაციის შესახებ ადეკვატური ინფორმაციის არსებობის დონის ამაღლება </t>
    </r>
    <r>
      <rPr>
        <sz val="12"/>
        <rFont val="Sylfaen"/>
        <family val="1"/>
      </rPr>
      <t>საინფორმაციო ხასიათის ბუკლეტებისა და ვიდეო რგოლების დამზადების მეშვეობით;</t>
    </r>
  </si>
  <si>
    <r>
      <t>პერიოდული შეხვედრები საზოგადოების და მედიის წარმომადგენლებთან მიმდინარე საქმიანობის შესახებ</t>
    </r>
    <r>
      <rPr>
        <b/>
        <sz val="12"/>
        <color indexed="8"/>
        <rFont val="Sylfaen"/>
        <family val="1"/>
      </rPr>
      <t xml:space="preserve">      
    </t>
    </r>
  </si>
  <si>
    <r>
      <t>პერიოდული შეხვედრები საზოგადოების და მედიის წარმომადგენლებთან მიმდინარე საქმიანობის შესახებ</t>
    </r>
    <r>
      <rPr>
        <b/>
        <sz val="12"/>
        <color indexed="8"/>
        <rFont val="Sylfaen"/>
        <family val="1"/>
      </rPr>
      <t xml:space="preserve">             </t>
    </r>
  </si>
  <si>
    <r>
      <t xml:space="preserve">პერიოდული შეხვედრები საზოგადოების და მედიის წარმომადგენლებთან მიმდინარე საქმიანობის შესახებ </t>
    </r>
    <r>
      <rPr>
        <b/>
        <sz val="12"/>
        <color indexed="8"/>
        <rFont val="Sylfaen"/>
        <family val="1"/>
      </rPr>
      <t xml:space="preserve">         </t>
    </r>
  </si>
  <si>
    <t>1. აკრედიტაციის ახალი სტანდარტებისა და პროცედურების დანერგვა;
2. აკრედიტაციის ექსპერტთა შემადგენლობის გადახალისება და აკრედიტაციის პროცესში უცხოელი ექსპერტების ჩართვა;
3.სამართლის საგანმანათლებლო პროგრამის დარგობრივი მახასიათებლის დახვეწა.</t>
  </si>
  <si>
    <t>ელექტრონული სისტემისა და ცხელი ხაზის მუშაობის, ასევე აპარატის საქმიანობაზე მათი გავლენის შეფასება. ცენტრალური, რეგიონული ოფისებისა და ადგილობრივი წარმომადგენლების რაოდენობის ზრდა.</t>
  </si>
  <si>
    <t xml:space="preserve">ელექტრონული სისტემის მეშვეობით მიღებული საჩივრების რაოდენობა;  ცხელი ხაზის მეშვეობით შემოსული ზარების რაოდენობა </t>
  </si>
  <si>
    <t>ელექტრონული სისტემისა და ცხელი ხაზის მუშაობის და გავლენის შეფასება. სისტემის შემდგომი გაუმჯობესებისთვის  რეკომენდაციების მომზადება და განხორციელება</t>
  </si>
  <si>
    <t xml:space="preserve">რეგიონული ოფისების ადამიანური რესურსების და/ან ადგილობრივი წარმომადგენლების რაოდენობის ზრდა, ასევე ახალი რეგიონული ოფისების გახსნა  და მათი შესაძლებლობების გაძლიერება. </t>
  </si>
  <si>
    <t xml:space="preserve">1. რეგიონალური ოფისების ადამიანური რესურსების ზრდა/ წარმომადგენელთა რაოდენობის ზრდა და მათი შესაძლებლობების გაძლიერება;
2. ახალი რეგიონალური ოფისების გახსნა
</t>
  </si>
  <si>
    <t xml:space="preserve">საერთაშორისო სტანდარტებისა და საქართველოს კანონმდებლობის შესაბამისად ადამიანის უფლებათა დაცვის შესახებ საგანმანათლებლო აქტივობების ორგანიზება, როგორც უშუალოდ სახალხო დამცველის აპარატის, ასევე მის ფარგლებში შექმნილი აკადემიის ფარგლებში.  ადამიანის უფლებათა თემატიკაზე ყოველთვიურად საჯარო დებატების გამართვა; ადამიანის უფლებათა თემაზე სხვადასხვა პუბლიკაციების გამოცემა და გავრცელება; ბიბლიოთეკის ფუნქციონირების ხელშეწყობა
</t>
  </si>
  <si>
    <t xml:space="preserve">შედეგი 10.4. სახალხო დამცველის აპარატის ინსტიტუციური მდგრადობის  გაძლიერება. თანამშრომელთა პროფესიული განვითარების ხელშეწყობა </t>
  </si>
  <si>
    <t xml:space="preserve">ყოველწლიური ტრენინგ პროგრამების შემუშავება და განხორციელება. 1. მინიმუმ 4 ტრენინგი წელიწადში; 2. თანამშრომელთა 85% ცოდნისა და უნარების გაუმჯობესება; 3. სპეციალიზებული ცენტრების/დეპარტამენტების ფუნქციონირება საქართველოს სახალხო დამცველის აპარატში და მათი შემდგომი განვითარების ხელშეწყობა. </t>
  </si>
  <si>
    <t xml:space="preserve">ეთნიკური და რელიგიური უმცირესობების უფლებების კუთხით არსებული სიტუაციის ანალიზი, რეკომენდაციების, წინადადებების და ანგარიშის მომზადება.       
ტოლერანტობის კულტურის განვითარებისა და თანასწორუფლებიანი გარემოს ჩამოყალიბების ხელშეწყობა;
დისკრიმინაციისა და ქსენოფობიის გამოვლინებების წინააღმდეგ ბრძოლა;
უმრავლესობისა და უმცირესობის ჯგუფებს შორის მრავალმხრივი დიალოგის ხელშეწყობა;
ეროვნული და რელიგიური უმცირესობების ინტეგრაციის პროცესის ხელშეწყობა;
რელიგიური და ეთნიკური უმცირესობების საბჭოების მიერ განხორციელებული აქტივობების კოორდინირება და მხარდაჭერა.
ტოლერანტობის და სამოქალაქო ინტეგრაციის ეროვნული სამოქმედო გეგმის განხორციელების მონიტორინგი, შესაბამისი ანგარიშის შემუშავება და შედეგების განხილვის მიზნით შეხვედრების ორგანიზება 
</t>
  </si>
  <si>
    <t xml:space="preserve">1. ტოლერანტობის კულტურის განვითარებისა და თანასწორუფლებიანი გარემოს ჩამოყალიბების ხელშეწყობა;
2. დისკრიმინაციისა და ქსენოფობიის გამოვლინებების წინააღმდეგ ბრძოლა;
3. უმრავლესობისა და უმცირესობის ჯგუფებს შორის მრავალმხრივი დიალოგის ხელშეწყობა;
4. ეროვნული და რელიგიური უმცირესობების ინტეგრაციის პროცესის ხელშეწყობა;
5. საგანმანათლებლო ღონისძიებების განხორციელება ტოლერანტობის და უმცირესობების უფლებების შესახებ ცნობიერების ამაღლების მიზნით, ტოლერანტობის ცენტრის ვებგვერდის (www.tolerantoba.ge), ტრენინგების, ვიქტორინების, კონკურსების და სხვა ღონისძიებების საშუალებით; 
6. სახალხო დამცველთან არსებული რელიგიათა და ეროვნულ უმცირესობათა საბჭოების გაძლიერება და მათი საქმიანობის მხარდაჭერა;
7. რელიგიური და ეთნიკური უმცირესობების მდგომარეობის მონიტორინგი, არსებული ტენდენციების გამოკვეთა და ანალიზი;
8. რეკომენდაციებისა და წინადადებების მომზადება და წარდგენა შესაბამისი სახელმწიფო უწყებებისთვის;
9. მთავრობის ადამიანის უფლებათა სამოქმედო გეგმის და შემწყნარებლობისა და სამოქალაქო ინტეგრაციის ეროვნული სამოქმედო გეგმის მონიტორინგი, რელიგიათა და ეროვნულ უმცირესობათა საბჭოების ჩართულობით.  
</t>
  </si>
  <si>
    <t>ცენტრის მიერ განხორციელებული საქმიანობების შესახებ ანგარიშები</t>
  </si>
  <si>
    <t>1. ბავშვის უფლებების შესახებ საგანმამანთლებლო კამპანიის ჩატარება ბავშვთა მრჩეველთა საბჭოს ფარგლებში თბილისსა და რეგიონებში – 1 კონფერენცია და 4 სამუშაო შეხვედრა 
2. 10 სამუშაო შეხვედრის ორგანიზება ბავშვის უფლებების თემატიკაზე სხვადასხვა აუდიტორიისთვის 
3. საქართველოს სახალხო დამცველის ანაგარიშის შესაბამისი თავის მომზადება;                                              4. ბავშვთა უფლებების შესახებ ეფექტური კომუნიკაციისა და ინფორმაციის გაზრდის მიზნით NGO forum-ის წარმოება. 5.არასრულწლოვანთა სასჯელაღსრულების დაწესებულებების მონიტორინგი;
6. ბავშვთა უფლებათა დაცვის ცენტრის სამწლიანი სტრატეგიის განახლება;
7. სკოლამდელი დაწესებულებების მონიტორინგი;
8. სახელმწიფო მზრუნველობაში მყოფი ბავშვების უფლებრივი მდგომარეობის ზედამხედველობა;
9. განათლების სისტემის  ახალი  მიმართულებების მხარდაჭერა სკოლამდელი განათლების სასწავლო სტანდარტების დანერგვის, განათლების მეორე შანსისა და ინკლუზიური განათლების  მიმართულებით;
10. 24 საათიანი სახელმწიფო ზრუნვის ქვეშ მყოფი არასრულწლოვნების მომზადების ზედამხედველობა სამზრუნველო დაწესებულებიდან გასვლის მიმართულებით;
11. არაფორმალური სამოქალაქო განათლების  მიმართულების გაძლიერება;
12. ბავშვთა უფლებათა ცენტრში 2 საშტატო ერთეულის დამატება</t>
  </si>
  <si>
    <t>დეპარტამენტის მიერ განხორციელებული საქმიანობების შესახებ ანგარიშები</t>
  </si>
  <si>
    <t xml:space="preserve">1. შეზღუდული შესაძლებლობის მქონე პირების უფლებრივი მდგომარეობის მონიტორინგი;                   2. 3 თემატური შეხვედრის ორგანიზება შშმპ უფლებების შესახებ;                                                                             3. ტრენინგების, სასწავლო ვიზიტებისა და შესაძლებლობების ამაღლების აქტივობების მეშვეობით საქართველოს სახალხო დამცველის აპარატის განვითარება შეზღუდული შესაძლებლობის მქონე პირთა უფლებების დაცვის მიზნით.                                                                                                            4. შეზღუდული შესაძლებლობის მქონე პირთა უფლებათა მდგომარეობისა და მათი დაცვის შესახებ ანგარიშების მომზადებასა და გამოცემაში მონაწილეობა.                                                                                           5. შეზღუდული შესაძლებლობის მქონე პირთა უფლებათა შესახებ გაეროს 2006 წლის კონვენციის შესრულების მონიტორინგის განხორციელება;                                                                                          6. შეზღუდული შესაძლებლობების მქონე პირთა უფლებათა დაცვის სამმართველოს რეორგანიზაცია და მისი ჩამოყალიბება დეპარტამენტად. </t>
  </si>
  <si>
    <t xml:space="preserve">1. შეზღუდული შესაძლებლობის მქონე პირების უფლებათა დაცვის დეპარტამენტის შექმნა;  2. შეზღუდული შესაძლებლობის მქონე პირთა საყოველთაოდ აღიარებული უფლებების დაცვა და მონიტორინგი;3. გაეროს შეზღუდული შესაძლებლობების მქონე პირთა უფლებების კონვენციის იმპლემენტაციის მონიტორინგი; 4.გაეროს შეზღუდული შესაძლებლობის მქონე პირთა უფლებების კომიტეტისთვის წარსადგენი მონიტორინგის ანგარიშის მომზადება; 5. მთავრობის ადამიანის უფლებათა სამოქმედო გეგმისა და შეზღუდული შესაძლებლობის მქონე პირთა თანაბარი შესაძლებლობების უზრუნველყოფის 2014-2016 წლების სამოქმედო გეგმის მონიტორინგი; 6. შეზღუდული შესაძლებლობის მქონე პირების უფლებების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7. დახურული დაწესებულებების, სახელმწიფო პროგრამების სერვისების მონიტორინგი; 8. კვლევების წარმოება;9. ხანდაზმულთა უფლებრივი მდგომარეობის მონიტორინგი, მათ მიმართ ეფექტური სახელმწიფო პოლიტიკის ჩამოყალიბების ხელშეწყობა.
</t>
  </si>
  <si>
    <t xml:space="preserve">1. შეზღუდული შესაძლებლობის მქონე პირების უფლებათა დაცვის დეპარტამენტის შექმნა;  2. შეზღუდული შესაძლებლობის მქონე პირთა საყოველთაოდ აღიარებული უფლებების დაცვა და მონიტორინგი;
3. გაეროს შეზღუდული შესაძლებლობების მქონე პირთა უფლებების კონვენციის იმპლემენტაციის მონიტორინგი; 4.გაეროს შეზღუდული შესაძლებლობის მქონე პირთა უფლებების კომიტეტისთვის წარსადგენი მონიტორინგის ანგარიშის მომზადება;
5. მთავრობის ადამიანის უფლებათა სამოქმედო გეგმისა და შეზღუდული შესაძლებლობის მქონე პირთა თანაბარი შესაძლებლობების უზრუნველყოფის 2014-2016 წლების სამოქმედო გეგმის მონიტორინგი;6. შეზღუდული შესაძლებლობის მქონე პირების უფლებების დარღვევასთან  დაკავშირებული განცხადება/საჩივრების შესწავლა და შესაბამისი დასკვნების/რეკომენდაციების/წინადადებების პროექტების მომზადება;
7. დახურული დაწესებულებების, სახელმწიფო პროგრამების სერვისების მონიტორინგი; 8. კვლევების წარმოება;
9. ხანდაზმულთა უფლებრივი მდგომარეობის მონიტორინგი, მათ მიმართ ეფექტური სახელმწიფო პოლიტიკის ჩამოყალიბების ხელშეწყობა.
</t>
  </si>
  <si>
    <t xml:space="preserve">2014 წლის 1 მაისს საქართველოს სახალხო დამცველის აპარატში შეიქმნა ანალიტიკური დეპარტამენტი </t>
  </si>
  <si>
    <t xml:space="preserve">1. სამართლებრივი კვლევების მომზადება;  2. საკანონმდებლო ბაზის ანალიზი; საკანონმდებლო წინადადებების მომზადება; კანონპროექტებზე სამართლებრივი დასკვნების მომზადება; 3. სასამართლო გადაწყვეტილებების ანალიზი აპარატის წარმოაბაში არსებულ  საქმეებზე (განცხადებებზე) ერთგვაროვანი პრაქტიკის ჩამოსაყალიბებლად;      4. სახალხო დამცველის აპარატის მიერ გაცემული რეკომენდაციების, წინადადებების, შუამდგომლობების  ელექტრონული მონაცემთა ბაზის  შემუშავება და რეკომენდაციების ანალიზი;  5. სტატისტიკურ-ანალიტიკური კვლევებისა და ანგარიშების მომზადება; </t>
  </si>
  <si>
    <t xml:space="preserve">1. სამართლებრივი კვლევების მომზადება;  2. საკანონმდებლო ბაზის ანალიზი; საკანონმდებლო წინადადებების მომზადება; კანონპროექტებზე სამართლებრივი დასკვნების მომზადება;                      3. სასამართლო გადაწყვეტილებების ანალიზი აპარატის წარმოაბაში არსებულ  საქმეებზე (განცხადებებზე) ერთგვაროვანი პრაქტიკის ჩამოსაყალიბებლად; 4. სახალხო დამცველის აპარატის მიერ გაცემული რეკომენდაციების, წინადადებების, შუამდგომლობების  ელექტრონული მონაცემთა ბაზის  შემუშავება და რეკომენდაციების ანალიზი;  მათი შესრულების ანალიზი; 5. სტატისტიკურ-ანალიტიკური კვლევებისა და ანგარიშების მომზადება; </t>
  </si>
  <si>
    <t xml:space="preserve">1. დისკრიმინაციის სავარაუდო ფაქტების შესახებ განცხადების/საჩივრების მიღება, განხილვა და შესაბამისი რეაგირება; 
2. საჯარო დაწესებულების მიერ რეკომენდაციების შესრულებაზე უარის შემთხვევაში სასამართლოსათვის მიმართვა; 
3. დისკრიმინაციის საქმეებზე, სასამართლო წარმოების დროს სასამართლოს მეგობრის (Amicus Curiae) მოსაზრებების წარდგენა;
4. დისკრიმინაციის აღმოფხვრის ხელშეწყობის მიზნით საკანონმდებლო წინადადებების შემუშავება; 
5. დისკრიმინაციის აღმოფხვრის და თანასწორობის უზრუნველყოფის მიზნით ცნობიერების ამაღლების კამპანიების განხორციელება; 
6. სახალხო დამცველის, როგორც თანასწორობის ორგანოს, სხვადასხვა თანასწორობის საერთაშორისო ორგანიზაციებში გაწევრიანება;
7. საქართველოს სახალხო დამცველის ანგარიშის შესაბამისი თავის/სპეციალური ანგარიშების მომზადება. 
</t>
  </si>
  <si>
    <t>განხორციელებული საქმიანობების შესახებ ანგარიშები</t>
  </si>
  <si>
    <t xml:space="preserve">პრევენციის ეროვნულმა მექანიზმით ხორციელდება - მონიტორინგი პოლიციის დროებითი მოთავსების იზოლატორში, სასჯელაღსრულების დაწესებულებებში, ფსიქიატრიულ დაწესებულებებში, საოჯახო ტიპის ბავშვთა სახლებში; ასევე ხორციელდება ინდივიდუალური ვიზიტები, მიგრანტთა დაბრუნების მონიტორინგი, . დეპარტამენტი ამზადებს წლიურ და სპეციალურ ანგარიშებს. 
</t>
  </si>
  <si>
    <t>პრევენციის ეროვნულმა მექანიზმმა განახორციელა შემდეგი აქტივობები:
1.  15 მონიტორინგის ვიზიტი პოლიციის დროებითი მოთავსების იზოლატორებში
2. 24 ვიზიტი სასჯელაღსრულების დაწესებულებებში
3.  3 ვიზიტი ფსიქიატრიულ დაწესებულებებში
4. 44 ვიზიტი მცირე საოჯახო ტიპის ბავშვთა სახლებში;
5. 364 ინდივიდუალური ვიზიტები;                                          6. 1 მიგრანტთა დაბრუნების ერთობლივი ოპერაციის მონიტორინგი;             
7. მომზადდა პრევენციის ეროვნული მექანიზმის სრული წლიური ანგარიში და საქმიანობის ანგარიში;                                                                                              8. 2 ვიზიტი სამხედრო ჰაუპტვახტში; 
9. გამოიცა პრევენციის ეროვნული მექანიზმის   თემატური ანგარიშები</t>
  </si>
  <si>
    <r>
      <t xml:space="preserve">საწყისი ეტაპი
</t>
    </r>
    <r>
      <rPr>
        <b/>
        <sz val="9"/>
        <color theme="1"/>
        <rFont val="Sylfaen"/>
        <family val="1"/>
        <charset val="204"/>
      </rPr>
      <t>2015</t>
    </r>
  </si>
  <si>
    <r>
      <t xml:space="preserve">საქმისწარმოების ელექტრონული სისტემა  დანერგილია; ცენტრალური აპარატის, ადგილობრივი წარმომადგენლებისა და რეგიონული ოფისების ადამიანური რესურსის რაოდენობა; </t>
    </r>
    <r>
      <rPr>
        <sz val="9"/>
        <color theme="1"/>
        <rFont val="Sylfaen"/>
        <family val="1"/>
        <charset val="204"/>
      </rPr>
      <t>ფუნქციონირებს ცხელი ხაზი</t>
    </r>
  </si>
  <si>
    <r>
      <t xml:space="preserve">აპარატის სერვისებზე მოსახლეობის ხელმისაწვდომობის მიზნით, სახალხო დამცველის აპარატის ფარგლებში არის 8 რეგიონული ოფისი. ხელმისაწვდომობის შემდგომი გაუმჯობესებისთვის, საჭიროა იმ რეგიონების დაფარვაც, სადაც ოფისები არ არის. ამ მიზნით სახალხო დამცველი გეგმავს რეგიონული ოფისების ან ადგილობრივი წარმომადგენლების რაოდენობის გაზრდასა და მათი შესაძლებლობების გაძლიერებას. საქმიანობის ეფექტურობის გაზრდის მიზნით, აპარატში დაინერგა საქმისწარმოების ელექტრონული სისტემა. </t>
    </r>
    <r>
      <rPr>
        <sz val="9"/>
        <color theme="1"/>
        <rFont val="Sylfaen"/>
        <family val="1"/>
        <charset val="204"/>
      </rPr>
      <t>ასევე, აპარატში ფუნქციონირებს ცხელი ხაზი</t>
    </r>
    <r>
      <rPr>
        <sz val="9"/>
        <color theme="1"/>
        <rFont val="Sylfaen"/>
        <family val="1"/>
      </rPr>
      <t xml:space="preserve">
</t>
    </r>
  </si>
  <si>
    <r>
      <t xml:space="preserve">ელექტრონული </t>
    </r>
    <r>
      <rPr>
        <sz val="9"/>
        <color theme="1"/>
        <rFont val="Sylfaen"/>
        <family val="1"/>
      </rPr>
      <t xml:space="preserve">სისტემისა </t>
    </r>
    <r>
      <rPr>
        <sz val="9"/>
        <color theme="1"/>
        <rFont val="Sylfaen"/>
        <family val="1"/>
        <charset val="204"/>
      </rPr>
      <t>და ცხელი ხაზის</t>
    </r>
    <r>
      <rPr>
        <sz val="9"/>
        <color theme="1"/>
        <rFont val="Sylfaen"/>
        <family val="1"/>
      </rPr>
      <t xml:space="preserve"> მუშაობის, ასევე აპარატის საქმიანობაზე მათი გავლენის შეფასება. </t>
    </r>
    <r>
      <rPr>
        <sz val="9"/>
        <color theme="1"/>
        <rFont val="Sylfaen"/>
        <family val="1"/>
        <charset val="204"/>
      </rPr>
      <t xml:space="preserve">ცენტრალური, </t>
    </r>
    <r>
      <rPr>
        <sz val="9"/>
        <color theme="1"/>
        <rFont val="Sylfaen"/>
        <family val="1"/>
      </rPr>
      <t>რეგიონული ოფისებისა და ადგილობრივი წარმომადგენლების რაოდენობ</t>
    </r>
    <r>
      <rPr>
        <sz val="9"/>
        <color theme="1"/>
        <rFont val="Sylfaen"/>
        <family val="1"/>
        <charset val="204"/>
      </rPr>
      <t>ის ზრდა</t>
    </r>
    <r>
      <rPr>
        <sz val="9"/>
        <color theme="1"/>
        <rFont val="Sylfaen"/>
        <family val="1"/>
      </rPr>
      <t>.</t>
    </r>
  </si>
  <si>
    <r>
      <t xml:space="preserve">საქმიანობა 10.2.1. დაინერგა ელექტრონული პროგრამა, რომელიც უზრუნველყოფს საჩივრების მიღებას და მართვას სქართველოს სახალხო დამცველის როგორც ცენტრალურ, ისე ყველა რეგიონულ ოფისში. </t>
    </r>
    <r>
      <rPr>
        <sz val="9"/>
        <color theme="1"/>
        <rFont val="Sylfaen"/>
        <family val="1"/>
        <charset val="204"/>
      </rPr>
      <t>ამუშავდა ცხელი ხაზი, რომლითაც ხდება განცხადებებისა და საჩივრების მიღება.</t>
    </r>
  </si>
  <si>
    <r>
      <t>ელექტრონული სისტემისა და ცხელი ხაზის</t>
    </r>
    <r>
      <rPr>
        <sz val="9"/>
        <color theme="1"/>
        <rFont val="Sylfaen"/>
        <family val="1"/>
      </rPr>
      <t xml:space="preserve"> მუშაობის და გავლენის შეფასება. სისტემის შემდგომი გაუმჯობესებისთვის  რეკომენდაციების მომზადება და </t>
    </r>
    <r>
      <rPr>
        <sz val="9"/>
        <color theme="1"/>
        <rFont val="Sylfaen"/>
        <family val="1"/>
        <charset val="204"/>
      </rPr>
      <t>განხორციელება</t>
    </r>
  </si>
  <si>
    <r>
      <t xml:space="preserve">საქმიანობა 10.2.2. სახალხო დამცველის  რეგიონული ოფისების, ადგილობრივი წარმომადგენლების ადამიანური რესურსის ზრდა, </t>
    </r>
    <r>
      <rPr>
        <sz val="9"/>
        <color theme="1"/>
        <rFont val="Sylfaen"/>
        <family val="1"/>
        <charset val="204"/>
      </rPr>
      <t>ასევე ადგილობრივი ოფისების რაოდენობის ზრდა</t>
    </r>
  </si>
  <si>
    <r>
      <t xml:space="preserve">რეგიონული ოფისების </t>
    </r>
    <r>
      <rPr>
        <sz val="9"/>
        <color theme="1"/>
        <rFont val="Sylfaen"/>
        <family val="1"/>
        <charset val="204"/>
      </rPr>
      <t>რაოდენობა</t>
    </r>
    <r>
      <rPr>
        <sz val="9"/>
        <color theme="1"/>
        <rFont val="Sylfaen"/>
        <family val="1"/>
      </rPr>
      <t xml:space="preserve">, </t>
    </r>
    <r>
      <rPr>
        <sz val="9"/>
        <color theme="1"/>
        <rFont val="Sylfaen"/>
        <family val="1"/>
        <charset val="204"/>
      </rPr>
      <t xml:space="preserve"> რეგიონლაური ოფისების ადამიანური რესურსების/წარმომადგენლების რაოდენობა </t>
    </r>
    <r>
      <rPr>
        <sz val="9"/>
        <color theme="1"/>
        <rFont val="Sylfaen"/>
        <family val="1"/>
      </rPr>
      <t xml:space="preserve"> </t>
    </r>
  </si>
  <si>
    <r>
      <t xml:space="preserve">ქვეყნის მასშტაბით, </t>
    </r>
    <r>
      <rPr>
        <sz val="9"/>
        <color theme="1"/>
        <rFont val="Sylfaen"/>
        <family val="1"/>
      </rPr>
      <t>ადამიანის უფლებათა დაცვის მიზნით აუცილებელია</t>
    </r>
    <r>
      <rPr>
        <sz val="9"/>
        <color theme="1"/>
        <rFont val="Sylfaen"/>
        <family val="1"/>
        <charset val="204"/>
      </rPr>
      <t xml:space="preserve"> </t>
    </r>
    <r>
      <rPr>
        <sz val="9"/>
        <color theme="1"/>
        <rFont val="Sylfaen"/>
        <family val="1"/>
      </rPr>
      <t xml:space="preserve"> რეგიონული ოფისების </t>
    </r>
    <r>
      <rPr>
        <sz val="9"/>
        <color theme="1"/>
        <rFont val="Sylfaen"/>
        <family val="1"/>
        <charset val="204"/>
      </rPr>
      <t>ადამიანური რესურსების და</t>
    </r>
    <r>
      <rPr>
        <sz val="9"/>
        <color theme="1"/>
        <rFont val="Sylfaen"/>
        <family val="1"/>
      </rPr>
      <t xml:space="preserve"> ადგილობრივი წარმომადგენლების რაოდენობის ზრდა, ასევე </t>
    </r>
    <r>
      <rPr>
        <sz val="9"/>
        <color theme="1"/>
        <rFont val="Sylfaen"/>
        <family val="1"/>
        <charset val="204"/>
      </rPr>
      <t xml:space="preserve">ახალი </t>
    </r>
    <r>
      <rPr>
        <sz val="9"/>
        <color theme="1"/>
        <rFont val="Sylfaen"/>
        <family val="1"/>
      </rPr>
      <t xml:space="preserve">რეგიონული ოფისების </t>
    </r>
    <r>
      <rPr>
        <sz val="9"/>
        <color theme="1"/>
        <rFont val="Sylfaen"/>
        <family val="1"/>
        <charset val="204"/>
      </rPr>
      <t xml:space="preserve">გახსნა </t>
    </r>
    <r>
      <rPr>
        <sz val="9"/>
        <color theme="1"/>
        <rFont val="Sylfaen"/>
        <family val="1"/>
      </rPr>
      <t xml:space="preserve"> და მათი შესაძლებლობების გაძლიერება. რეგიონული ოფისებისა და ადგილობრივი წარმომადგენლების საქმიანობის ეფექტური კოორდინაციის მიზნით, შეიქმნა რეგიონული ოფისების მართვის სამმართველო</t>
    </r>
  </si>
  <si>
    <r>
      <t xml:space="preserve">1) საანგარიშო პერიოდში საგანმანათლებლო აქტივობების რაოდენობა; 2) ადამიანის უფლებათა </t>
    </r>
    <r>
      <rPr>
        <sz val="9"/>
        <color theme="1"/>
        <rFont val="Sylfaen"/>
        <family val="1"/>
        <charset val="204"/>
      </rPr>
      <t>აკადემიის მიერ განხორციელებული საგანმანათლებლო ღონისძიებების რაოდენობა</t>
    </r>
    <r>
      <rPr>
        <sz val="9"/>
        <color theme="1"/>
        <rFont val="Sylfaen"/>
        <family val="1"/>
      </rPr>
      <t xml:space="preserve">
</t>
    </r>
  </si>
  <si>
    <r>
      <t xml:space="preserve">საქართველოს სახალხო დამცველის აპარატი ახორციელებს # საგანმანათლებლო აქტივობას წელიწადში. 
სხვადასხვა სამიზნე ჯგუფებს სახალხო დამცველის აპარატი სთავაზობს სასწავლო კურსებს </t>
    </r>
    <r>
      <rPr>
        <sz val="9"/>
        <color theme="1"/>
        <rFont val="Sylfaen"/>
        <family val="1"/>
        <charset val="204"/>
      </rPr>
      <t>ადამიანის უფლებების აკადემიის ფარგლებში</t>
    </r>
    <r>
      <rPr>
        <sz val="9"/>
        <color theme="1"/>
        <rFont val="Sylfaen"/>
        <family val="1"/>
      </rPr>
      <t>.</t>
    </r>
  </si>
  <si>
    <r>
      <t xml:space="preserve">სამოქალაქო განათლების და საინფორმაციო კამპანიების განხორციელება, </t>
    </r>
    <r>
      <rPr>
        <sz val="9"/>
        <color theme="1"/>
        <rFont val="Sylfaen"/>
        <family val="1"/>
        <charset val="204"/>
      </rPr>
      <t>მათ შორის ადამიანის უფლებების აკადემიის ფარგლებში</t>
    </r>
    <r>
      <rPr>
        <sz val="9"/>
        <color theme="1"/>
        <rFont val="Sylfaen"/>
        <family val="1"/>
      </rPr>
      <t xml:space="preserve">
</t>
    </r>
  </si>
  <si>
    <r>
      <t xml:space="preserve">საქართველოს სახალხო დამცველის აპარატი წლიურად ატარებს რამდენიმე საგანმანათლებლო აქტივობას - </t>
    </r>
    <r>
      <rPr>
        <sz val="9"/>
        <color theme="1"/>
        <rFont val="Sylfaen"/>
        <family val="1"/>
        <charset val="204"/>
      </rPr>
      <t xml:space="preserve">ტრეინინგებს </t>
    </r>
    <r>
      <rPr>
        <sz val="9"/>
        <color theme="1"/>
        <rFont val="Sylfaen"/>
        <family val="1"/>
      </rPr>
      <t xml:space="preserve">სხვადასხვა სამიზნე ჯგუფისთვის - დაკავებული პირები, დევნილები, ბავშვები, მათ შორის მოზარდები და სხვა; </t>
    </r>
    <r>
      <rPr>
        <sz val="9"/>
        <color theme="1"/>
        <rFont val="Sylfaen"/>
        <family val="1"/>
        <charset val="204"/>
      </rPr>
      <t xml:space="preserve">ასევე ტარდება თემატური დებატები; საგანმანათლებლო აქტივობების ჩატარება 2015 წლიდან დაიწყო ასევე ახლადშექმნილ ადამიანის უფლებების აკადემიის ფარგლებში. გარდა ამისა, ხდება თემატური პუბლიკაციების გამოცემა და გავრცელება </t>
    </r>
  </si>
  <si>
    <r>
      <t xml:space="preserve">საერთაშორისო სტანდარტებისა და საქართველოს კანონმდებლობის შესაბამისად ადამიანის უფლებათა დაცვის შესახებ საგანმანათლებლო აქტივობების ორგანიზება, </t>
    </r>
    <r>
      <rPr>
        <sz val="9"/>
        <color theme="1"/>
        <rFont val="Sylfaen"/>
        <family val="1"/>
        <charset val="204"/>
      </rPr>
      <t>როგორც უშუალოდ სახალხო დამცველის აპარატის, ასევე მის ფარგლებში შექმნილი აკადემიის ფარგლებში</t>
    </r>
    <r>
      <rPr>
        <sz val="9"/>
        <color theme="1"/>
        <rFont val="Sylfaen"/>
        <family val="1"/>
      </rPr>
      <t xml:space="preserve">.  ადამიანის უფლებათა თემატიკაზე ყოველთვიურად საჯარო დებატების გამართვა; ბიბლიოთეკის ფუნქციონირების ხელშეწყობა
</t>
    </r>
  </si>
  <si>
    <t xml:space="preserve">1) აპარატის თანამშრომლებისთვის ჩატარებული ტრენინგების/სასწავლო ვიზიტების რაოდენობა
2) სახალხო დამცველის სპეციალიზებული დეპარტამენტების/ცენტრების არსებობა, მათი საქმიანობების ამსახველი ანგარიშები
</t>
  </si>
  <si>
    <t xml:space="preserve">სახალხო დამცველის აპარატისთვის ყოველწლიურად ტარდება სხვადასხვა ტიპის ტრენინგი და სასწავლო ვიზიტი, რომლებიც მნიშვნელოვანია თანამშრომელთა პროფესიული განვითარებისთვის. საჭიროა ამ ტენდენციის შენარჩუნება. </t>
  </si>
  <si>
    <t xml:space="preserve">დისკრიმინაციისა და ქსენოფობიის იდენტიფიცირებული შემთხვევების რაოდენობა; ცენტრის მიერ განხორციელებული აქტივობები/საქმიანობების ანგარიშები. </t>
  </si>
  <si>
    <t xml:space="preserve">ტოლერანტობის ცენტრი ახორციელებს საქმიანობებს, რომლებიც მიზნად ისახავს რელიგიური და ეთნიკური უმცირესობების ინტეგრაციის ხელშეწყობას, რელიგიური შეუწყნარებლობის პრევენციას, სიძულვილის ენის აღმოფხვრას, მედიაში რელიგიურ უმცირესობათა საკითხების სათანადო გაშუქებას.  </t>
  </si>
  <si>
    <r>
      <t xml:space="preserve">ბავშვთა უფლებების დაცვის ცენტრი ახორციელებს საქმიანობებს, რომელთა მიზანია - </t>
    </r>
    <r>
      <rPr>
        <sz val="9"/>
        <color theme="1"/>
        <rFont val="Sylfaen"/>
        <family val="1"/>
      </rPr>
      <t>ბავშვთა უფლებებ</t>
    </r>
    <r>
      <rPr>
        <sz val="9"/>
        <color theme="1"/>
        <rFont val="Sylfaen"/>
        <family val="1"/>
        <charset val="204"/>
      </rPr>
      <t>რივი მდგომარეობის გაუმჯობესება, ბავშვთა უფლებების შესახებ ცნობიერების ამაღლება, შესაბამისი უწყებების კოორდინაციის ხელშეწყობა ფავშვთა უფლებებისა და პროგრამების კოორდინირებულად განხორციელების მიზნით.</t>
    </r>
  </si>
  <si>
    <r>
      <t xml:space="preserve">გენდერული თანასწორობის დეპარტამენტი ახორციელებს საქმიანობებს, რომელთა მიზანია - </t>
    </r>
    <r>
      <rPr>
        <sz val="9"/>
        <color theme="1"/>
        <rFont val="Sylfaen"/>
        <family val="1"/>
      </rPr>
      <t>ქალთა მონაწილეობის ზრდა, ქალთა და სექსუალურ უმცირესობათა უფლებებ</t>
    </r>
    <r>
      <rPr>
        <sz val="9"/>
        <color theme="1"/>
        <rFont val="Sylfaen"/>
        <family val="1"/>
        <charset val="204"/>
      </rPr>
      <t>რივი მდგომარეობის გაუმჯობესება</t>
    </r>
    <r>
      <rPr>
        <sz val="9"/>
        <color theme="1"/>
        <rFont val="Sylfaen"/>
        <family val="1"/>
      </rPr>
      <t xml:space="preserve">, ქალთა და სექსუალურ უმცირესობათა უფლებების შესახებ </t>
    </r>
    <r>
      <rPr>
        <sz val="9"/>
        <color theme="1"/>
        <rFont val="Sylfaen"/>
        <family val="1"/>
        <charset val="204"/>
      </rPr>
      <t>ცნობიერების ამაღლება</t>
    </r>
    <r>
      <rPr>
        <sz val="9"/>
        <color theme="1"/>
        <rFont val="Sylfaen"/>
        <family val="1"/>
      </rPr>
      <t xml:space="preserve">, აღნიშნულ სფეროში მოქმედი </t>
    </r>
    <r>
      <rPr>
        <sz val="9"/>
        <color theme="1"/>
        <rFont val="Sylfaen"/>
        <family val="1"/>
        <charset val="204"/>
      </rPr>
      <t>უწყებების კოორდინაციის ხელშეწყობა</t>
    </r>
    <r>
      <rPr>
        <sz val="9"/>
        <color theme="1"/>
        <rFont val="Sylfaen"/>
        <family val="1"/>
      </rPr>
      <t xml:space="preserve">. </t>
    </r>
  </si>
  <si>
    <r>
      <t>ტრეინინგების წლიური პროგრამა/</t>
    </r>
    <r>
      <rPr>
        <sz val="9"/>
        <color theme="1"/>
        <rFont val="Sylfaen"/>
        <family val="1"/>
        <charset val="204"/>
      </rPr>
      <t>ჩატარებული ტრეინინგების რაოდენობა</t>
    </r>
  </si>
  <si>
    <r>
      <t xml:space="preserve"> ჩატარდა  კონსულტაცია თანამშრომლებთან/</t>
    </r>
    <r>
      <rPr>
        <sz val="9"/>
        <color theme="1"/>
        <rFont val="Sylfaen"/>
        <family val="1"/>
        <charset val="204"/>
      </rPr>
      <t>განხორციელდა ტრეინინგების შესახებ საჭიროებების კვლევა ევროსაბჭოს პროექტის ფარგლებში</t>
    </r>
  </si>
  <si>
    <r>
      <t xml:space="preserve">                               მიზანი 1: </t>
    </r>
    <r>
      <rPr>
        <sz val="9"/>
        <rFont val="Sylfaen"/>
        <family val="1"/>
      </rPr>
      <t xml:space="preserve">სისხლის სამართლის  კანონმდებლობის ლიბერალიზაცია,
მოდერნიზაცია, საერთაშორისო და ევროპულ სტანდარტებთან შესაბამისობაში მოყვანა.
</t>
    </r>
  </si>
  <si>
    <r>
      <t xml:space="preserve">მიზანი 9: </t>
    </r>
    <r>
      <rPr>
        <sz val="11"/>
        <rFont val="Sylfaen"/>
        <family val="1"/>
      </rPr>
      <t xml:space="preserve"> იურიდიული განათლება 
გამჭვირვალე სისტემის შექმნა იურიდიულ პროფესიაში შესვლისთვის, განათლების ხარისხის უზრუნველ-ყოფა და სიცოცხლის მანძილზე სწავლის სისტემის დანერგვა
</t>
    </r>
  </si>
  <si>
    <t xml:space="preserve">11. სისხლის სამართლის სისტემაში რეაბილიტაცია რესოციალიზაციის სამოქმედო გეგმა </t>
  </si>
  <si>
    <t xml:space="preserve">9. იურიდიული განათლების რეფორმის სამოქმედო გეგმა </t>
  </si>
  <si>
    <t>8. არასრულწლოვანთა მართლმსაჯულების რეფორმის სამოქმედო გეგმა</t>
  </si>
  <si>
    <t>7. პრობაციის სისტემის რეფორმის სამოქმედო გეგმა</t>
  </si>
  <si>
    <t xml:space="preserve">4. იურიდიული დახმარების სამსახურის რეფორმის სამოქმედო გეგმა </t>
  </si>
  <si>
    <r>
      <t xml:space="preserve">1) დროებითი მოთავსების იზოლატორების განვითარებული ინფრასტრუქტურა  (აშენებული/გარემონტებული დმი-ს რიცხვობრივი მაჩვენებელი)                                              2) CPT-ს სტანდარტებთან შესაბამისობაში მოყვანილი დმი-ის არსებული პირობები  </t>
    </r>
    <r>
      <rPr>
        <sz val="8"/>
        <rFont val="Arial"/>
        <family val="2"/>
      </rPr>
      <t/>
    </r>
  </si>
  <si>
    <r>
      <t xml:space="preserve">1) არსებული დმი-ს რეკონსტრუქცია                2) ახალი დმი–ს მშენებლობა
 _x000D_
</t>
    </r>
    <r>
      <rPr>
        <b/>
        <sz val="8"/>
        <rFont val="Sylfaen"/>
        <family val="1"/>
      </rPr>
      <t xml:space="preserve">_x000D_
</t>
    </r>
  </si>
  <si>
    <r>
      <t xml:space="preserve">1) არსებული დმი-ს რეკონსტრუქცია                   
</t>
    </r>
    <r>
      <rPr>
        <b/>
        <sz val="8"/>
        <rFont val="Sylfaen"/>
        <family val="1"/>
      </rPr>
      <t xml:space="preserve">_x000D_
</t>
    </r>
  </si>
  <si>
    <r>
      <t>ადმინისტრაციული ხარჯები</t>
    </r>
    <r>
      <rPr>
        <b/>
        <vertAlign val="superscript"/>
        <sz val="8"/>
        <color theme="1"/>
        <rFont val="Sylfaen"/>
        <family val="1"/>
      </rPr>
      <t xml:space="preserve">1 </t>
    </r>
  </si>
  <si>
    <r>
      <t>ადმინისტრაციული ხარჯები</t>
    </r>
    <r>
      <rPr>
        <b/>
        <vertAlign val="superscript"/>
        <sz val="8"/>
        <rFont val="Sylfaen"/>
        <family val="1"/>
      </rPr>
      <t xml:space="preserve">1 </t>
    </r>
  </si>
  <si>
    <t>პროცენტული მაჩვენებლების სტაბილური შენარჩუნება, 2%-იანი სხვაობით გასულ წელთან მიმართებაში</t>
  </si>
  <si>
    <t>პროცენტული მაჩვენებლების სტაბილური შენარჩუნება, 2%-იანი სხვაობით</t>
  </si>
  <si>
    <t xml:space="preserve">შესაბამისი სასწავლო პროგრამები და მეთოდოლოგია შემუშავებულია თანამშრომელთა საკვალიფიკაციო მოთხოვნების მიხედვით და განახლება ხორციელდება ყოველ წელს. 
</t>
  </si>
  <si>
    <t xml:space="preserve">შესაბამისი სასწავლო პროგრამები და მეთოდოლოგია შემუშავებულია თანამშრომელთა საკვალიფიკაციო მოთხოვნების მიხედვით და განახლება ხორციელდება ყოველ წელს.
</t>
  </si>
  <si>
    <r>
      <t>წლიური</t>
    </r>
    <r>
      <rPr>
        <sz val="12"/>
        <color indexed="8"/>
        <rFont val="Sylfaen"/>
        <family val="1"/>
      </rPr>
      <t xml:space="preserve"> სასწავლო გეგმა და შეფასების ანგარიში.</t>
    </r>
  </si>
  <si>
    <t xml:space="preserve">სასჯელის ინდივიდუალური დაგეგმვის სისტემაში ჩართულ პრობაციონერთა პროცენტული მაჩვენებელი. </t>
  </si>
  <si>
    <t>პრობაციონერთა 20% ჩართულია სასჯელის ინდივიდუალური დაგეგმვის სისტემაში.</t>
  </si>
  <si>
    <t>პრობაციონერთა 40% ჩართულია სასჯელის ინდივიდუალური დაგეგმვის სისტემაში.</t>
  </si>
  <si>
    <t>პრობაციონერთა 50% ჩართულია სასჯელის ინდივიდუალური დაგეგმვის სისტემაში.</t>
  </si>
  <si>
    <t>პრობაციონერთა 55% ჩართულია სასჯელის ინდივიდუალური დაგეგმვის სისტემაში.</t>
  </si>
  <si>
    <t>პრობაციონერთა 70% ჩართულია სასჯელის ინდივიდუალური დაგეგმვის სისტემაში.</t>
  </si>
  <si>
    <t>პრობაციონერთა 75% ჩართულია სასჯელის ინდივიდუალური დაგეგმვის სისტემაში.</t>
  </si>
  <si>
    <t>პრობაციონერთა 80% ჩართულია სასჯელის ინდივიდუალური დაგეგმვის სისტემაში.</t>
  </si>
  <si>
    <t xml:space="preserve">1) ევროკავშირის წევრ ქვეყნებთან რეადმისიის შეთანხმების საიმპლემენტაციო ოქმების გაფორმება;             2) მესამე ქვეყნებთან რეადმისიის შეთანხმების გაფორმების მიზნით მოლაპარაკებების ინიცირება;                            3) რეადმისიის საკითხებზე ევროკავშირის წევრი ქვეყნების გამოცდილების გაზიარება სამუშაო შეხვედრებისა და სასწავლო ვიზიტების მეშვეობით;    </t>
  </si>
  <si>
    <t xml:space="preserve">1) ევროკავშირის წევრ ქვეყნებთან რეადმისიის შეთანხმების საიმპლემენტაციო ოქმების გაფორმება;                               2) მესამე ქვეყნებთან რეადმისიის შეთანხმების გაფორმების მიზნით მოლაპარაკებების ინიცირება;                            3) რეადმისიის საკითხებზე ევროკავშირის წევრი ქვეყნების გამოცდილების გაზიარება სამუშაო შეხვედრებისა და სასწავლო ვიზიტების მეშვეობით;    </t>
  </si>
  <si>
    <t xml:space="preserve">1) ევროკავშირის წევრ ქვეყნებთან რეადმისიის შეთანხმების საიმპლემენტაციო ოქმების გაფორმება;                                2) მესამე ქვეყნებთან რეადმისიის შეთანხმების გაფორმების მიზნით მოლაპარაკებების ინიცირება;                                   3) რეადმისიის საკითხებზე ევროკავშირის წევრი ქვეყნების გამოცდილების გაზიარება სამუშაო შეხვედრებისა და სასწავლო ვიზიტების მეშვეობით;    </t>
  </si>
  <si>
    <t xml:space="preserve">1) ევროკავშირის წევრ ქვეყნებთან რეადმისიის შეთანხმების საიმპლემენტაციო ოქმების გაფორმება;                            2) მესამე ქვეყნებთან რეადმისიის შეთანხმების გაფორმების მიზნით მოლაპარაკებების ინიცირება;                                3) რეადმისიის საკითხებზე ევროკავშირის წევრი ქვეყნების გამოცდილების გაზიარება სამუშაო შეხვედრებისა და სასწავლო ვიზიტების მეშვეობით;    </t>
  </si>
  <si>
    <t xml:space="preserve">1) რეადმისიის ხელშეკრულებიდან წარმოშობილი ვალდებულებების შესრულება;                                                 2) ევროკავშირის წევრ ქვეყნებთან თანამშრომლობის განვითარების მიზნით მიღწეული შეთანხმებებისა და განხორციელებული პროექტების/პროგრამების რაოდენობა.  </t>
  </si>
  <si>
    <t>საქმიანობა 2.6.1. შსს შესაძლებლობების გაზრდა დაბრუნებისა და რეადმისიის სფეროში</t>
  </si>
  <si>
    <r>
      <t>ადმინისტრაციული ხარჯები</t>
    </r>
    <r>
      <rPr>
        <b/>
        <vertAlign val="superscript"/>
        <sz val="8"/>
        <color theme="1"/>
        <rFont val="Sylfaen"/>
        <family val="1"/>
        <charset val="204"/>
      </rPr>
      <t xml:space="preserve">1 </t>
    </r>
  </si>
  <si>
    <t>1) შსს-ს გაზრდილი შესაძლებლობები დაბრუნების და რეადმისიის სფეროში, (კონკრეტული ღონისძიებების, გაფორმებული შეთანხმებებისა და ოქმების რაოდენობა).                                             2) ევროკავშირის წევრ ქვეყნებთან, მეზობელ და სხვა სახელმწიფოებთან თანამშრომლობის შესახებ ინიცირებული და გაფორმებული შეთანხმებების რაოდენობა                                           3) სხვადასხვა ქვეყნებთან არსებული ხელშეკრულებებისა და ნაცვალგების პრინციპის საფუძველზე განხორციელებული საქმიანობა</t>
  </si>
  <si>
    <t>1) პროაქტიულად გამოქვეყნებული ინფორმაციის მაჩვენებელი/რაოდენობა;                              2) გაცემული საჯარო ინფორმაციის სტატისტიკა</t>
  </si>
  <si>
    <t xml:space="preserve">1) საზოგადოების ინფორმირება მიმდინარე საქმიანობებისა და სიახლეების შესახებ (შსს  ვებ-გვერდი,  სოციალური ქსელი,  ერთჯერადი აქციები) 
2) შსს დანაყოფების საქმიანობების შესახებ საზოგადოების ცნობიერების ამაღლებისა და პოპულარიზაციის მიზნით საინფორმაციო რგოლების, დოკუმენტური ფილმებისა  და რადიოგადაცემების მომზადება;                          3) აქტუალურ თემაზე სოციალური კამპანიების განხორციელება </t>
  </si>
  <si>
    <t xml:space="preserve">1) საზოგადოების ინფორმირება მიმდინარე საქმიანობებისა და სიახლეების შესახებ (შსს  ვებ-გვერდი,  სოციალური ქსელი,  ერთჯერადი აქციები) 
2) შსს დანაყოფების საქმიანობების შესახებ საზოგადოების ცნობიერების ამაღლებისა და პოპულარიზაციის მიზნით საინფორმაციო რგოლების, დოკუმენტური ფილმებისა  და რადიოგადაცემების მომზადება;                             3) აქტუალურ თემაზე ამაღლების მიზნით სოციალური კამპანიების განხორციელება </t>
  </si>
  <si>
    <t xml:space="preserve">1) საზოგადოების ინფორმირება მიმდინარე საქმიანობებისა და სიახლეების შესახებ (შსს  ვებ-გვერდი,  სოციალური ქსელი,  ერთჯერადი აქციები) 
2) შსს დანაყოფების საქმიანობების შესახებ საზოგადოების ცნობიერების ამაღლებისა და პოპულარიზაციის მიზნით საინფორმაციო რგოლების, დოკუმენტური ფილმებისა  და რადიოგადაცემების მომზადება;                                     3) აქტუალურ თემაზე სოციალური კამპანიების განხორციელება </t>
  </si>
  <si>
    <t xml:space="preserve">1) საზოგადოების ინფორმირება მიმდინარე საქმიანობებისა და სიახლეების შესახებ (შსს  ვებ-გვერდი,  სოციალური ქსელი,  ერთჯერადი აქციები) 
2) შსს დანაყოფების საქმიანობების შესახებ საზოგადოების ცნობიერების ამაღლებისა და პოპულარიზაციის მიზნით საინფორმაციო რგოლების, დოკუმენტური ფილმებისა  და რადიოგადაცემების მომზადება;                           3) აქტუალურ თემაზე  სოციალური კამპანიების განხორციელება </t>
  </si>
  <si>
    <t>1) სკოლის მოსწავლეებისთვის პედაგოგისა და სამართალდამცველის მიერ ერთობლივად გაკვეთილების ჩატარება საგანში "სამართლებრივი კულტურა"                            2)  დანაშაულის პრევენციის მიზნით საჯარო სკოლებსა და უმაღლეს სასწავლებლებში საგანმანათლებლო-ინტერაქტიული შეხვედრების ორგანიზება.</t>
  </si>
  <si>
    <t>1) სკოლის მოსწავლეებისთვის პედაგოგისა და სამართალდამცველის მიერ ერთობლივად გაკვეთილების ჩატარება საგანში "სამართლებრივი კულტურა"                                      2)  დანაშაულის პრევენციის მიზნით საჯარო სკოლებსა და უმაღლეს სასწავლებლებში საგანმანათლებლო-ინტერაქტიული შეხვედრების ორგანიზება.</t>
  </si>
  <si>
    <t>1) განახლებული სამართლებრივი ბაზა,                                                                       2) განხორციელებული ცნობიერების ამაღლების კამპანია</t>
  </si>
  <si>
    <t>საქმიანობა 2.5.2. მიზნობრივი ინიციატივა საგზაო უსაფრთხოება</t>
  </si>
  <si>
    <t>დონორები**</t>
  </si>
  <si>
    <t>საქმიანობა 2.5.1. მიზნობრივი ინიციატივა – შინაგან საქმეთა სამინისტროს ხელშეწყობა ოჯახში ძალადობასთან ბრძოლის სფეროში</t>
  </si>
  <si>
    <t>2.5. მიზნობრივი ინიციატივების განხორციელება და საზოგადოებასთან ურთიერთობა</t>
  </si>
  <si>
    <t>დონორები*</t>
  </si>
  <si>
    <t xml:space="preserve">1)  სასაზღვრო სექტორებზე დადგენილი სტანდარტების მიხედვით  ვოლიერების მშენებლობა (სამი ძაღლისათვის) </t>
  </si>
  <si>
    <t xml:space="preserve">საქმიანობა 2.4.4. ადამიანის უფლებების დაცვის გაუმჯობესების მიზნით დროებითი მოთავსების იზოლატორების ინფრასტრუქტურის განვითარება და შესაბამისი პირობების უზრუნველყოფა
_x000D_
_x000D_
</t>
  </si>
  <si>
    <t xml:space="preserve">საქმიანობა 2.4.3. 112-ის ინფრასტრუქტურის შემდგომი განვითარება </t>
  </si>
  <si>
    <t xml:space="preserve">საქმიანობა 2.4.2. 112-ის ტექნოლოგიური და პროგრამული განვითარება </t>
  </si>
  <si>
    <t xml:space="preserve">2.4.1. 112-ის სერვისების განვითარება და ხელმისაწვდომობა </t>
  </si>
  <si>
    <t>2.4. მატერიალურ–ტექნიკური ბაზისა და ინფრასტრუქტურის განვითარება</t>
  </si>
  <si>
    <t>1) შსს-ს დანაყოფებისთვის სტანდარტული ოპერატიული პროცედურების, ქცევის ინსტრუქციებისა და  სხვა სამართლებრივი აქტების შემუშავება ან შესაბამისი ცვლილებების განხორციელება                       2) უწყებათაშორისი თანამშრომლობის განვითარება მემორანდუმების/ხელშეკრულებების ან ერთობლივი ბრძანებების ხელმოწერის გზით;             3) შსს დანაყოფების მუშაობის სტანდარტის გაუმჯობესების მიზნით შესაბამისი რეკომენდაციების შემუშავება</t>
  </si>
  <si>
    <t>1) შსს-ს დანაყოფებისთვის სტანდარტული ოპერატიული პროცედურების, ქცევის ინსტრუქციებისა და  სხვა სამართლებრივი აქტების შემუშავება ან შესაბამისი ცვლილებების განხორციელება                       2) უწყებათაშორისი თანამშრომლობის განვითარება მემორანდუმების/ხელშეკრულებების ან ერთობლივი ბრძანებების ხელმოწერის გზით;                                      3) შსს დანაყოფების მუშაობის სტანდარტის გაუმჯობესების მიზნით შესაბამისი რეკომენდაციების შემუშავება</t>
  </si>
  <si>
    <t>1) შსს-ს დანაყოფებისთვის სტანდარტული ოპერატიული პროცედურების, ქცევის ინსტრუქციებისა და  სხვა სამართლებრივი აქტების შემუშავება ან შესაბამისი ცვლილებების განხორციელება                       2) უწყებათაშორისი თანამშრომლობის განვითარება მემორანდუმების/ხელშეკრულებების ან ერთობლივი ბრძანებების ხელმოწერის გზით;                                          3) შსს დანაყოფების მუშაობის სტანდარტის გაუმჯობესების მიზნით შესაბამისი რეკომენდაციების შემუშავება</t>
  </si>
  <si>
    <t>1) შსს-ს დანაყოფებისთვის სტანდარტული ოპერატიული პროცედურების, ქცევის ინსტრუქციებისა და  სხვა სამართლებრივი აქტების შემუშავება ან შესაბამისი ცვლილებების განხორციელება                       2) უწყებათაშორისი თანამშრომლობის განვითარება მემორანდუმების/ხელშეკრულებების ან ერთობლივი ბრძანებების ხელმოწერის გზით; 3) შსს დანაყოფების მუშაობის სტანდარტის გაუმჯობესების მიზნით შესაბამისი რეკომენდაციების შემუშავება</t>
  </si>
  <si>
    <t xml:space="preserve">1) დამტკიცებული შესაბამისი ნორმატიული აქტების რაოდენობა                                                 2) ხელმოწერილი თანამშრომლობის დოკუმენტების რაოდენობა                                                                  3) რეკომენდაციის საფუძველზე მუშაობის გაუმჯობესებული სტანდარტი   </t>
  </si>
  <si>
    <t xml:space="preserve">საქმიანობა 2.3.2
შსს სისტემაში პერსონალური მონაცემების დაცვის დარეგულირება 
</t>
  </si>
  <si>
    <t xml:space="preserve">1) დროებით მოთავსების იზოლატორებში ადამიანის უფლებების დარღვევის ფაქტების რაოდენობის შემცირება                                               2) პერსონალურ მონაცემთა დაცვის სტანდარტების გაუმჯობესება        </t>
  </si>
  <si>
    <t xml:space="preserve">            2.3 
საპოლიციო ღონისძიებების განხორციელების დროს ადამიანის უფლებების დაცვა
</t>
  </si>
  <si>
    <t>1) განვითარებული სამართლებრივი ბაზა;                                                                   2) შემუშავებული სახელმძღვანელოები და ინსტრუქციები;                                                  3) ჩატარებული/განხორციელებული ტრეინინგებისა და სამუშაო შეხვედრების რაოდენობა; 4) განხორციელებული სასწავლო პროგრამების რაოდენობა</t>
  </si>
  <si>
    <t>საქმიანობა  2.2.2 ანალიზზე დაფუძნებული საპოლიციო საქმიანობის განხორციელება</t>
  </si>
  <si>
    <t>საქმიანობა 2.2.1 კრიმინალური პოლიციის რეფორმა</t>
  </si>
  <si>
    <t>2.2. დანაშაულის წინააღმდეგ ბრძოლის გაძლიერება</t>
  </si>
  <si>
    <t xml:space="preserve"> შსს მოქმედი თანამშრომლების შესაძლებლობების განვითარება ტრეინინგებისა და სასწავლო ვიზიტების ორგანიზებით
</t>
  </si>
  <si>
    <t xml:space="preserve">შსს მოქმედი თანამშრომლების შესაძლებლობების განვითარება ტრეინინგებისა და სასწავლო ვიზიტების ორგანიზებით
</t>
  </si>
  <si>
    <t>1) გადამზადებული თანამშრომლების რაოდენობა;                                             2) ჩატარებულ სწავლებების (ტრეინინგები, ვიზიტები) რაოდენობა</t>
  </si>
  <si>
    <t>საქმიანობა 2.1.7  შსს აკადემიაში უმაღლესი განათლების პროგრამების განხორციელება</t>
  </si>
  <si>
    <t xml:space="preserve">საქმიანობა 2.1.5. დაწინაურების კურსების განვითარება </t>
  </si>
  <si>
    <t>1) ინსტრუქტორთა შესაძლებლობების განვითარება;           2) ტაქტიკური სწავლებების განხორციელება</t>
  </si>
  <si>
    <t>1) ინსტრუქტორთა შესაძლებლობების განვითარება;                2) ტაქტიკური სწავლებების განხორციელება</t>
  </si>
  <si>
    <t>1) ინსტრუქტორთა შესაძლებლობების განვითარება;                             2) ტაქტიკური სწავლებების განხორციელება</t>
  </si>
  <si>
    <t>1) ტაქტიკური სასწავლო პროგრამების განვითარება;               2) ინსტრუქტორთა შესაძლებლობების განვითარება;                3) ტაქტიკური სწავლებების განხორციელება</t>
  </si>
  <si>
    <t>საქმიანობა 2.1.4 ტაქტიკური მომზადების პროგრამების განვითარება</t>
  </si>
  <si>
    <t xml:space="preserve">1) შეფასებული სასწავლო პროგრამები;                                            2) დახვეწილი სასწავლო პროგრამები. </t>
  </si>
  <si>
    <t>საქმიანობა 2.1.3 პროფესიული სასწავლო პროგრამების განვითარება</t>
  </si>
  <si>
    <t>1) პარტნიორ უწყებებთან თანამშრომლობის დამყარება/ურთიერთთანამშრომლობის მემორანდუმების გაფორმება;                               2) საერთაშორისო კონფერენციის/ ტრეინინგების განხორციელება;                   3) უცხოენოვანი ტრეინინგ პროგრამების განვითარება/განხორციელება;</t>
  </si>
  <si>
    <t>1) პარტნიორ უწყებებთან თანამშრომლობის დამყარება/ურთიერთთანამშრომლობის მემორანდუმების გაფორმება;                                2) საერთაშორისო კონფერენციის/ ტრეინინგების განხორციელება;                    3) უცხოენოვანი ტრეინინგ პროგრამების განვითარება/განხორციელება;</t>
  </si>
  <si>
    <t>1) პარტნიორ უწყებებთან თანამშრომლობის დამყარება/ურთიერთთანამშრომლობის მემორანდუმების გაფორმება                                    2) საერთაშორისო კონფერენციის/ ტრეინინგების განხორციელება;                          3) უცხოენოვანი ტრეინინგ პროგრამების განვითარება/განხორციელება;</t>
  </si>
  <si>
    <t>1) პარტნიორ უწყებებთან თანამშრომლობის დამყარება/ურთიერთთანამშრომლობის მემორანდუმების გაფორმება;                          2) საერთაშორისო კონფერენციის/ ტრეინინგების განხორციელება;                    3) უცხოენოვანი ტრეინინგ პროგრამების განვითარება/განხორციელება;</t>
  </si>
  <si>
    <r>
      <t>1) გაფორმებული ურთიერთთანამშრომლობის მემორანდუმების რაოდენობა;               2) განხორციელებული ღონისძიებების (ტრეინინგები, კონფერენციები) რაოდენობა;                   3</t>
    </r>
    <r>
      <rPr>
        <sz val="8"/>
        <rFont val="Sylfaen"/>
        <family val="1"/>
        <charset val="204"/>
      </rPr>
      <t xml:space="preserve">) შემუშავებული ერთობლივი საერთაშორისო  ტრეინინგ–პროგრამები; </t>
    </r>
    <r>
      <rPr>
        <sz val="8"/>
        <color theme="1"/>
        <rFont val="Sylfaen"/>
        <family val="1"/>
      </rPr>
      <t xml:space="preserve">                                          4) შერჩეული და მომზადებული ინსტრუქტორები.</t>
    </r>
  </si>
  <si>
    <t xml:space="preserve">საქმიანობა 2.1.2 პოლიციელთა განათლების სფეროში საერთაშორისო თანამშრომლობის განვითარება და საერთაშორისო პროექტების დაგეგმვა/განხორციელება  </t>
  </si>
  <si>
    <t>1) საუკეთესო პრაქტიკის გათვალისწინებით საპოლიციო და სამოქალაქო ფუნქციების გამიჯვნა;                                  2) კარიერული ზრდის სისტემის დაგეგმვა;               3) წახალისების მექანიზმის შემუშავება;                              4) სამსახურში მიღებისა და გავლის წესის შემუშავება</t>
  </si>
  <si>
    <t>1) გამიჯნული საპოლიციო და სამოქალაქო კომპეტენციები;                2) თითოეული მიმართულებისთვის შემუშავებული კარიერული ზრდისა და წახალისების სისტემა;                                                    3) თითოეული მიმართულებისთვის განახლებული/დახვეწილი პოლიციაში მიღებისა და გავლის წესი</t>
  </si>
  <si>
    <t>საქმიანობა 2.1.1. საკადრო პოლიტიკის გაუმჯობესება</t>
  </si>
  <si>
    <t xml:space="preserve">2.1. ინსტიტუციური და ადამიანური რესურსების განვითარება </t>
  </si>
  <si>
    <t xml:space="preserve">
1) დანაშაულის რაოდენობის შემცირება            2) გახსნილი საქმეების რაოდენობის გაზრდა 
</t>
  </si>
  <si>
    <t xml:space="preserve">
1) დანაშაულის რაოდენობის შემცირება                                                2) გახსნილი საქმეების რაოდენობის გაზრდა 
</t>
  </si>
  <si>
    <t xml:space="preserve">
პროგრამის ამოცანა  – 2 პოლიცია                         ადამიანის უფლებების სტანდარტების შესაბამისად ანგარიშვლადებული, ეფექტიანი და დანაშაულის პრევენციაზე ორიენტირებული საპოლიციო სისტემის განვითარება 
 </t>
  </si>
  <si>
    <t xml:space="preserve">მიზანი/მიღწეუ_x000D_ლი 2020 _x000D_
</t>
  </si>
  <si>
    <t xml:space="preserve">მიზანი/მიღწეუ_x000D_ლი 2019 _x000D_
</t>
  </si>
  <si>
    <t xml:space="preserve">მიზანი/მიღწეუ_x000D_ლი 2018_x000D_
</t>
  </si>
  <si>
    <t xml:space="preserve">მიზანი/მიღწეუ_x000D_ლი 2017 _x000D_
</t>
  </si>
  <si>
    <t>საფუძველი 2012 _x000D_
(ქმედებების საფუძვლის გრაფას ნუ შეავსებთ)</t>
  </si>
  <si>
    <t xml:space="preserve">ინდიკატორები/ქმედებები _x000D_
</t>
  </si>
  <si>
    <t>2. პოლიციის რეფორმა</t>
  </si>
  <si>
    <t>მედიატორთა სახელმძღვანელო მითითებების მარეგულირებელი სსიპ დანაშაულის პრევენციის ცენტრის დირექტორის ბრძანება გადასინჯულია/განახლებულია. რეაბილიტაცია-რესოციალიზაციის პროგრამის მომსახურების შიდა სტანდარტების დოკუმენტი გადასინჯულია/განახლებულია.</t>
  </si>
  <si>
    <t>მთავარი პროკურატურა,  UNICEF</t>
  </si>
  <si>
    <t>სამოქმედო გეგმის შემუშავებისთვის საჭირო მოსაზმზადებელი სამუშაოები განხორციელებულია.</t>
  </si>
  <si>
    <t xml:space="preserve">არასრულწლოვანთა დანაშაულის პრევენციის სამოქმედო გეგმის სამუშაო ვერსია შემუშავებულია.                                            </t>
  </si>
  <si>
    <t xml:space="preserve">არასრულწლოვანთა დანაშაულის პრევენციის სამოქმედო გეგმა დამტკიცებულია და განახლებულია                                             </t>
  </si>
  <si>
    <t xml:space="preserve">არასრულწლოვანთა დანაშაულის პრევენციის სამოქმედო გეგმა განახლებულია                                         </t>
  </si>
  <si>
    <t>შემუშავებული არ არის არასრულწლოვანთა დანაშაულის პრევენციის  საკოორდინაციო მექანიზმი</t>
  </si>
  <si>
    <t xml:space="preserve">დანაშაულის პრევენციაზე მიმართული აქტივობების  განსახორციელებელად გაფორმებულია მემორანდუმები განათლებისა და მეცნიერების სამინისტროსთან, სპორტისა და ახალგაზრდობის სამინისტროსთან. </t>
  </si>
  <si>
    <t>დანაშაულის პრევენციაზე მიმართული აქტივობების  განსახორციელებელად მემორანდუმები გაფორმებულია სოციალური მომსახურების სააგენტოსთან და  შსს-სთან.
არასრულწლოვანთა დანაშაულის  პრევენციის საკოორდინაციო მექანიზმის გაძლიერების მიზნით საკოორდინაციო  და საინფორმაციოა შეხვედრების გამართვა</t>
  </si>
  <si>
    <t xml:space="preserve">N/A                   </t>
  </si>
  <si>
    <t xml:space="preserve">სამუშაო ჯგუფი შექმნილია პრევენციული პროგრამების შეფასების კრიტერიუმების შემუშავების მიზნით   </t>
  </si>
  <si>
    <t>პრევენციული პროგრამების ეფექტიანობის შეფასების კონცეფციის სამუშაო ვერსია შემუშავებულია.</t>
  </si>
  <si>
    <t>პრევენციული პროგრამების ეფექტიანობის შეფასების კონცეფცია დამტკიცებულია.</t>
  </si>
  <si>
    <t xml:space="preserve">საგრანტო პროგრამების მომზადება, გამოცხადება და გამარჯვებული პროექტების დაფინანსება/ მონიტორინგი </t>
  </si>
  <si>
    <r>
      <t xml:space="preserve">ზოგადი განათლების სრულად </t>
    </r>
    <r>
      <rPr>
        <sz val="8.5"/>
        <rFont val="Calibri"/>
        <family val="2"/>
      </rPr>
      <t xml:space="preserve"> ხელმისაწვდომია </t>
    </r>
  </si>
  <si>
    <r>
      <t xml:space="preserve">სასჯელაღსრულების და პრობაციის სამინისტრო; განათლებისა და მეცნიერების </t>
    </r>
    <r>
      <rPr>
        <sz val="8.5"/>
        <rFont val="Times New Roman"/>
        <family val="1"/>
      </rPr>
      <t>სამინისტრო;სპორტისა და ახალგაზრდობის სამინისტრო</t>
    </r>
  </si>
  <si>
    <t>წინასწარ პატიმრობაში მყოფი არასრულწლოვნებიუზრუნველყოფილნი არიან  ზოგადი განათლების სპეციალური სერვისით</t>
  </si>
  <si>
    <r>
      <t xml:space="preserve">საგანმანმათლებლო პროგრამების </t>
    </r>
    <r>
      <rPr>
        <sz val="8.5"/>
        <rFont val="Calibri"/>
        <family val="2"/>
        <charset val="204"/>
      </rPr>
      <t>და პროცესის</t>
    </r>
    <r>
      <rPr>
        <sz val="8.5"/>
        <rFont val="Calibri"/>
        <family val="2"/>
      </rPr>
      <t xml:space="preserve"> ფორმალიზება</t>
    </r>
  </si>
  <si>
    <t>საგანმანათლებლო პროგრმებში მონაწილება მიიღო წინასწარ პატიმრობაში მყოფმა  არასრულწლოვან ბრალდებულებმა/მსჯავრდებულმა ( მათი სურვილის გათვალისწინებით)</t>
  </si>
  <si>
    <t>საგანმანათლებლო პროგრმებში მონაწილება მიიღო წინასწარ პატიმრობაში მყოფმა არასრულწლოვან ბრალდებულებმა/მსჯავრდებულმა (მათი სურვილის გათვალისწინებით)</t>
  </si>
  <si>
    <r>
      <t xml:space="preserve">საქართველოს მთავარი პროკურატურა;
იუსტიციის სასწავლო ცენტრი, შსს, შსს აკადემია, 
იუსტიციის უმაღლესი სკოლა, სასჯელაღსრულების და პრობაციის სამინისტრო; იუსრიდიული დახმარების სამსახური; </t>
    </r>
    <r>
      <rPr>
        <sz val="8.5"/>
        <rFont val="Times New Roman"/>
        <family val="1"/>
      </rPr>
      <t xml:space="preserve">განათლებისა და მეცნიერების სამინისტრო, </t>
    </r>
    <r>
      <rPr>
        <sz val="8.5"/>
        <rFont val="Times New Roman"/>
        <family val="1"/>
        <charset val="204"/>
      </rPr>
      <t>შრომის, ჯანმრთელობის და სოციალური დაცვის სამინისტრო, დანაშაულის პრევენციის ცენტრი</t>
    </r>
  </si>
  <si>
    <t xml:space="preserve"> პროფესიონალთა გადამზადება; არასრულწლოვანთა მართლმსაჯულებაში სპეციალიზებული პროკურორების საპროკურორო საქმიანობის მონიტორინგის შედეგების ამსახველი ანალიზი; რეკომენდაციების მომზადება სპეციალიზებული პროკურორებისთვის; მოსამართლეების, პროკურორების და ადვოკატების მინიმუმ 2 ერთობლივი შეხვედრა. სპეციალიზაციის მოდულის/კურიკულუმების შედგენა და სატრენინგო მასალების მომზადება; სამუშაო აღწერილობების შემუშავება; პროფესიონალთა გადამზადება;     არასარულწლოვანთა მართლმსაჯულების სფეროში ჩართული მედიატორებისთვის უზრუნველყოფილია სასწავლო კურსის ჩატარება.
საქართველოს მასშტაბით განრიდების/განრიდებისა და მედიაციის პროგრამაში ჩართული პროფესიონალებისათვის ჩატარებულია რეგიონული საერთო შეხვერები/ტრენინგები.</t>
  </si>
  <si>
    <t>Unicef</t>
  </si>
  <si>
    <t xml:space="preserve">განრიდების/განრიდებისა და მედიაციის პროგრამის არსებული სისტემის განახლებაზე მუშაობის დაწყება. </t>
  </si>
  <si>
    <t xml:space="preserve">8.7.3. სისხლის სამართლის სისტემაში მოხვედრილ ბავშვებთან დაკავშირებული სრულყოფილი მონაცემთა  ბაზის შექმნა </t>
  </si>
  <si>
    <t xml:space="preserve">საქართველოს მთავარი პროკურატურა;
 შსს ,  სასამართლო, სასჯელაღსრულების და პრობაციის სამინისტრო; იურიდიული დახმარების სამსახური; სასამართლო. დანაშაულის პრევენციის ცენტრი UNICEF </t>
  </si>
  <si>
    <t xml:space="preserve">არსებული მონაცემთა ბაზის კვლევა დასრულებულია და კონცეფცია შემუშავებულია </t>
  </si>
  <si>
    <t xml:space="preserve">კონცეფცია დამტკიცებულია </t>
  </si>
  <si>
    <t>უნისეფი 100 000 აშშ დოლარი</t>
  </si>
  <si>
    <t>არასრულწლოვანთა პირობით ვადამდე გათავისუფლების მექანიზმის დახვეწა და საკანონმდებლო ბაზის ანალიზი</t>
  </si>
  <si>
    <t>არასრულწლოვანთა პირობით ვადამდე გათავისუფლების მექანიზმის შემდგომი გაუმჯობესება</t>
  </si>
  <si>
    <t>8.5.8. არასრულწლოვანთა და ახალგაზრდა დამნაშავეთათავის (18-21 წწ) სპეციალური პენიტენციური დაწესებულების მშენებლობა</t>
  </si>
  <si>
    <t>დაიწყო არასრულწლოვანთა და ახალგაზრდა დამნაშავეთათვის (18-21 წწ) საერთაშორისო სტანდარტების შესაბამისი სპეციალური პენიტენციური დაწესებულების მშენებლობა</t>
  </si>
  <si>
    <t>არასრულწლოვანი მსჯავრდებულისათვის უზრუნველყოფილია ოჯახის წევრებთან და სოციუმთან კონტაქტის შესაძლებლობა, სპორტულ და კულტურულ ღონისძიებებში მონაწილეობა საზოგადოებასთან კონტაქტის შენარჩუნების მიზნით</t>
  </si>
  <si>
    <t>მიმართულება 1 - ამოცანა 3 -    სასამართლოში ელექტრონული საქმისწარმოების სისტემის დანერგვა, სამოქალაქო, სისხლის და ადმინისტრაციულ სამართალწარმოებაზე</t>
  </si>
  <si>
    <t>მიმართულება 2 - ამოცანა 1  - იუსტიციის უმაღლესი სკოლის რეფორმა და მოსამართლეთა კვალიფიკაციის ამაღლება; საკანონმდებლო ცვლილებების შემუშავება სკოლის შემდგომი რეფორმიების მიზნით</t>
  </si>
  <si>
    <t xml:space="preserve">მიმართულება 2 - ამოცანა2  -  იუსტიციის უმაღლესი საბჭოს რეფორმა ანგარიშვალდებულების და გამჭვირვალობის უზრუნველყოფისათვის; </t>
  </si>
  <si>
    <t xml:space="preserve">მიმართულება 3 - ამოცანა 1 -  ადამიანის უფლებათა ევროპული სასამართლოს პრაქტიკისა და გადაწყვეტილებების იმპლემენტაცია შიდა პრაქტიკაში </t>
  </si>
  <si>
    <r>
      <t xml:space="preserve">მიზანი 1: </t>
    </r>
    <r>
      <rPr>
        <sz val="12"/>
        <rFont val="Sylfaen"/>
        <family val="1"/>
      </rPr>
      <t xml:space="preserve"> მართლმსაჯულების სექტორის შემდგომი რეფორმირება 
</t>
    </r>
  </si>
  <si>
    <t>მოსამართლეთა სპეციალიზაციის რეფორმა</t>
  </si>
  <si>
    <t>ინსპექტორის ინსტიტუტის დამოუკიდებლობის გარანტიების უზრუნველყოფა და აპარატის გაძლიერება</t>
  </si>
  <si>
    <t>საერთო სასამართლოებში ელექტრონული საქმის წარმოების სისტემის შემუშავებულია</t>
  </si>
  <si>
    <r>
      <t>მიზანი 2:</t>
    </r>
    <r>
      <rPr>
        <sz val="9"/>
        <rFont val="Sylfaen"/>
        <family val="1"/>
      </rPr>
      <t xml:space="preserve"> მართლმსაჯულების მიუკერძოებლობის და პროფესიონალიზმის გაზრდა 
</t>
    </r>
  </si>
  <si>
    <r>
      <t xml:space="preserve">მიზანი 3: </t>
    </r>
    <r>
      <rPr>
        <sz val="9"/>
        <rFont val="Sylfaen"/>
        <family val="1"/>
      </rPr>
      <t xml:space="preserve"> საერთო სასამართლოების მიერ ადამიანის უფლებათა ევროპული კონვენციისა და მის საფუძველზე შექმნილი პრეცედენტული სამართლის გამოყენების ხელშეწყობა
</t>
    </r>
  </si>
  <si>
    <t>8.5.4.   პატიმრობისა და თავისუფლების აღკვეთის დაწესებულების მსჯავრდებულებისათვის პროფესიული განათლების მიღების ხელშეწყობა</t>
  </si>
  <si>
    <t xml:space="preserve"> ბავშვზე ორიენტირებული გარემოს შექმნის შესახებ კონცეფციის დასრულება </t>
  </si>
  <si>
    <t xml:space="preserve">იუნისეფი </t>
  </si>
  <si>
    <t>8.6.3 ხარისხის კონტროლისა და პროფესიული ზედამხედველობის მექანიზმის დანერგვა</t>
  </si>
  <si>
    <t xml:space="preserve">ხარისხის  კონტროლის   მექანიზმი შექმნილია და ახორციელებს პროფესიულ ზედამხდეველობას სპეციალიზებულ პროფესიონალთა საქმიანობაზე </t>
  </si>
  <si>
    <t xml:space="preserve">საქართველოს მთავარი პროკურატურა;
 შსს , სასჯელაღსრულების და პრობაციის სამინისტრო; იურიდიული დახმარების სამსახური; განათლებისა და მეცნიერების სამინისტრო, შრომის, ჯანმრთელობის და სოციალური დაცვის სამინისტრო, დანაშაულის პრევენციის ცენტრი UNICEF </t>
  </si>
  <si>
    <t>ხარისხის  კონტროლის    და პროფესიული ზედამხდეველობის მექანიზმი არ არის დანერგილი მართლმსაჯულების  სისტემაში</t>
  </si>
  <si>
    <t xml:space="preserve">ხარისხის  კონტროლის    და პროფესიული ზედამხდეველობის მექანიზმის კონცეფციის შემუშავება; </t>
  </si>
  <si>
    <t xml:space="preserve">მთლიანი ხარჯი  8.6.3 </t>
  </si>
  <si>
    <t xml:space="preserve">დონორების მხარდაჭერა </t>
  </si>
  <si>
    <t xml:space="preserve">იუნისეფი 40 000 აშშ დოლარი </t>
  </si>
  <si>
    <t>განრიდებისა და მედიაციის  არსებული ელექტრონული საქმისწარმოების პროგრამის ხარვეზების აღმოფხვრა</t>
  </si>
  <si>
    <t xml:space="preserve">უნისეფი </t>
  </si>
  <si>
    <t>იუნისეფი: 50 000 აშშ დოლარი</t>
  </si>
  <si>
    <t>ერთიანი სტატისტიკური ანგარიში, ანალიტიკური კვლევები შემუშავებულია და გამოქვეყნებულია</t>
  </si>
  <si>
    <t>შსს; მთავარი პროკურატურა, სასამართლო,  იუსტიციის სამინისტრო</t>
  </si>
  <si>
    <t>მართლთმსაჯულების სისტემაში მოხვედრილ არასრულწლოვნებთან დაკავშირებით ინფორმაცია  სტატისტიკური მონაცემები არასრულყოფილად  არის ასახული მხოლოდ სისხლის სამართლის ერთიან სტატისტიკურ ანგარიშში; მართლმსაჯულების სისტემაში მოხვედრილ არასრულწლოვნებთან დაკავშირებით ანალიტიკური კვლევების არ მზადდება</t>
  </si>
  <si>
    <t xml:space="preserve">არსებული და ხელმისაწვდომი სტატისტიკური ინფორმაციის იდენტიფიცირება; განრიდება და მედიაციის პროგრამის და აღკვეთის ღონისძიებების გამოყენების შესახებ კვლევები ჩატარებულია </t>
  </si>
  <si>
    <t>უწყებათაშორისი თანამშრომლობის მემორანდუმი დადება; მართლმსაჯულების სისტემაში მოხვედრილ არასრულწლოვნებთან დაკავშირებით ერთიანი სტატისტიკური ანგარიშის კონცეფციის შემუშავება;           სტატისტიკის წარმოების ერთიანი სტანდარტების შემუშავება; ანალიტიკური კვლევების შემუსავება და გაოქვეყნება</t>
  </si>
  <si>
    <t>ერთიანი სტატისტიკური ანგარიში შემუშავებული  და გამოქვეყნებულია; ანალიტიკური კვლევები შემუშავებული და გამოქვეყნებულია; კვლევის პრეზენტაცია.</t>
  </si>
  <si>
    <t xml:space="preserve"> განათლებისა და მეცნიერების სამინისტრო, UNICEF</t>
  </si>
  <si>
    <t xml:space="preserve">  საბჭო, სამუშაო ჯგუფი</t>
  </si>
  <si>
    <t>საზოგადოებასთანკომუნიკაცია არ ატარებს სისტემატურ ხასიათს</t>
  </si>
  <si>
    <t>ბავშვებთან დაკავშირებული სრულყოფილი მონაცემთა  ბაზა შექმნილია და დანერგილია სისხლის სამართლის სისტემაში</t>
  </si>
  <si>
    <t>1.3 ადმინისტრაციულ სამართალდარღვევათა კოდექსი</t>
  </si>
  <si>
    <t>ადმინისტრაციულ სამართალდარღვევათა კოდექსის პროექტი შემუშავებულია</t>
  </si>
  <si>
    <t>1. სისხლის სამართლის და ადმინისტრაციულ სამართალდარღვევათა კანონმდებლობის რეფორმის სამოქმედო გეგმა</t>
  </si>
  <si>
    <t>ზოგადი და განსაკუთრებული ნაწილი</t>
  </si>
  <si>
    <r>
      <t xml:space="preserve">თავისუფლების შეზღუდვის დაწესებულება ფუნქციონირებს 97% </t>
    </r>
    <r>
      <rPr>
        <i/>
        <sz val="12"/>
        <color theme="1"/>
        <rFont val="Sylfaen"/>
        <family val="1"/>
      </rPr>
      <t xml:space="preserve">დატვირთვით; </t>
    </r>
    <r>
      <rPr>
        <b/>
        <i/>
        <sz val="12"/>
        <color theme="1"/>
        <rFont val="Sylfaen"/>
        <family val="1"/>
      </rPr>
      <t>შენიშვნა:</t>
    </r>
    <r>
      <rPr>
        <i/>
        <sz val="12"/>
        <color theme="1"/>
        <rFont val="Sylfaen"/>
        <family val="1"/>
      </rPr>
      <t xml:space="preserve">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</si>
  <si>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t xml:space="preserve">თავისუფლების შეზღუდვის დაწესებულება ფუნქციონირებს 97% დატვირთვით (თბილისი) </t>
    </r>
    <r>
      <rPr>
        <b/>
        <i/>
        <sz val="12"/>
        <color theme="1"/>
        <rFont val="Sylfaen"/>
        <family val="1"/>
      </rPr>
      <t>შენიშვნა</t>
    </r>
    <r>
      <rPr>
        <i/>
        <sz val="12"/>
        <color theme="1"/>
        <rFont val="Sylfaen"/>
        <family val="1"/>
      </rPr>
      <t>: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</si>
  <si>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t>საქართელოში თავისუფლების შეზღუდვის დაწესებულების მშენებლობის დაწყება;</t>
  </si>
  <si>
    <r>
      <t xml:space="preserve">საქართველოში   თავისუფლების შეზღუდვის დაწესებულების მშენებლობის დასკვნითი ფაზა  </t>
    </r>
    <r>
      <rPr>
        <b/>
        <i/>
        <sz val="12"/>
        <rFont val="Sylfaen"/>
        <family val="1"/>
      </rPr>
      <t>შენიშვნა:</t>
    </r>
    <r>
      <rPr>
        <i/>
        <sz val="12"/>
        <rFont val="Sylfaen"/>
        <family val="1"/>
      </rPr>
      <t xml:space="preserve">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</si>
  <si>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t xml:space="preserve">საქართველოში   თავისუფლების შეზღუდვის დაწესებულების მშენებლობის დასრულება; </t>
    </r>
    <r>
      <rPr>
        <b/>
        <i/>
        <sz val="12"/>
        <rFont val="Sylfaen"/>
        <family val="1"/>
      </rPr>
      <t>შენიშვნა</t>
    </r>
    <r>
      <rPr>
        <i/>
        <sz val="12"/>
        <rFont val="Sylfaen"/>
        <family val="1"/>
      </rPr>
      <t>: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</si>
  <si>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t xml:space="preserve">საქართველოში   თავისუფლების შეზღუდვის დაწესებულების სრულფასოვანი ფუნქციონირება </t>
    </r>
    <r>
      <rPr>
        <b/>
        <i/>
        <sz val="12"/>
        <rFont val="Sylfaen"/>
        <family val="1"/>
      </rPr>
      <t>შენიშვნა</t>
    </r>
    <r>
      <rPr>
        <i/>
        <sz val="12"/>
        <rFont val="Sylfaen"/>
        <family val="1"/>
      </rPr>
      <t>: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</si>
  <si>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rPr>
        <i/>
        <sz val="12"/>
        <rFont val="Sylfaen"/>
        <family val="1"/>
      </rPr>
      <t>(</t>
    </r>
    <r>
      <rPr>
        <b/>
        <i/>
        <sz val="12"/>
        <rFont val="Sylfaen"/>
        <family val="1"/>
      </rPr>
      <t>შენიშვნა</t>
    </r>
    <r>
      <rPr>
        <i/>
        <sz val="12"/>
        <rFont val="Sylfaen"/>
        <family val="1"/>
      </rPr>
      <t>: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</si>
  <si>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t>ხელფასები (არსებული საშტატო განრიგითა და არსებული სახელფაო ბადით - 275 თანამშრომელი,225 ბიუჯეტით  დაფინანსებული საშტატო ერთეული +50 შტატგარეშე მოსამსახურე), გაზრდილი ადმინისტრაციული ხარჯები და არაფინანსური აქტივები</t>
  </si>
  <si>
    <t>ხელფასები (არსებული საშტატო განრიგითა და არსებული სახელფასო ბადით - 374 თანამშრომელი, 324 ბიუჯეტით  დაფინანსებული საშტატო ერთეული +50 შტატგარეშე მოსამსახურე), გაზრდილი ადმინისტრაციული ხარჯები და არაფინანსური აქტივები</t>
  </si>
  <si>
    <t>ხელფასები (გაზრდილი საშტატო განრიგითა და სახელფასო ბადით - 398 თანამშრომელი,328 ბიუჯეტით  დაფინანსებული საშტატო ერთეული +70 შტატგარეშე მოსამსახურე), გაზრდილი ადმინისტრაციული ხარჯები და არაფინანსური აქტივები</t>
  </si>
  <si>
    <t>აუდიტორული შემოწმება,  პერსონალის გადამზადება და ტრენინგი</t>
  </si>
  <si>
    <t>აუდიტორული  შემოწმება,  პერსონალის გადამზადება და ტრენინგი</t>
  </si>
  <si>
    <t>სააგენტოს თანამშრომელთათვის გაზრდილი ხელფასი (სააგენტოს,225 ბიუჯეტით  დაფინანსებული საშტატო ერთეული +50 შტატგარეშე მოსამსახურე)</t>
  </si>
  <si>
    <t>სააგენტოს თანამშრომელთათვის გაზრდილი ხელფასი (სააგენტოს 225 ბიუჯეტით  დაფინანსებული საშტატო ერთეული +50 შტატგარეშე მოსამსახურე)</t>
  </si>
  <si>
    <t>სააგენტოს დაემატება 99 საშტატო ერთეული. (სააგენტოს 324 საშტატო თანამშრომელი+50 შტატგარეშე მოსამსახურე)</t>
  </si>
  <si>
    <r>
      <t>სააგენტოს თანამშრომელთათვის  ხელფასის ზრდა არ იგეგმება და დაემატება</t>
    </r>
    <r>
      <rPr>
        <sz val="12"/>
        <color rgb="FFFF0000"/>
        <rFont val="Sylfaen"/>
        <family val="1"/>
      </rPr>
      <t xml:space="preserve"> 74</t>
    </r>
    <r>
      <rPr>
        <sz val="12"/>
        <rFont val="Sylfaen"/>
        <family val="1"/>
      </rPr>
      <t xml:space="preserve"> საშტატო ერთეული (სააგენტოს 398 თანამშრომელი,328 ბიუჯეტით  დაფინანსებული საშტატო ერთეული +70 შტატგარეშე მოსამსახურე)</t>
    </r>
  </si>
  <si>
    <t xml:space="preserve">ღონისძიება 7.2.2.  ალტერნატიული სანქციების  (საზოგადოებისათვის სასარგებლო შრომა) ტესტირება და პილოტირება (საცდელი ღონისძიების გატარება) პრობაციის სააგენტოს მიერ </t>
  </si>
  <si>
    <r>
      <t xml:space="preserve">თავისუფლებაშეზღუდულ პირთა სარეაბილიტაციო და პროფესიული გადამზადების  პროგრამებში ჩართულობა.;  </t>
    </r>
    <r>
      <rPr>
        <b/>
        <i/>
        <sz val="12"/>
        <rFont val="Sylfaen"/>
        <family val="1"/>
      </rPr>
      <t>შენიშვნა</t>
    </r>
    <r>
      <rPr>
        <i/>
        <sz val="12"/>
        <rFont val="Sylfaen"/>
        <family val="1"/>
      </rPr>
      <t>: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</si>
  <si>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t xml:space="preserve">თავისუფლებაშეზღუდულ პირთა სარეაბილიტაციო და პროფესიული გადამზადების  პროგრამებში ჩართულობა; </t>
    </r>
    <r>
      <rPr>
        <b/>
        <i/>
        <sz val="12"/>
        <rFont val="Sylfaen"/>
        <family val="1"/>
      </rPr>
      <t>შენიშვნა:</t>
    </r>
    <r>
      <rPr>
        <i/>
        <sz val="12"/>
        <rFont val="Sylfaen"/>
        <family val="1"/>
      </rPr>
      <t xml:space="preserve">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</si>
  <si>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t>თავისუფლებაშეზღუდულ პირთა სარეაბილიტაციო და პროფესიული გადამზადების  პროგრამებში ჩართულობა</t>
    </r>
    <r>
      <rPr>
        <i/>
        <sz val="12"/>
        <rFont val="Sylfaen"/>
        <family val="1"/>
      </rPr>
      <t xml:space="preserve">; </t>
    </r>
    <r>
      <rPr>
        <b/>
        <i/>
        <sz val="12"/>
        <rFont val="Sylfaen"/>
        <family val="1"/>
      </rPr>
      <t>შენიშვნა:</t>
    </r>
    <r>
      <rPr>
        <i/>
        <sz val="12"/>
        <rFont val="Sylfaen"/>
        <family val="1"/>
      </rPr>
      <t xml:space="preserve"> 2017 წლიდან იგეგმება თავისუფლების შეზღუდვის დაწესებულების პენიტენციური დეპარტატამენტისთვის გადაცემა</t>
    </r>
  </si>
  <si>
    <r>
      <t xml:space="preserve">თავისუფლებაშეზღუდულ პირთა სარეაბილიტაციო და პროფესიული გადამზადების  პროგრამებში ჩართულობა; </t>
    </r>
    <r>
      <rPr>
        <b/>
        <i/>
        <sz val="12"/>
        <rFont val="Sylfaen"/>
        <family val="1"/>
      </rPr>
      <t>შენიშვნა:</t>
    </r>
    <r>
      <rPr>
        <i/>
        <sz val="12"/>
        <rFont val="Sylfaen"/>
        <family val="1"/>
      </rPr>
      <t xml:space="preserve"> 2017 წლიდან იგეგმება თავისუფლების შეზღუდვის დაწესებულების პენიტენციური დეპარტატამენტისთვის გადაცემ</t>
    </r>
  </si>
  <si>
    <t>ღონისძიება 7.2.3. არასრულწლოვანთა საქმეებზე პილოტირებული სქემების განხორციელებით, პირობით ვადამდე გათავისუფლების საბჭოების და სასჯელის მისჯამდე პრობაციის სოციალური მუშაკების ჩართულობის მექანიზმების შემუშავება</t>
  </si>
  <si>
    <r>
      <t>არასრულწლოვანთათვის სასჯელის დანიშვნამდე პროცესში პრობაციის სოციალური მუშაკების ჩართვის შესაბამისი კონცეფციის შემუშავება (კომისიების შემადგენლობისა და მუშაობის წესის განმსაზღვრა)</t>
    </r>
    <r>
      <rPr>
        <b/>
        <sz val="8"/>
        <color indexed="8"/>
        <rFont val="Sylfaen"/>
        <family val="1"/>
      </rPr>
      <t/>
    </r>
  </si>
  <si>
    <r>
      <t>არასრულწლოვანთათვის სასჯელის დანიშვნამდე პროცესში პრობაციის სოციალური მუშაკის ჩართვის შესაბამისი კონცეფციის შემუშავება (კომისიების შემადგენლობისა და მუშაობის წესის განმსაზღვრა)</t>
    </r>
    <r>
      <rPr>
        <b/>
        <sz val="8"/>
        <color indexed="8"/>
        <rFont val="Sylfaen"/>
        <family val="1"/>
      </rPr>
      <t/>
    </r>
  </si>
  <si>
    <t>არასრულწლოვანთათვის სასჯელის დანიშვნამდე პროცესში პრობაციის სოციალური მუშაკის ჩართვის პილოტირება</t>
  </si>
  <si>
    <r>
      <t xml:space="preserve">არასრულწლოვანთათვის სასჯელის დანიშვნამდე პროცესში პრობაციის სოციალური მუშაკის ჩართვა;
</t>
    </r>
    <r>
      <rPr>
        <sz val="12"/>
        <rFont val="Sylfaen"/>
        <family val="1"/>
      </rPr>
      <t>არასრულწლოვანთა საქმეებზე წინასასამართლო ანგარიშის მომზადება.</t>
    </r>
  </si>
  <si>
    <r>
      <t xml:space="preserve">არასრულწლოვანთათვის სასჯელის დანიშვნამდე პროცესში პრობაციის სოციალური მუშაკის ჩართვა;
არასრულწლოვანთა საქმეებზე წინასასამართლო ანგარიშის მომზადება. </t>
    </r>
    <r>
      <rPr>
        <b/>
        <sz val="8"/>
        <color indexed="8"/>
        <rFont val="Sylfaen"/>
        <family val="1"/>
      </rPr>
      <t/>
    </r>
  </si>
  <si>
    <t>არასრულწლოვანთათვის სასჯელის დანიშვნამდე პროცესში პრობაციის სოციალური მუშაკის ჩართვა;
არასრულწლოვანთა საქმეებზე წინასასამართლო ანგარიშის მომზადება.</t>
  </si>
  <si>
    <t>ღონისძიება 7.2.4. ელექტრონული მონიტორინგის სისტემის გაფართოვება(შინაპატიმრობა -ალტერნატიული სასჯელი სრულწლოვანთათვის)</t>
  </si>
  <si>
    <r>
      <t>ა</t>
    </r>
    <r>
      <rPr>
        <b/>
        <sz val="8"/>
        <color indexed="8"/>
        <rFont val="Sylfaen"/>
        <family val="1"/>
      </rPr>
      <t/>
    </r>
  </si>
  <si>
    <r>
      <t xml:space="preserve">შინაპატიმრობის სასჯელის გამოყენება სრულწლოვანი მსჯავრდებულების მიმართ; შესაბამისი კონცეფციების შემუშავება; </t>
    </r>
    <r>
      <rPr>
        <b/>
        <sz val="12"/>
        <rFont val="Sylfaen"/>
        <family val="1"/>
      </rPr>
      <t>შენიშვნა:</t>
    </r>
    <r>
      <rPr>
        <sz val="12"/>
        <rFont val="Sylfaen"/>
        <family val="1"/>
      </rPr>
      <t xml:space="preserve"> განხორციელება შესაძლებელია  მხოლოდ შესაბამისი წლის ბიუჯეტში, აღნიშნული თანხის გათვალისწინების შემთხვევაში და ასევე დამატებითი საშტატო ერთეულის დამატების შემთხვევაში) </t>
    </r>
  </si>
  <si>
    <r>
      <t xml:space="preserve">შინაპატიმრობის სასჯელის გამოყენება სრულწლოვანი მსჯავრდებულების მიმართ; ცვლილებების სრული დატვირთვით  ამოქმედება; </t>
    </r>
    <r>
      <rPr>
        <b/>
        <sz val="12"/>
        <rFont val="Sylfaen"/>
        <family val="1"/>
      </rPr>
      <t xml:space="preserve">შენიშვნა: </t>
    </r>
    <r>
      <rPr>
        <sz val="12"/>
        <rFont val="Sylfaen"/>
        <family val="1"/>
      </rPr>
      <t>განხორციელება შესაძლებელია  მხოლოდ შესაბამისი წლის ბიუჯეტში, აღნიშნული თანხის გათვალისწინების შემთხვევაში</t>
    </r>
  </si>
  <si>
    <r>
      <t xml:space="preserve">შინაპატიმრობის სასჯელის გამოყენება სრულწლოვანი მსჯავრდებულების მიმართ;  სრული დატვირთვით ამუშავება;  </t>
    </r>
    <r>
      <rPr>
        <b/>
        <sz val="12"/>
        <rFont val="Sylfaen"/>
        <family val="1"/>
      </rPr>
      <t xml:space="preserve">შენიშვნა: </t>
    </r>
    <r>
      <rPr>
        <sz val="12"/>
        <rFont val="Sylfaen"/>
        <family val="1"/>
      </rPr>
      <t>განხორციელება შესაძლებელია  მხოლოდ შესაბამისი წლის ბიუჯეტში, აღნიშნული თანხის გათვალისწინების შემთხვევაში</t>
    </r>
  </si>
  <si>
    <r>
      <t xml:space="preserve">შინაპატიმრობის სასჯელის გამოყენება სრულწლოვანი მსჯავრდებულების მიმართ;  სრული დატვირთვით ამუშავება;   </t>
    </r>
    <r>
      <rPr>
        <b/>
        <sz val="12"/>
        <rFont val="Sylfaen"/>
        <family val="1"/>
      </rPr>
      <t xml:space="preserve">შენიშვნა: </t>
    </r>
    <r>
      <rPr>
        <sz val="12"/>
        <rFont val="Sylfaen"/>
        <family val="1"/>
      </rPr>
      <t>განხორციელება შესაძლებელია  მხოლოდ შესაბამისი წლის ბიუჯეტში, აღნიშნული თანხის გათვალისწინების შემთხვევაში</t>
    </r>
  </si>
  <si>
    <t>ღონისძიება 7.2.5.წინასასამართლო პრობაციის სამსახურის შექმნა</t>
  </si>
  <si>
    <r>
      <t xml:space="preserve">წინასასამართლო პრობაციის სისტემის შექმნა; შესაბამისი კონცეფციების შემუშავება; </t>
    </r>
    <r>
      <rPr>
        <b/>
        <sz val="12"/>
        <rFont val="Sylfaen"/>
        <family val="1"/>
      </rPr>
      <t>შენიშვნა</t>
    </r>
    <r>
      <rPr>
        <sz val="12"/>
        <rFont val="Sylfaen"/>
        <family val="1"/>
      </rPr>
      <t>: განხორციელება შესაძლებელია  მხოლოდ შესაბამისი წლის ბიუჯეტში, აღნიშნული თანხის გათვალისწინების შემთხვევაში</t>
    </r>
  </si>
  <si>
    <r>
      <t xml:space="preserve">წინასასამართლო პრობაციის სისტემის შექმნა; საპილოტე ვერსიის ამოქმედება; </t>
    </r>
    <r>
      <rPr>
        <b/>
        <sz val="12"/>
        <rFont val="Sylfaen"/>
        <family val="1"/>
      </rPr>
      <t xml:space="preserve">შენიშვნა: </t>
    </r>
    <r>
      <rPr>
        <sz val="12"/>
        <rFont val="Sylfaen"/>
        <family val="1"/>
      </rPr>
      <t>განხორციელება შესაძლებელია  მხოლოდ შესაბამისი წლის ბიუჯეტში, აღნიშნული თანხის გათვალისწინების შემთხვევაში</t>
    </r>
  </si>
  <si>
    <r>
      <t xml:space="preserve">წინასასამართლო პრობაციის სისტემის შექმნა; სრულყოფილი მუშობა;      </t>
    </r>
    <r>
      <rPr>
        <b/>
        <sz val="12"/>
        <rFont val="Sylfaen"/>
        <family val="1"/>
      </rPr>
      <t xml:space="preserve">შენიშვნა: </t>
    </r>
    <r>
      <rPr>
        <sz val="12"/>
        <rFont val="Sylfaen"/>
        <family val="1"/>
      </rPr>
      <t>განხორციელება შესაძლებელია  მხოლოდ შესაბამისი წლის ბიუჯეტში, აღნიშნული თანხის გათვალისწინების შემთხვევაში</t>
    </r>
  </si>
  <si>
    <t>პენიტენციურ დეპარტამენტთან კოორდინირებული მუშაობა</t>
  </si>
  <si>
    <t>სისხლის სამართლის  კანონმდებლობის რეფორმის ძირითადი მიზანია სისხლის სამართლის  ლიბერალიზაციის  პოლიტიკასთან და  ადამიანის  უფლებათა  საერთაშორისო და ევროპულ სტანდარტებთან შესაბამისობის უზრუნველყოფა. ამ მხრივ, მნიშვნელოვანია, საკანანონმდებლო ბაზის დახვეწა, მათ შორის სისხლის სამართლის კოდექსის გადასინჯვა, სისხლის სამართლის პროცესის წარმოებისას შეჯიბრებითობის პრინციპის განმტკიცება</t>
  </si>
  <si>
    <t>სამოქალაქო და ადმინისტრაციული კანონმდებლობის ანალიზის საფუძველზე საკაონმდებლო ცვლილებებზე რეკომენდაციების შემუშავება და საკანონნმდებლო ცვლილებების ინიცირება საჭიროებისამებრ</t>
  </si>
  <si>
    <t>ცვლილებები დამტკიცებულია პრობაციის ეროვნული სააგენტოს სპეციალისტებისათვის (პრობაციის ოფიცერი, სოციალური მუშაკი და ფსიქოლოგი); პროფესიული ეთიკის სტანდარტები დამტკიცებულია; არასრულწლოვნებთან მომუშავე სხვა სპეციალისტების (მოსამართლეები, ადვოკატები, პროკურორები, პოლიციელები) ქცევის მარეგულირებელი ნორმების შემუშავებაზე მუშაობა დაწყებულია.</t>
  </si>
  <si>
    <t>დამტკიცებული სტანდარტების გადახედვა და საჭიროებისამებრ განახლება.</t>
  </si>
  <si>
    <t xml:space="preserve"> ბავშვზე ორიენტირებული გარემოს შექმნის შესახებ კონცეფციის შემუშავება დასრულებულია. ბავშვზე ორიენტირებული გარემოს შექმნის შესახებ კონცეფციის შესაბამისად დაწყებულია მუშაობა დამტკიცებასა და პრაქტიკაში დანერგვაზე. </t>
  </si>
  <si>
    <t xml:space="preserve"> ბავშვზე ორიენტირებული გარემოს შექმნის შესახებ კონცეფცია დამტკიცებულია. დაწყებულია მუშაობა კონცეფციის პრაქტიკაში დანერგვაზე.</t>
  </si>
  <si>
    <t xml:space="preserve"> ბავშვზე ორიენტირებული გარემოს შექმნის შესახებ კონცეფცია დანერგილია.</t>
  </si>
  <si>
    <t xml:space="preserve">მიმდინარეობს არასრულწლოვანთა დანაშაულის პრევენციის საკოორდინაციო მექანიზმის შემუშავება </t>
  </si>
  <si>
    <t>დანაშაულის პრევენციის საკოორდინაციო მექანიზმი შემუშავებულია</t>
  </si>
  <si>
    <r>
      <t xml:space="preserve"> </t>
    </r>
    <r>
      <rPr>
        <sz val="9"/>
        <rFont val="Calibri"/>
        <family val="2"/>
      </rPr>
      <t xml:space="preserve">განრიდებული არასრულწლოვნებისათვის სერვისების გაუმჯობესება; განრიდების/განრიდებისა და მედიაციის პროგრამ გავრცელება ახალგაზრდა დამნაშავეებზე (18-21 წლის დამნაშავეები); პროგრამაში პროკურორის როლის შემცირება და მედიატორის როლის გაზრდა; განრიდების/განრიდებისა და მედიაციის პროგრამის სასამრთლო დონეზე გავრცელება;  პროგრამაში ჩართული პროფესიონალების კვალიფიკაციის ამაღლებაზე ზრუნვა. </t>
    </r>
  </si>
  <si>
    <t xml:space="preserve">.სასამრთლო დონეზე განრიდების/განრიდებისა და მედიაციის პროგრამის წარმატებით განხორციელება; 14-21 წლამდე პირების მიმართ განრიდების პროგრამების წარმატებით განხორციელება; განრიდებული არასრულწლოვნებისათვის სერვისების გაუმჯობესება; პროგრამაში ჩართული პროფესიონალების კვალიფიკაციის ამაღლებაზე ზრუნვა. </t>
  </si>
  <si>
    <t>მიმდინარეობს მონალაპარეკბა, კონკრეტული თანხა დაზუსტებული არ არის</t>
  </si>
  <si>
    <t>შემუშავებულია საკანონმდებლო ცვლილებათა პაკეტი, რომლითაც გათვალისწინებულია პირობით ვადამდე გათავისუფლების გადაწყვეტილების გასაჩივრების მექანიზმის დახვეწა</t>
  </si>
  <si>
    <t xml:space="preserve">ამოქმედებულია განახლებული გასაჩივრების მექანიზმი და ეფექტურად გამოიყენება პრაქტიკაში </t>
  </si>
  <si>
    <t>არასრულწლოვანთა პირობით ვადამდე გათავისუფლების მექანიზმის შემდგომი დახვეწა</t>
  </si>
  <si>
    <t>საჭიროების შემთხვევაში გეგმისა და შეფასების ფორმები განახლებულია;
 ყველა არასრულწლოვანი  მსჯავრდებულისათვის  შემუშავებულია გეგმა</t>
  </si>
  <si>
    <t>საჭიროების შემთხვევაში გეგმისა და შეფასების ფორმები განახლებულია; ყველა არასრულწლოვანი  მსჯავრდებულისათვის  შემუშავებულია გეგმა</t>
  </si>
  <si>
    <t>ყველა არასრულწლოვანი  პირობით მსჯავრდებულდებულისათვის შემუშავებულია რეაბილიტაციის ინდივიდუალური გეგმა სასჯელის მოხდის ინდივიდუალური გეგმის გათვალისწინებით</t>
  </si>
  <si>
    <t>ყველა არასრულწლოვან მსჯავრდებულს მიეწოდება სრული ზოგადი განათლება ინდივიდუალური საჭიროების გათვალისწინებით</t>
  </si>
  <si>
    <t>პროფესიული მომზადების  პროგრამებში (ტრეინინგ-კურსები) ჩართულ არასრულწლოვან მსჯავრდებულთა რაოდენობის  ზრდა წინა  წლის მაჩვენებელთან შედარებით</t>
  </si>
  <si>
    <t>პროფესიული მომზადების  პროგრამებში (ტრეინინგ-კურსები ჩართულ არასრულწლოვან მსჯავრდებულთა რაოდენობის  ზრდა წინა  წლის მაჩვენებელთან შედარებით</t>
  </si>
  <si>
    <t>პროფესიული მომზადების  პროგრამებში (ტრეინინგ-კურსები)  ჩართულ არასრულწლოვან მსჯავრდებულთა რაოდენობის  ზრდა წინა  წლის მაჩვენებელთან შედარებით</t>
  </si>
  <si>
    <t>ყველა მსჯავრდებული უზრუნველყოფილია სასჯელის მოხდის ინდივიდუალური გეგმის მიხედვით გაწერილი  პროფესიული ან/და საგანმანათლებლო სწავლების კურსით;</t>
  </si>
  <si>
    <t>სპორტისა და ახალგაზრდობის საქმეთა სამინისტრო - 37050 ლარი</t>
  </si>
  <si>
    <t>სპორტისა და ახალგაზრდობის საქმეთა სამინისტროს მიერ 2017 წელს არ არის დაგეგმილი პროგრამის განხორციელება</t>
  </si>
  <si>
    <t>სპორტისა და ახალგაზრდობის საქმეთა სამინისტროს მიერ არ არის დაგეგმილი პროგრამის განხორციელება</t>
  </si>
  <si>
    <t>საქართველოს სასჯელაღსრულების და პრობაციის მინისტრისა და საქართველოს განათლების და მეცნიერების მინისტრის ერთობლივი 2016 წლის 1 სექტემბრის  №110/ნ/№124 ბრძანების შესაბამისად, უზურუნველყოფილია არასრულწლოვან ბრალდებულთა ზოგადი განათლება</t>
  </si>
  <si>
    <t>ბრძანების შესაბამისად ( №110/ნ/№124 ) უზურუნველყოფილია არასრულწლოვან ბრალდებულთა ზოგადი განათლება</t>
  </si>
  <si>
    <t>მშენებლობის პროექტთან დაკავშირებით ექსპერტიზის საბოლოო დასკვნის საფუძველზე ბაზრის მოკვლევა ჩატარებულია; გამოცხადდება სამშენებლო სამუშაოების შესყიდვისათვის პროცედურები დაწყებულია; სამშენებლო სამუშაოების შემსრულებელი კომპანია შერჩეულია; მიწის სამუშაოები ჩატარებულია.</t>
  </si>
  <si>
    <t>არასრულწლოვანთა და ახალგაზრდა დამნაშავეთათვის (18-21 წწ) სპეციალური პენიტენციური დაწესებულების მშენებლობა გრძელდება.</t>
  </si>
  <si>
    <t xml:space="preserve">არასრულწლოვანთა და ახალგაზრდა დამნაშავეთათვის (18-21 წწ) სპეციალური პენიტენციური დაწესებულების მშენებლობა გაგრძელდა და დასრულდა  </t>
  </si>
  <si>
    <t>ხარისხის  კონტროლის    და პროფესიული ზედამხდეველობის მეთოდოლოგიის და ინსტრუმენტების შემუშავება დანაშაულის პრევეციის ცენტრში</t>
  </si>
  <si>
    <t>ხარისხის  კონტროლის    და პროფესიული ზედამხდეველობას მეთოდოლოგიის და ინსტრუმენტების დამტკიცება  დანაშაულის პრევეციის ცენტრში</t>
  </si>
  <si>
    <t>დანაშაულის პრევენციის ცენტრში დანერგილია და პროგრამაში ჩართული სპეციალისტები გადიან პროფესიულ ზედამხედველობას დამტკიცებული სტანდარტის შესაბამისად.</t>
  </si>
  <si>
    <t xml:space="preserve">შექმნილია სამუშაო ჯგუფი. მიმდინარეობს მუშაობა განრიდებისა და მედიაციის ელექტორნული საქმისწარმოების შექმნაზე. </t>
  </si>
  <si>
    <t>მიმდინარეობს მუშაობა განრიდებისა და მედიაციის  ელექტრონული საქმისწარმოების პროგრამის დანერგვაზე.</t>
  </si>
  <si>
    <t>განრიდებისა და მედიაციის  ელექტრონული საქმისწარმოების პროგრამა გამართულად ფუნქციონირებს</t>
  </si>
  <si>
    <t>კონცეფციის პრაქტიკაში დანერგვაზე მუშაობა დაწყებულია.</t>
  </si>
  <si>
    <t xml:space="preserve"> საბაზისო მონაცემი 2016</t>
  </si>
  <si>
    <t>2021 წელი</t>
  </si>
  <si>
    <t>CEPEJ-ს კვლევის საფუძველზე მოსამართლეთა განსაზღვრული რაოდენობის შტატების შევსება საერთო სასამართლოების სისტემაში</t>
  </si>
  <si>
    <t>მოსამართლეთა საჭირო რაოდენობის განსაზღვრა და ვაკანტური ადგილების შევსება</t>
  </si>
  <si>
    <t xml:space="preserve">მოსამართლეთა სპეციალიზაციის რეფორმა </t>
  </si>
  <si>
    <t xml:space="preserve">მოსამართლეთა საქმიანობის პერიოდული შეფასების სისტემის დახვეწის და მოსამართლეთა დაწინაურების კრიტერიუმების თაობაზე რეკომენდაციების შემუშავება </t>
  </si>
  <si>
    <r>
      <t>მიმართულება 1 -</t>
    </r>
    <r>
      <rPr>
        <b/>
        <sz val="10"/>
        <rFont val="Sylfaen"/>
        <family val="1"/>
        <charset val="204"/>
      </rPr>
      <t xml:space="preserve"> ამოცანა 1</t>
    </r>
    <r>
      <rPr>
        <sz val="10"/>
        <rFont val="Sylfaen"/>
        <family val="1"/>
        <charset val="204"/>
      </rPr>
      <t xml:space="preserve"> -მოსამართლეთა დისციპლინური სამართალწარმოების შესახებ კანონის და საერთო სასამართლოების შესახებ ორგანულ კანონში გათვალისწინებული დისციპლინური მექანიზმების  გაუმჯობესება და სრულყოფა;</t>
    </r>
  </si>
  <si>
    <t xml:space="preserve">დამოუკიდებელი ინსპექტორის სამსახურის შექმნა და ფუნქციონირებისთვის ხელის შეწყობა;   </t>
  </si>
  <si>
    <r>
      <t>მიმართულება 1 - ამოცანა 2 - სასამართლოში</t>
    </r>
    <r>
      <rPr>
        <sz val="10"/>
        <rFont val="Calibri"/>
        <family val="2"/>
        <charset val="1"/>
        <scheme val="minor"/>
      </rPr>
      <t xml:space="preserve"> </t>
    </r>
    <r>
      <rPr>
        <sz val="10"/>
        <rFont val="Sylfaen"/>
        <family val="1"/>
        <charset val="204"/>
      </rPr>
      <t>საქმეთა</t>
    </r>
    <r>
      <rPr>
        <sz val="10"/>
        <rFont val="Calibri"/>
        <family val="2"/>
        <charset val="1"/>
        <scheme val="minor"/>
      </rPr>
      <t xml:space="preserve"> </t>
    </r>
    <r>
      <rPr>
        <sz val="10"/>
        <rFont val="Sylfaen"/>
        <family val="1"/>
        <charset val="204"/>
      </rPr>
      <t>შემთხვევითობის</t>
    </r>
    <r>
      <rPr>
        <sz val="10"/>
        <rFont val="Calibri"/>
        <family val="2"/>
        <charset val="1"/>
        <scheme val="minor"/>
      </rPr>
      <t xml:space="preserve"> </t>
    </r>
    <r>
      <rPr>
        <sz val="10"/>
        <rFont val="Sylfaen"/>
        <family val="1"/>
        <charset val="204"/>
      </rPr>
      <t xml:space="preserve"> პრინციპზე</t>
    </r>
    <r>
      <rPr>
        <sz val="10"/>
        <rFont val="Calibri"/>
        <family val="2"/>
        <charset val="1"/>
        <scheme val="minor"/>
      </rPr>
      <t xml:space="preserve"> </t>
    </r>
    <r>
      <rPr>
        <sz val="10"/>
        <rFont val="Sylfaen"/>
        <family val="1"/>
        <charset val="204"/>
      </rPr>
      <t>დაფუძნებული</t>
    </r>
    <r>
      <rPr>
        <sz val="10"/>
        <rFont val="Calibri"/>
        <family val="2"/>
        <charset val="1"/>
        <scheme val="minor"/>
      </rPr>
      <t xml:space="preserve"> </t>
    </r>
    <r>
      <rPr>
        <sz val="10"/>
        <rFont val="Sylfaen"/>
        <family val="1"/>
        <charset val="204"/>
      </rPr>
      <t>ელექტრონული</t>
    </r>
    <r>
      <rPr>
        <sz val="10"/>
        <rFont val="Calibri"/>
        <family val="2"/>
        <charset val="1"/>
        <scheme val="minor"/>
      </rPr>
      <t xml:space="preserve"> </t>
    </r>
    <r>
      <rPr>
        <sz val="10"/>
        <rFont val="Sylfaen"/>
        <family val="1"/>
        <charset val="204"/>
      </rPr>
      <t>განაწილების</t>
    </r>
    <r>
      <rPr>
        <sz val="10"/>
        <rFont val="Calibri"/>
        <family val="2"/>
        <charset val="1"/>
        <scheme val="minor"/>
      </rPr>
      <t xml:space="preserve"> </t>
    </r>
    <r>
      <rPr>
        <sz val="10"/>
        <rFont val="Sylfaen"/>
        <family val="1"/>
        <charset val="204"/>
      </rPr>
      <t>სისტემის</t>
    </r>
    <r>
      <rPr>
        <sz val="10"/>
        <rFont val="Calibri"/>
        <family val="2"/>
        <charset val="1"/>
        <scheme val="minor"/>
      </rPr>
      <t xml:space="preserve"> </t>
    </r>
    <r>
      <rPr>
        <sz val="10"/>
        <rFont val="Sylfaen"/>
        <family val="1"/>
        <charset val="204"/>
      </rPr>
      <t>დანერგვა</t>
    </r>
  </si>
  <si>
    <t>საქმეთა განაწილების ელექტრონული პროგრამის პილოტის ამუშავება რუსთავის საქალაქო სასამართლოში</t>
  </si>
  <si>
    <t>საქმეთა განაწილების ელექტრონული პროგრამის სრულად დანერგვა საერთო სასამართლოების სისტემაში</t>
  </si>
  <si>
    <t>საერთო სასამართლოებში საქმეთა ელექტრონული  წარმოების სისტემის გაუმჯობესება</t>
  </si>
  <si>
    <t>საერთო სასამართლოებში საქმეთა ელექტრონული წარმოების სისტემის გაუმჯობესება</t>
  </si>
  <si>
    <t xml:space="preserve">                    </t>
  </si>
  <si>
    <t xml:space="preserve">სამართალწარმოება გაუმჯობესებულია </t>
  </si>
  <si>
    <t>საერთაშორისო პრაქტიკის კვლევა წამების, არაადამიანური და ღირსების შემლახავი ქმედების მსხვერპლის საქმეზე მოსამართლის როლის გასანზღვრისთვის</t>
  </si>
  <si>
    <t>ნაფიც მსაჯულთა ინსტიტუტის სისხლის სამართლის პროცესში დახვეწა და საერთაშორისო სტანდარტებთან შესაბამისობის მიზნით მოსამართლეებისთვის ინსტრუქციების შემუშავება</t>
  </si>
  <si>
    <t>ნაფიც მსაჯულთა ინსტიტუტის სისხლის სამართლის პროცესში დახვეწა და საერთაშორისო სტანდარტებთან შესაბამისობის მიზნით ინსტრუქციების პრაქტიკაში დანერგვა - ტრენინგები</t>
  </si>
  <si>
    <r>
      <t>მოსამართლეობის</t>
    </r>
    <r>
      <rPr>
        <sz val="10"/>
        <rFont val="Calibri"/>
        <family val="2"/>
        <charset val="1"/>
        <scheme val="minor"/>
      </rPr>
      <t xml:space="preserve"> </t>
    </r>
    <r>
      <rPr>
        <sz val="10"/>
        <rFont val="Sylfaen"/>
        <family val="1"/>
        <charset val="204"/>
      </rPr>
      <t>საკვალიფიკაციო</t>
    </r>
    <r>
      <rPr>
        <sz val="10"/>
        <rFont val="Calibri"/>
        <family val="2"/>
        <charset val="1"/>
        <scheme val="minor"/>
      </rPr>
      <t xml:space="preserve"> </t>
    </r>
    <r>
      <rPr>
        <sz val="10"/>
        <rFont val="Sylfaen"/>
        <family val="1"/>
        <charset val="204"/>
      </rPr>
      <t>გამოცდისთვის</t>
    </r>
    <r>
      <rPr>
        <sz val="10"/>
        <rFont val="Calibri"/>
        <family val="2"/>
        <charset val="1"/>
        <scheme val="minor"/>
      </rPr>
      <t xml:space="preserve"> </t>
    </r>
    <r>
      <rPr>
        <sz val="10"/>
        <rFont val="Sylfaen"/>
        <family val="1"/>
        <charset val="204"/>
      </rPr>
      <t>სამართლებრივი</t>
    </r>
    <r>
      <rPr>
        <sz val="10"/>
        <rFont val="Calibri"/>
        <family val="2"/>
        <charset val="1"/>
        <scheme val="minor"/>
      </rPr>
      <t xml:space="preserve"> </t>
    </r>
    <r>
      <rPr>
        <sz val="10"/>
        <rFont val="Sylfaen"/>
        <family val="1"/>
        <charset val="204"/>
      </rPr>
      <t>ტესტებისა</t>
    </r>
    <r>
      <rPr>
        <sz val="10"/>
        <rFont val="Calibri"/>
        <family val="2"/>
        <charset val="1"/>
        <scheme val="minor"/>
      </rPr>
      <t xml:space="preserve"> </t>
    </r>
    <r>
      <rPr>
        <sz val="10"/>
        <rFont val="Sylfaen"/>
        <family val="1"/>
        <charset val="204"/>
      </rPr>
      <t>და</t>
    </r>
    <r>
      <rPr>
        <sz val="10"/>
        <rFont val="Calibri"/>
        <family val="2"/>
        <charset val="1"/>
        <scheme val="minor"/>
      </rPr>
      <t xml:space="preserve"> </t>
    </r>
    <r>
      <rPr>
        <sz val="10"/>
        <rFont val="Sylfaen"/>
        <family val="1"/>
        <charset val="204"/>
      </rPr>
      <t>კაზუსების</t>
    </r>
    <r>
      <rPr>
        <sz val="10"/>
        <rFont val="Calibri"/>
        <family val="2"/>
        <charset val="1"/>
        <scheme val="minor"/>
      </rPr>
      <t xml:space="preserve"> </t>
    </r>
    <r>
      <rPr>
        <sz val="10"/>
        <rFont val="Sylfaen"/>
        <family val="1"/>
        <charset val="204"/>
      </rPr>
      <t>მომზადების</t>
    </r>
    <r>
      <rPr>
        <sz val="10"/>
        <rFont val="Calibri"/>
        <family val="2"/>
        <charset val="1"/>
        <scheme val="minor"/>
      </rPr>
      <t xml:space="preserve"> </t>
    </r>
    <r>
      <rPr>
        <sz val="10"/>
        <rFont val="Sylfaen"/>
        <family val="1"/>
        <charset val="204"/>
      </rPr>
      <t>ჯგუფის</t>
    </r>
    <r>
      <rPr>
        <sz val="10"/>
        <rFont val="Calibri"/>
        <family val="2"/>
        <charset val="1"/>
        <scheme val="minor"/>
      </rPr>
      <t xml:space="preserve"> </t>
    </r>
    <r>
      <rPr>
        <sz val="10"/>
        <rFont val="Sylfaen"/>
        <family val="1"/>
        <charset val="204"/>
      </rPr>
      <t xml:space="preserve">გადამზადება საერთაშორისო სტანდარტების შესაბამისად;    </t>
    </r>
  </si>
  <si>
    <t xml:space="preserve">იუსტიციის უმაღლესი საბჭოს საქმიანობის მარეგულირებელი ნორმატიული ბაზის განსაზღვრა, მათ შორის, საბჭოს გადაწყვეტლებების დასაბუთების, მათი გასაჩივრების, ინტერესთა კონფლიქტის წესების  შემუშავება; ისევე როგორც ღიაობის და გამჭვირვალობის მარეგულირებელი წესების შემუშავება, მათ შორის სხდომათა დასწრების უზრუნველყოფის გაზრდა </t>
  </si>
  <si>
    <t>ადამიანის უფლებათა ევროპული სასამართლოს HUDOC-ის საძიებო სისტემის მონაცემთა ბაზის ქართული ინტერფეისის შექმნის პროცესის დასრულება</t>
  </si>
  <si>
    <t>საწყისი ეტაპი 2016</t>
  </si>
  <si>
    <t xml:space="preserve">იურიდიული დახმარების ხელმისაწვდომობა: ოფისების რაოდენობა. ნაწარმოები საქმეების, შედგენილი დოკუმენტებისა და გაწეული  კონსულტაციების რაოდენობა. </t>
  </si>
  <si>
    <t>იურიდიული დახმარების სამსახური 12 იურიდიული დახმარების ბიუროსა და 7 საკონსულტაციო ცენტრის  მეშვეობით, საქართველოს ტერიტორიაზე უზრუნველყოფს უფასო იურიდიულ დახმარებას საქართველოს კანონმდებლობით დადგენილ შემთხვევებში. 2016 წლის მაისში გაიხსნა სამსახურის რიგით მე–19 ოფისი–სინაღის იურიდიული დახმარების ბიურო.
მიღწეულია:
2016 წელს იურიდიული დახმარების სამსახურმა წარმოებაში მიიღო 12220 საქმე, აქედან:
– სისხლის სამართლის საქმეები: 9233
– სამოქალაქო საქმეები: 2048
– ადმინისტრაციული საქმეები: 939.
გაწეული კონსულტაციები: 24501; შედგენილი დოკუმენტები: 3159</t>
  </si>
  <si>
    <r>
      <t>სამსახურის დამოუკიდებლობის უზრუნველმყოფი საკანონმდებლო გარანტიები. იურიდიული დახმარების საბჭოს ეფექტური საქმიანობა.(მიღებული გადაწყვეტილებები). სამსახურის ფინასური სტაბილურობა</t>
    </r>
    <r>
      <rPr>
        <sz val="8.5"/>
        <color rgb="FFFF0000"/>
        <rFont val="Sylfaen"/>
        <family val="1"/>
      </rPr>
      <t xml:space="preserve"> </t>
    </r>
    <r>
      <rPr>
        <sz val="8.5"/>
        <rFont val="Sylfaen"/>
        <family val="1"/>
        <charset val="204"/>
      </rPr>
      <t xml:space="preserve"> საბიუჯეტო დაფინანსების მხრივ; სამსახურის ანგარიშ ვალდებულება  საბჭოს, პარლამენტის  და ფინანსთა სამინისტროს წინაშე. საკანონმდებლო ცვლილებები.</t>
    </r>
  </si>
  <si>
    <t xml:space="preserve">
– იურიდიული დახმარების საბჭომ გამართა 8 სხდომა და მიიღო 17 გადაწყვეტილება;
– 2015 წლისათვის იურიდიული დახმარების სამსახურის საბიუჯეტო დაფინანსება გაიზარდა 51.7%–ით და შეადგინა 4.5 მილიონი ლარი. 2016 წლის საბიუჯეტო ასიგნებები გაიზარდა  28.8%–ით და აღწევს 5.8 მილიონ ლარს.                                                    სამსახურისა და საბჭოს ეფექტური და შეუფერხებელი ფუნქციონირების უზრუნველსაყოფად უცხოელი ექსპერტების მონაწილეობით შემუშავდა იურიდიული დახმარების შესახებ კანონში შესატანი ცვლილებების პაკეტი,  რომელთა შედეგადაც ახლებურად განისაზღვრება საბჭოს წევრთა უფლებამოსილების ვადა და არჩევის წესი.  ინფორმაციის თავისუფლების ინსტიტუტის მიერ (IDFI)  მეოთხედ დასახელდა ყველაზე გამჭვირვალე უწყებად.</t>
  </si>
  <si>
    <r>
      <t>იურიდიული დახმარების შესახებ კანონის, სამსახურის საქმიანობის მარეგულირებელი სამართლებრივი აქტების დახვეწა  საჭიროებისამებრ;  
სამსახურის ბიუჯეტის დაგეგმვა, სამსახურის სტრატეგიული მიზნებისა და ამოცანების შესაბამისად.  სამსახურისათვის ფინანსური გარანტიების მოპოვების პროცესში იურიდიული დახმარების საბჭოსა და საქართველოს პარლამენტის აქტიური მონაწილეობა მზარდი საბიუჯეტო დაფინანსების უზრუნველყოფის მიზნით.                                                      მართლმსაჯულების სისტემის სხვა მონაწილეებთან აქტიური თანამშრომლობა იურიდიული დახმარების სისტემის  სრულყოფის მიზნით.</t>
    </r>
    <r>
      <rPr>
        <sz val="8.5"/>
        <rFont val="Sylfaen"/>
        <family val="1"/>
      </rPr>
      <t xml:space="preserve"> სამსახურის ახალი დებულების საბოლოო ვარიანტის შემუშავება და საბჭოსთან შეთანხმება. საბჭოს წევრების არჩევისა და უფლეამოსილების ვადის ახლებურად განსაზღვრასთან, ასევე მანდატის გაფართოებასთან დაკავშირებით იურიდიული დახმარების შესახებ კანონში ცვლილებების ინიცირება. </t>
    </r>
  </si>
  <si>
    <r>
      <t xml:space="preserve">საბიუჯეტო ასიგნებების გარდა, ასევე საჭიროა დონორის ტექნიკური დახმარება.                </t>
    </r>
    <r>
      <rPr>
        <b/>
        <i/>
        <sz val="8.5"/>
        <color rgb="FFFF0000"/>
        <rFont val="Sylfaen"/>
        <family val="1"/>
      </rPr>
      <t xml:space="preserve">                                                               </t>
    </r>
    <r>
      <rPr>
        <sz val="8.5"/>
        <rFont val="Sylfaen"/>
        <family val="1"/>
        <charset val="204"/>
      </rPr>
      <t xml:space="preserve">                         </t>
    </r>
  </si>
  <si>
    <t xml:space="preserve">
 საკანონმდებლო ცვლილებები. 
ახალი მანდატით საქმეთა რაოდენობა.                        მანდატის გაფართოებით დაკისრებული ვალდებულებების შესასრულებლად სამსახურში მიღებული ახალი კადრების რაოდენობა.</t>
  </si>
  <si>
    <t>– 2016 წლის 1 იანვრიდან საკანონმდებლო ცვლილებების შედეგად დაკისრებული ვალდებულებების შესასრულებლად სამსახურმა განახორციელა: 1) გადახდისუუნარო პირების წარმოამდგენლობა ადმინისტრაციულ ორგანოში;  2) კანონთან კონფლიქტში მყოფი არასრულწლოვნების დაცვა სისხლის სამართლის  და ადმინისტრაციულ სამართალდარღვევათა საქმეებზე, ასევე არასრულწლოვან მოწმეთა და დაზარალებულთა დაცვა. 3) თავშესაფრის ან ლტოლვილის სტატუსის მაძიებელთა დაცვა; 
– სამოქალაქო საქმეებზე სამუშაოდ სამსახურმა მოახდინა  დამატებით 18 ახალი ადვოკატის რეკრუტირება.
– არასრულწლოვანთა საქმეები: 1328
– სამოქალაქო საქმეები: 2048
– ადმინისტრაციული საქმეები: 939, მათ შორის, თავშესაფრის ან ლტოლვილის სტატუსის მაძიებელთა საქმეები: 181</t>
  </si>
  <si>
    <t xml:space="preserve">სამსახური 2017 წლიდან განახორციელებს: 1) ტუბერკულიოზით დაავადებულ პირთა არანებაყოფლობითი იზოლაციის საქმეებზე სასამართლოში წარმომადგენლობა 2) ძალადობის მსვერპლ ქალთა დაცვას. გაფართოებული მანდატით  სამოქალაქო და ადმინისტრაციული სამართლის დარგებში წარმომადგენლობის განხორციელების მიზნით  იურიდიული დახმარების შესახებ კანონით განსაზღვრულ საკითხთა ჩამონათვალის გაზრდის მიზნით გაიმართება სამუშაო შეხვედრები სასამართლო ხელისუფლებისა და უფასო იურიდიული დახმარების განმახორციელებელი არასამთავრობო ორგანიზაციების წარმომადგენლებთან, მოხდება სტატისტიკური ინფორმაციის მოძიება, სამსახურში დაგროვილი გამოცდილების განზოგადება, შესაბამისი საკანონმდებლო ცვლილებების ინიცირება იურიდიული დახმარების შესახებ კანონში. </t>
  </si>
  <si>
    <t>2018 წლის 1 იანვრიდან,  სამოქალაქო და ადმინისტრაციულ საქმეებზე საადვოკატო წარმომადგენლობის უზრუნველყოფა გაფართოებული მანდატით.</t>
  </si>
  <si>
    <t>სტატისტიკური მონაცემებისა და პრაქტიკის ანალიზის შედეგების საფუძველზე  სამოქალაქო და ადმინისტრაციულ საქმეებზე    მანდატის გაფართოების მიზნით დამატებითი საკითხების განსაზღვრა.</t>
  </si>
  <si>
    <t xml:space="preserve">საბიუჯეტო ასიგნებების გარდა, ასევე საჭიროა დონორის ტექნიკური დახმარება.                       </t>
  </si>
  <si>
    <t xml:space="preserve">
იურიდიული დახმარების ოფისების რაოდენობა (მათ შორის 
გარემონტებული და აღჭურვილი ოფისების რაოდენობა; 
ქოლ-ცენტრში დასაქმებული იურისტების რაოდენობა და მათ მიერ გაწეული კონსულტაციების რაოდენობა.</t>
  </si>
  <si>
    <t xml:space="preserve">–  გარემონტდა და ამოქმედდა სიღნაღის ბიურო, რიგით მე–19–ე ოფისი. ბათუმის ბიურო განთავსდა ახალ ოფისში;
– დაიწყო ცენტრალური აპარატის ოფისის და ფოთის ბიუროს ოფისის  სარემონტო სამუშაოები. 
 გარემონტდა ამბროლაურის საკონსულტაციო ცენტრი. 2016 წლის ივლისის თვიდან ახლებურად დარეგულირდა ონლაინ კონსულტაციების სერვისი, კერძოდ 1 იურისტი დაინიშნა  სატელეფონო და ონლაინ კონსულტაციების უზრუნველსაყოფად. 2016 წლის მონაცემებით სატელეფონო/ონლაინ კონსულტაციების რაოდენობამ შეადგინა 4069  კონსულტაცია. </t>
  </si>
  <si>
    <t xml:space="preserve">სამსახურის ცენტრალური აპარატი და ფოთის ბიურო განთავსდება ახალ ოფისებში;   გურიაში მოძიებული იქნება და გარემონტდება  საოფისე ფართი და  გაიხსნება ახალი ბიურო. 
ოფისების ადაპტირების გეგმის შემუშავება.  მინიმუმ ერთი ოფისის ადაპტირება შშმ პირებისათვის.        
შემუშავდება კონცეფცია     სატელეფონო და ონლაინ კონსულტაციების სისტემის ჩამოყალიბების მიზნით. 
სამსახური განაგრძობს თანამშრომლობას სახელმწიფო სერვისების განვითარების სააგენტოსთან, საზოგადოებრივი ცენტრების მეშვეობით რეგიონებში იურიდიული კონსულტაციის მიწოდების მიზნით. 
</t>
  </si>
  <si>
    <r>
      <t>მოხდება ახალ ტერიტორიულ ერთეულებში იურიდიული დახმარების ხელმისაწვდომობის გაზრდა (სულ ცოტა ერთ ტერიტორიულ ერთეულში),
ახალი ოფისების გარემონტება და თანამედროვე ტექნიკით აღჭურვა.
ზუგდიდის ბიუროსთვის სათანადო  ფართის მოძიება, გარემონტება და განახლებული ტექნიკით აღჭურვა;</t>
    </r>
    <r>
      <rPr>
        <sz val="8.5"/>
        <rFont val="Sylfaen"/>
        <family val="1"/>
      </rPr>
      <t xml:space="preserve">
  გაიმართება სატელეფონო და ონლაინ კონსულტაციების სისტემა.
მინიმუმ ერთი ოფისის ადაპტირება შშმ პირებისათვის.           
</t>
    </r>
    <r>
      <rPr>
        <sz val="8.5"/>
        <rFont val="Sylfaen"/>
        <family val="1"/>
        <charset val="204"/>
      </rPr>
      <t xml:space="preserve">
</t>
    </r>
  </si>
  <si>
    <r>
      <t xml:space="preserve">მოხდება ახალ ტერიტორიულ ერთეულებში იურიდიული დახმარების ხელმისაწვდომობის გაზრდა (სულ ცოტა ერთ ტერიტორიულ ერთეულში),
ახალი ოფისების გარემონტება და თანამედროვე ტექნიკით აღჭურვა. 
 დაიხვეწება სატელეფონო და ონლაინ კონსულტაციების სისტემა .                       
</t>
    </r>
    <r>
      <rPr>
        <sz val="8.5"/>
        <rFont val="Sylfaen"/>
        <family val="1"/>
        <charset val="204"/>
      </rPr>
      <t xml:space="preserve">
მინიმუმ ერთი ოფისის ადაპტირება შშმ პირებისათვის.           </t>
    </r>
  </si>
  <si>
    <t xml:space="preserve">მოხდება ახალ ტერიტორიულ ერთეულებში იურიდიული დახმარების ხელმისაწვდომობის გაზრდა (სულ ცოტა ერთ ტერიტორიულ ერთეულში),
ახალი ოფისების გარემონტება და თანამედროვე ტექნიკით აღჭურვა.  
დაიხვეწება სატელეფონო და ონლაინ კონსულტაციების სისტემა. მინიმუმ ერთი ოფისის ადაპტირება შშმ პირებისათვის.                  </t>
  </si>
  <si>
    <t xml:space="preserve">მოხდება ახალ ტერიტორიულ ერთეულებში იურიდიული დახმარების ხელმისაწვდომობის გაზრდა (სულ ცოტა ერთ ტერიტორიულ ერთეულში),
ახალი ოფისების გარემონტება და თანამედროვე ტექნიკით აღჭურვა.  
დაიხვეწება სატელეფონო და ონლაინ კონსულტაციების სისტემა .        მინიმუმ ერთი ოფისის ადაპტირება შშმ პირებისათვის.           </t>
  </si>
  <si>
    <r>
      <t xml:space="preserve">საბიუჯეტო ასიგნებების გარდა, ასევე საჭიროა დონორის ტექნიკური დახმარება.                                                                                                           </t>
    </r>
    <r>
      <rPr>
        <sz val="8.5"/>
        <color rgb="FFFF0000"/>
        <rFont val="Sylfaen"/>
        <family val="1"/>
      </rPr>
      <t/>
    </r>
  </si>
  <si>
    <t xml:space="preserve"> – თანამშრომლომის მემორანდუმები გაფორმდა 
 კონსორციუმთან სამართლებრივი დახმარება საქართველო–სთან (LAG Consortium). 2016 წლის დეკემბერში, ევროკავშირისა და გაეროს ერთობლივი პროგრამის მხარდაჭერით, გაიმართა სამუშაო შეხვედრა იურიდიული იურიდიული დახმარების სამსახურის და უფასო იურიდიული დახმარების განმახორციელებელი 18 ორგანიზაციის მონაწილეობით. ღონისძიების მონაწილეები გაეცვნენ ეფექტური გადამისამართების პრინციპებს, ერთმანეთს გაუზიარეს საკუთარი გამოცდილება, კონტაქტები და დასახეს თანამშრომლობის გზები.</t>
  </si>
  <si>
    <r>
      <t xml:space="preserve">განხორციელდება უფასო იურიდიული მომსახურების მიმწოდებლებთან კონსულტაციები და თანამშრომლობა ეფექტიანი რეფერალური სისტემის შესაქმნელად.   განხორციელდება ერთობლივი ღონისძიებები იურიდიული დახმარები მიმწოდებელ სხვა ორგანიზაციებთან ერთად;     განხორციელდება რეფერალური სისტემის სქემის შემუშავება.     ეფექტური გადამისამართების სისტემის უზრუნველსაყოფად, შემუშავდება წესები.                                                  </t>
    </r>
    <r>
      <rPr>
        <b/>
        <sz val="8.5"/>
        <color rgb="FFFF0000"/>
        <rFont val="Sylfaen"/>
        <family val="1"/>
      </rPr>
      <t/>
    </r>
  </si>
  <si>
    <r>
      <t xml:space="preserve">გაიმართება უფასო იურიდიული დახმარების სხვა </t>
    </r>
    <r>
      <rPr>
        <sz val="8.5"/>
        <color theme="1"/>
        <rFont val="Sylfaen"/>
        <family val="1"/>
      </rPr>
      <t>მიმწოდებლებთან კონსულტაციები, დაინერგება ეფექტური რეფერალური (გადამისამართების) სისტემა იურიდიული დახმარების მიმწოდებელ ორგანიზაციებს შორის.</t>
    </r>
    <r>
      <rPr>
        <sz val="8.5"/>
        <color rgb="FF00B050"/>
        <rFont val="Sylfaen"/>
        <family val="1"/>
      </rPr>
      <t xml:space="preserve"> </t>
    </r>
    <r>
      <rPr>
        <sz val="8.5"/>
        <rFont val="Sylfaen"/>
        <family val="1"/>
      </rPr>
      <t>ეფექტური გადამისამართების სისტემის უზრუნველსაყოფად, წესები დაიხვეწება დაგროვილი გამოცდილების ანალიზის შედეგად.</t>
    </r>
    <r>
      <rPr>
        <b/>
        <sz val="8.5"/>
        <color rgb="FFFF0000"/>
        <rFont val="Sylfaen"/>
        <family val="1"/>
      </rPr>
      <t xml:space="preserve">
</t>
    </r>
  </si>
  <si>
    <t xml:space="preserve">              
გაფართოვდება რეფერალური სისტემა უფასო იურიდიული დახმარების სხვა მიმწოდებლებთან. 
განხორციელდება ერთობლივი ღონისძიებები იურიდიული დახმარები მიმწოდებელ სხვა ორგანიზაციებთან ერთად;</t>
  </si>
  <si>
    <t xml:space="preserve">რეესტრის ადვოკატთა განახლებული სია;  საქმისწარმოების გამართული პროცესი. ჩატარებული ტრენინგების და მონაწილეთა რაოდენობა.   </t>
  </si>
  <si>
    <r>
      <rPr>
        <sz val="8.5"/>
        <color rgb="FFFF0000"/>
        <rFont val="Sylfaen"/>
        <family val="1"/>
      </rPr>
      <t xml:space="preserve">
</t>
    </r>
    <r>
      <rPr>
        <sz val="8.5"/>
        <rFont val="Sylfaen"/>
        <family val="1"/>
      </rPr>
      <t>2016 წელს მოწვეულ საზოგადოებრივ ადვოკატთა რეესტრში დამატებით ჩაირიცხა  18 ადვოკატი. 2016 წლის ბოლოსთვის, რეესტრში რეგისტრირებული იყო 77 კერძო ადვოკატი. 2016 წლის ივნისში, ჩატარდა მათი ტრენინგ–საჭიროებათა კვლევა, რომლის მიხედვითაც 2016–2017 წლებში შესაბამისი ტრენინგ–სემინარები დაიგეგმა. 2016 წელს, რეესტრის ადვოკატები დაესწრნენ 5 სხვადასხვა სამართლებრივ საკითხზე ორგანიზებულ ტრენინგებს.</t>
    </r>
  </si>
  <si>
    <t>საჭიროებისამებრ განახლდება 
საზოგადოებრივ ადვოკატთა რეესტრი. რეესტრის ადვოკატებისათვის განახლდება ტრენინგ–საჭიროებათა კვლევა და დაიგეგმება  და ჩატარდება შესაბამისი ტრენინგ–სემინარები.
დაიწყება საქმისწარმოების ელექტრონული პროგრამის დანერგვა პილოტურ რეჟიმში.</t>
  </si>
  <si>
    <r>
      <t xml:space="preserve"> საჭიროებისამებრ განახლდება 
საზოგადოებრივ ადვოკატთა რეესტრი  რეესტრის ადვოკატებისათვის განხორციელდება ტრენინგ–საჭიროებათა კვლევა და დაიგეგმება შესაბამისი ტრენინგ–სემინარები. საბოლოოდ დაინერგება </t>
    </r>
    <r>
      <rPr>
        <sz val="8.5"/>
        <rFont val="Sylfaen"/>
        <family val="1"/>
      </rPr>
      <t>საქმისწარმოების ელექტრონულ პროგრამა რეესტრის ადვოკატებისთვის განკუთვნილი მოდულით.</t>
    </r>
  </si>
  <si>
    <t>საჭიროებისამებრ განახლდება საზოგადოებრივ ადვოკატთა რეესტრი. დაგროვილი გამოცდილების ანალიზის შედეგად დაიხვეწება რეესტრის ადვოკატების საქმისწარმოების ელექტრონული პროგრამა 
გაიმართება სამუშაო შეხვედრები რეესტრის ადვოკატებთან  რეესტრის მარეგულირებელი ნორმებისა და პროცედურების დახვეწის მიზნით.</t>
  </si>
  <si>
    <t xml:space="preserve"> საჭიროებისამებრ განახლდება 
საზოგადოებრივ ადვოკატთა რეესტრი. რეესტრის ადვოკატებისათვის განხორციელდება ტრენინგ–საჭიროებათა კვლევა და დაიგეგმება  და ჩატარდება შესაბამისი ტრენინგ–სემინარები. გაიმართება სამუშაო შეხვედრები რეესტრის ადვოკატებთან  რეესტრის მარეგულირებელი ნორმებისა და პროცედურების დახვეწის მიზნით.</t>
  </si>
  <si>
    <t xml:space="preserve"> საჭიროებისამებრ განახლდება 
საზოგადოებრივ ადვოკატთა რეესტრი. რეესტრის ადვოკატებისათვის განხორციელდება ტრენინგ–საჭიროებათა კვლევა და დაიგეგმება და ჩატარდება  შესაბამისი ტრენინგ–სემინარები.გაიმართება სამუშაო შეხვედრები რეესტრის ადვოკატებთან  რეესტრის მარეგულირებელი ნორმებისა და პროცედურების დახვეწის მიზნით.</t>
  </si>
  <si>
    <t>საბიუჯეტო ასიგნებების გარდა ასევე საჭიროა დონორის ტექნიკური დახმარება.</t>
  </si>
  <si>
    <t xml:space="preserve">
2016 წელს, ხარისხის შეფასების სისტემაზე მუშაობა გაგრძელდა USAID/PROLoG-ის მხარდაჭერით: 1) 2016 წლის ივლისში, ხარისხის შეფასების სფეროში ბრიტანული გამოცდილების გაზიარების მიზნით, იურიდიული დახმარების სამსახურის დელეგაცია შოტლანდიასა და ინგლისში იმყოფებოდა. სასწავლო ვიზიტის შედეგების გაზიარება მოხდა სამუშაო შეხვედრებზე, რომელსაც იურიდიული დახმარების ბიუროებში მომუშავე ადვოკატები დაესწრნენ. 2) 2016 წლის ნოემბერში, USAID/PROLoG-ის ორგანიზებით იურიდიული დახმარების სამსახურის შემფასებელი იურისტებისთვის გაიმართა ტრენინგი შეფასების მეთოდოლოგიაში;
– 2016 წლის ნოემბერში, EU/UNDP-ის მხარდაჭერით, გაიმართა სემინარი სამოქალაქო–ადმინისტრაციულ საქმეებზე გაწეული იურიდიული დახმარების ხარისხის შეფასების თაობაზე. 
– იურიდიული დახმარების საბჭომ დაამტკიცა "გაწეული იურიდიული დახმარების ხარისხის შეფასების კრიტერიუმები და წესი", რომლის პრაქტიკაში საბოლოოდ  ამოქმედება დაგეგმილია 2017 წელს. პილოტურ რეჟიმში განხორციელდა დამტკიცებული წესის თანახმად  60 ადვოკატთა შეფასება. 2017 წელს, შეფასების სისტემის სრულად ამოქმედებამდე  მოხდება პილოტის შედეგად მიღებული შედეგების განზოგადოება, რეკომენდაციების შემუშავება და ამ შედეგების გაცნობის მიზნით გაგრძელდება სამუშაო შეხვედრები საზოგადოებრივ ადვოკატებთან. </t>
  </si>
  <si>
    <t xml:space="preserve">საბოლოოდ ამოქმედდება ხარისხის შეფასების სისტემა სისხლი სამართლის საქმეებზე მომუშავე ადვოკატებისთვის;
სამოქალაქო და ადმინისტრაციულ საქმეებზე მოხდება შეფასების სისტემის კონცეფციის შემუშავება, რის ფარგლებშიც გაიმართება სამუშაო შეხვედრები თანამშრომლებთან;
  ბიუროებში და საკონსულტაციო ცენტრებში გაიმართება შეხვედრები შეფასებისა და მონიტორინგის სისტემის  შედეგების გასაცნობად.   </t>
  </si>
  <si>
    <r>
      <t xml:space="preserve">მოხდება მოწვეულ საზოგადოებრივ ადვოკატთა რეესტრის სისხლის სამართლის სპეციალიზაციის  ადვოკატების, უკვე ამოქმედებულ  შეფასებისა და მონიტორინგის სისტემაში    ჩართვა პილოტურ რეჟიმში.
სამოქალაქო და ადმინისტრაციულ საქმეებზე  მოხდება შეფასების სისტემის პილოტირება; 
მოხდება შეფასებისა და მონიტორინგის სისტემის ყოველწლიური შედეგების ანალიზის  საფუძველზე მონიტორინგის სისტემის დახვეწა, საჭიროებისამებრ. </t>
    </r>
    <r>
      <rPr>
        <sz val="10"/>
        <rFont val="Sylfaen"/>
        <family val="1"/>
        <charset val="204"/>
      </rPr>
      <t xml:space="preserve">
 </t>
    </r>
    <r>
      <rPr>
        <sz val="8.5"/>
        <rFont val="Sylfaen"/>
        <family val="1"/>
        <charset val="204"/>
      </rPr>
      <t xml:space="preserve">ბიუროებში და საკონსულტაციო ცენტრებში გაიმართება შეხვედრები შეფასებისა და მონიტორინგის სისტემის  შედეგების გასაცნობად, ასევე  გაიმართება შეხვედრები საზოგადოებრივი ადვოკატების საქმიანობის ერთიანი წესების დახვეწის მიზნით.  </t>
    </r>
  </si>
  <si>
    <r>
      <t xml:space="preserve">
სამოქალაქო და ადმინისტრაციულ საქმეებზე მოხდება შეფასების სისტემის დანერგვა; 
</t>
    </r>
    <r>
      <rPr>
        <sz val="8.5"/>
        <rFont val="Sylfaen"/>
        <family val="1"/>
      </rPr>
      <t>შემუშავდება გაწეული კონსულტაციების ხარისხის შეფასების კონცეფცია;</t>
    </r>
    <r>
      <rPr>
        <sz val="8.5"/>
        <rFont val="Sylfaen"/>
        <family val="1"/>
        <charset val="204"/>
      </rPr>
      <t xml:space="preserve">
მოხდება შეფასებისა და მონიტორინგის სისტემის ყოველწლიური შედეგების ანალიზის საფუძველზე მონიტორინგის სისტემის დახვეწა, საჭიროებისამებრ. 
 ბიუროებში და საკონსულტაციო ცენტრებში გაიმართება შეხვედრები შეფასებისა და მონიტორინგის სისტემის  შედეგების გასაცნობად, ასევე  გაიმართება შეხვედრები საზოგადოებრივი ადვოკატების საქმიანობის ერთიანი წესების დახვეწის მიზნით.  
</t>
    </r>
  </si>
  <si>
    <t xml:space="preserve">მოხდება სამოქალაქო და ადმინისტრაციული სპეციალიზაციის რეესტრის ადვოკატთა შეფასების სისტემაში ჩართვა.
დაინერგება გაწეული კონსულტაციების ხარისხის შეფასების სისტემა;
მოხდება შეფასებისა და მონიტორინგის სისტემის ყოველწლიური შედეგების ანალიზი; შედეგების საფუძველზე მონიტორინგის სისტემის დახვეწა, საჭიროებისამებრ. 
 ბიუროებში და საკონსულტაციო ცენტრებში გაიმართება შეხვედრები შეფასებისა და მონიტორინგის სისტემის  შედეგების გასაცნობად, ასევე  გაიმართება შეხვედრები საზოგადოებრივი ადვოკატების საქმიანობის ერთიანი წესების დახვეწის მიზნით.  
</t>
  </si>
  <si>
    <t xml:space="preserve">მოხდება შეფასებისა და მონიტორინგის სისტემის ყოველწლიური შედეგების ანალიზის  საფუძველზე მონიტორინგის სისტემის დახვეწა, საჭიროებისამებრ. 
 ბიუროებში და საკონსულტაციო ცენტრებში გაიმართება შეხვედრები შეფასებისა და მონიტორინგის სისტემის  შედეგების გასაცნობად, ასევე  გაიმართება შეხვედრები საზოგადოებრივი ადვოკატების საქმიანობის ერთიანი წესების დახვეწის მიზნით.  
</t>
  </si>
  <si>
    <r>
      <t xml:space="preserve"> – ბიუროებისა და რეესტრის ადვოკატებმა წარმატებით გაიარეს ტრენინგები არასრუწლოვანთა მართლმსაჯულებაში. </t>
    </r>
    <r>
      <rPr>
        <sz val="8.5"/>
        <color rgb="FFFF0000"/>
        <rFont val="Sylfaen"/>
        <family val="1"/>
      </rPr>
      <t xml:space="preserve">
</t>
    </r>
    <r>
      <rPr>
        <sz val="8.5"/>
        <rFont val="Sylfaen"/>
        <family val="1"/>
      </rPr>
      <t>2016 წელს ბიუროებში და რეესტრში გაიზარდა სპეციალიზებულ ადვოკატთა რაოდენობა. კერძოდ 42 ადვოკატი დაემატა სპეციალიზებულ ადვოკატთა მუდმივმოქმედ ჯგუფს, რომელშიც დღეისათვის 150 ადვოკატი ირიცხება. გაიმართა თბილისსა და რეგიონებში მულტიდისციპლინური შეხვედრები პრაქტიკის განზოგადები მიზნით არასრულწლოვანთა მართლმსაჯულების საკითხებზე სამსახურის, სასამართლოს, პროკურატურის, სოციალური სამსახურების, პრობაციის, ადვოკატთა ასოციაციის და სხვა დაინტერესებულ მხარეთა მონაწილეობით. სულ გაიმართა 7 შეხვედრა.</t>
    </r>
  </si>
  <si>
    <t>საჭიროებისამებრ ჩატარდება  სიღრმისეული დამატებითი ტრენინგები  სპეციალიზებული ადვოკატებისათვის და  მათი რაოდენობა გაიზრდება საჭიროებისამებრ.  
განხორციელდება  არასრულწლოვანთა საქმეებზე დაგროვილი პრაქტიკის განზოგადება და მართლმსაჯულების განხორციელებაში ჩართული სხვა მხარეებისათვის (პროკურორები, მოსამართლეები, სამოქალაქო სექტორის წარმომადგენლები და სხვა) მისი გაცნობა/სამუშაო შეხვედრები. თბილისის ბიუროში მოეწყობა არასრულწლოვანთათვის სპეციალიზებული ოთახი.</t>
  </si>
  <si>
    <r>
      <rPr>
        <sz val="8.5"/>
        <color rgb="FF00B050"/>
        <rFont val="Sylfaen"/>
        <family val="1"/>
      </rPr>
      <t>საჭიროებისამებრ,</t>
    </r>
    <r>
      <rPr>
        <sz val="8.5"/>
        <rFont val="Sylfaen"/>
        <family val="1"/>
        <charset val="204"/>
      </rPr>
      <t xml:space="preserve"> ჩატარდება  სიღრმისეული დამატებითი ტრენინგები  სპეციალიზებული ადვოკატებისათვის და  მათი რაოდენობა გაიზრდება საჭიროებისამებრ.  
განხორციელდება  არასრულწლოვანთა საქმეებზე დაგროვილი პრაქტიკის განზოგადება და მართლმსაჯულების განხორციელებაში ჩართული სხვა მხარეებისათვის (პროკურორები, მოსამართლეები, სამოქალაქო სექტორის წარმომადგენლები და სხვა) მისი გაცნობა/სამუშაო შეხვედრები. </t>
    </r>
    <r>
      <rPr>
        <sz val="8.5"/>
        <rFont val="Sylfaen"/>
        <family val="1"/>
      </rPr>
      <t>შეფასების სისტემის გავრცელება არასრულწლოვანთა  საქმეებზე.</t>
    </r>
  </si>
  <si>
    <r>
      <t xml:space="preserve">საბიუჯეტო ასიგნებების გარდა, ასევე საჭიროა დონორის ტექნიკური დახმარება.                </t>
    </r>
    <r>
      <rPr>
        <b/>
        <i/>
        <sz val="8.5"/>
        <color rgb="FFFF0000"/>
        <rFont val="Sylfaen"/>
        <family val="1"/>
      </rPr>
      <t/>
    </r>
  </si>
  <si>
    <t xml:space="preserve">სტრუქტურის ანალიზის დოკუმენტი;  საქმისწარმოების და დოკუმენტბრუნვის კომპიუტერულ პროგრამაში ჩართულ მომხმარებელთა რაოდენობა; სამსახურის მიერ ჩატარებული სამუშაო შეხვედრების რაოდენობა; იურიდიული კლინიკის პროექტში მონაწილე სტუდენტების რაოდენობა. სტაჯიორთა რაოდენობა.
 </t>
  </si>
  <si>
    <t>– 2016 წელს,გაგრძელდა მუშაობა სამსახურის სტრუქტურის რეორგანიზაციაზე: სამსახურის დებულების პროექტის შემუშავებისა და განხილვის მიზნით გაიმართა 3 სამუშაო შეხვედრა. პროექტის მიხედვით, სამსახურის ცენტრალურ აპარატში გაჩნდება მენეჯმენტის სამი მიმართულება: 1) ადმინინისტრაციული და ფინანსური მხარდაჭერა, 2) იურიდიული დახმარების ხარისხის მონიტორინგი და 3) სამსახურის განვითარება.
– 2016 წელს, განხორციელდა იურიდიული საქმისწარმოების საინფორმაციო სისტემის "Case Bank"–ის განახლება. პროგრამას დაეტამა სამოქალაქო–ადმინისტრაციული საქმეების აღრიცხვის მოდული. განახლებულ "Case Bank"–ში მუშაობის უნარ–ჩვევებზე, ადვოკატებისთვის პრაქტიკული ტრენინგები ჩატარდა. 
 – იურიდიული კლინიკის ფარგლებში, სტაჟირება გაიარა 44–მა სტუდენტმა.</t>
  </si>
  <si>
    <t xml:space="preserve">სამსახურის სტატუსის ცვლილების, სტრუქტურის ანალიზის  და მანდატის გაფართოების შესაბამისად,  ეტაბრივად მოხდება სტრუქტურის ოპტიმიზაცია. ჩატარდება სამუშაო შეხვედრები სამსახურში ადმინისტრირებისა და მენეჯმენტის დახვეწის მიზნით; ახალი სტრუქტურით გათვალისწინებით შემუშავდება სამუშაო აღწერილობები . 
გაგრძელდება უმაღლეს სასწავლო დაწესებულებებთან იურიდიული კლინიკის პროექტის განხორციელება.
</t>
  </si>
  <si>
    <t xml:space="preserve">საბიუჯეტო ასიგნებების გარდა, ასევე საჭიროა დონორის ტექნიკური დახმარება.                        </t>
  </si>
  <si>
    <t>ტრენინგების რაოდენობა. 
ტრენინგებში მონაწილე ადვოკატთა რაოდენობა.   სასწავლო ცენტრში დასაქმებულთა რაოდენობა. სასწავლო მოდულების რაოდენობა.</t>
  </si>
  <si>
    <t xml:space="preserve"> • 2016 წლის პირველ ნახევარში, UNHCR–ის და UNAG–ის მხარდაჭერით, საზოგადოებრივი ადვოკატებისთვის გაიმართა ტრენინგები ლტოლვილთა დაცვის სამართალში.
• 2016 წლის პირველ ნახევარში, სამოქალაქო სპეციალიზაციის ადვოკატების ჯგუფმა (7 ადვოკატის შემადგენლობით) გაიარა „საქპატენტის“ ორთვიანი სასწავლო კურსი საპატენტო სამართალში. 
• 2016 წლის მარტ–აპრილში,  UNDP–ის და ევროკავშირის მხარდაჭერით, სამსახურის მენეჯმენტისა და ადვოკატებისთვის ჩატარდა  ტრენინგები ადამიანური რესურსების მართვის საკითხებზე. 
• 2016 წლის ივლისიდან, დაიწყო ორწლიანი სასწავლო პროგრამა, რომელიც განკუთვნილია უფასო იურიდიული დახმარების მიწოდებაში ჩართული ადვოკატებისთვის. ჯამში 40 ტრენინგი ჩატარდა.                                                        • განგრძობადი იურიდიული განათლების ფარგლებში, იურიდიული დახმარების სამსახურის ადვოკატებმა გაიარეს ადვოკატთა ასოციაციის მიერ ორგანიზებული ტრენინგები (მათ შორის, დისტანციური სასწავლო პლატფორმის მეშვეობით). ტრენინგებს შორის, აღსანიშნავია შემდეგი თემები: 
 მტკიცებულებათა დასაშვებობა სისხლის სამართლის პროცესში (დაესწრო 40–ზე მეტი ადვოკატი), 
 აღკვეთის ღონისძიებები სისხლის სამართლის პროცესში (დაესწრო 30–ზე მეტი ადვოკატი), 
 ოჯახში და ქალთა მიმართ ძალადობის სამართლებრივი რეგულაციები (დაესწრო 20–ზე მეტი ადვოკატი), 
 საქმის არსებითი გახნილვა (დაესწრო 20–ზე მეტი ადვოკატი)
 ადვოკატთა პროფესიული ეთიკა (დაესწრო 60–ზე მეტი ადვოკატი)
</t>
  </si>
  <si>
    <t>განგრძობადი იურიდიული განათლების ფარგლებში  სამსახური უზრუნველყოფს ადვოკატებს პროფესიული ტრენინგებით კვალიფიკაციის ამაღლებისა და  სავალდებულო კრედიტ საათების დაგროვების მიზნით. 
განხორციელდება ტრენინგები ქალთა მიმართ ძალადობის და ოჯახში ძალადობის მსხვერპლთა დაცვის საკითხებზე, ასევე საერთაშორისო ჰუმანიტარული სამართლის საკითხებზე, და ფსიქიატრიული დახმარების საკითხებზე.
 მოხდება თანამშრომელთა და რეესტრის ადვოკატთა სასწავლო საჭიროებების გამოვლენა. 
ბიუროებში  ჩატარდება საორიენტაციო ტრენინგები ახლადმიღებული ადვოკატებისა და რეესტრის ადვოკატებისათვის, სიის განახლების შესაბამისად; 
მოხდება ბიბლიოთეკების განახლება.     გაგრძელდება    ორწლიანი სასწავლო პროგრამა, რომელიც განკუთვნილია უფასო იურიდიული დახმარების მიწოდებაში ჩართული ადვოკატებისთვის. ჯამში 2016–2017 წლებში უნდა ჩატარდეს 150–მდე ტრენინგი.   დონორების დახმარებით სამოქალაქო და ადმინისტრაციული სამართლის დარგებში ჩატარდება ტრენინგები პრაქტიკოსი მოსამართლეების მონაწილეობით. ჩატარდება ტრენინგები ადამიანის უფლებათა სამართალში.</t>
  </si>
  <si>
    <t>განგრძობადი იურიდიული განათლების ფარგლებში  სამსახური უზრუნველყოფს ადვოკატებს პროფესიული ტრენინგებით  კვალიფიკაციის ამაღლებისა და სავალდებულო კრედიტ საათების დაგროვების მიზნით.  
განხორციელდება ტრენინგები ქალთა მიმართ ძალადობის და ოჯახში ძალადობის მსხვერპლთა დაცვის საკითხებზე;
მოხდება თანამშრომელთა და რეესტრის ადვოკატთა სასწავლო საჭიროებების გამოვლენა. 
 ბიუროებში  ჩატარდება საორიენტაციო ტრენინგები ახლადმიღებული ადვოკატებისა და რეესტრის ადვოკატებისათვის, სიის განახლების შესაბამისად; 
მოხდება ბიბლიოთეკების განახლება. შემუშავდება იურიდიული დახმარების სამსახურის ერთიანი სასწავლო ცენტრის კონცეფცია.მოხდება ბიბლიოთეკების განახლება.</t>
  </si>
  <si>
    <t>განგრძობადი იურიდიული განათლების ფარგლებში  სამსახური უზრუნველყოფს ადვოკატებს პროფესიული ტრენინგებით კვალიფიკაციის ამაღლებისა და  სავალდებულო კრედიტ საათების დაგროვების მიზნით.  
მოხდება თანამშრომელთა და რეესტრის ადვოკატთა სასწავლო საჭიროებების გამოვლენა. 
 ბიუროებში  ჩატარდება საორიენტაციო ტრენინგები ახლადმიღებული ადვოკატებისა და რეესტრის ადვოკატებისათვის, სიის განახლების შესაბამისად; 
მოხდება ბიბლიოთეკების განახლება. იურიდიული დახმარების სამსახურის ბაზაზე ამოქმედდება მოხდება შესაბამისი  კადრებით სამსახურის სასწავლო ცენტრის დაკომპლექტება სასწავლო ცენტრი პილოტურ რეჟიმში.შემუშავდება სასწავლო მოდულები. მოხდება ბიბლიოთეკების განახლება.</t>
  </si>
  <si>
    <t>განგრძობადი იურიდიული განათლების ფარგლებში  სამსახური უზრუნველყოფს ადვოკატებს პროფესიული ტრენინგებით  კვალიფიკაციის ამაღლებისა და სავალდებულო კრედიტ საათების დაგროვების მიზნით.  
 მოხდება თანამშრომელთა და რეესტრის ადვოკატთა სასწავლო საჭიროებების გამოვლენა. 
 ბიუროებში  ჩატარდება საორიენტაციო ტრენინგები ახლადმიღებული ადვოკატებისა და რეესტრის ადვოკატებისათვის, სიის განახლების შესაბამისად; 
მოხდება ბიბლიოთეკების განახლება. იურიდიული დახმარების სამსახურის საწავლო ცენტრი ამოქმედდება საბოლოოდ როგორც სისხლის სამართლის, ასევე სამოქალაქო და ადმინისტრაციული სამართლის დარგებში.მოხდება ბიბლიოთეკების განახლება.</t>
  </si>
  <si>
    <t>განგრძობადი იურიდიული განათლების ფარგლებში  სამსახური უზრუნველყოფს ადვოკატებს პროფესიული ტრენინგებით   კვალიფიკაციის ამაღლებისა დასავალდებულო კრედიტ საათების დაგროვების მიზნით.  მოხდება თანამშრომელთა და რეესტრის ადვოკატთა სასწავლო საჭიროებების გამოვლენა. 
 ბიუროებში  ჩატარდება საორიენტაციო ტრენინგები ახლადმიღებული ადვოკატებისა და რეესტრის ადვოკატებისათვის, სიის განახლების შესაბამისად;  შემუშავდება ახალი სასწავლო მოდულები.
მოხდება ბიბლიოთეკების განახლება.</t>
  </si>
  <si>
    <r>
      <t xml:space="preserve">საბიუჯეტო ასიგნებების გარდა, ასევე საჭიროა დონორის ტექნიკური დახმარება.                      </t>
    </r>
    <r>
      <rPr>
        <b/>
        <i/>
        <sz val="8.5"/>
        <color rgb="FFFF0000"/>
        <rFont val="Sylfaen"/>
        <family val="1"/>
      </rPr>
      <t/>
    </r>
  </si>
  <si>
    <t>იურიდიული დახმარების მომსახურებით კმაყოფილ ბენეფიციართა რაოდენობა (პროცენტულად).
გასვლითი კონსულტაციების/რეგიონების რაოდენობა; კონსულტაციების ჯამური რაოდენობა; 
განახლებული ვებ-გვერდი; 
ჟურნალისტებთან სამუშაო შეხვედრების რაოდენობა. Pr სტრატეგიის დოკუმენტი.</t>
  </si>
  <si>
    <t>სოციალური რეკლამის სტატუსით, ცეტრალურ და რეგიონულ ტელევიზიებში 1–კვირიდან 2–თვემდე ვადით განთავსდა სარეკლამო ვიდეო–რგოლი იურიდიული დახმარების სერვისის შესახებ; ასევე რეკლამა განთავსდა სოციალურ ქსელის ( facebook) მომხმარებელთათვის.
ევროკავშირის და გაეროს დახმარებით გამოიცა ბროშურები, 8 სხვადასხვა სამართლებრივ საკითხზე; სამსახურის მიერ გამოიცა ბროშურები, 3 სამართლებრივ საკითხზე.
ცნობიერების ამაღლების მიზნით, 2016 წელს განხორციელდა 195 სხვადასხვა აქტივობა, მათშორის: 32 სემინარი საქართველოს სხვადასხვა საჯარო სკოლაში; 40 შეხვედრა სხვადასხვა დასახლებული პუნქტის მოსახლეობასთან; 36 ვიზიტი დევნილთა კომპაქტურ დასახლებაში. თვითმმართველობის ორგანოების წარმომადგენლებთან გაიმართა 33 შეხვედრა, სოციალური მომსახურების სააგენტოს რეგიონულ განყოფილებებში – 26 შეხვედრა. 10 შეხვედრა გაიმართა ოჯახში ძალადობის საკითხებზე (მათ შორის ეთნიკური უმცირესბობებით დასახლებულ ახალციხის, ახალქალაქის, გარდაბნისა და ახმეტის მუნიციპალიტეტებში). დამატებით, გაიმართა სხვადასხვა შინაარსის (მათ შორის, საქველმოქმედო) 15 ღონისძიება.</t>
  </si>
  <si>
    <r>
      <t xml:space="preserve">გაგრძელდება თანამშრომლობა ცენტრალურ და რეგიონულ მედიასთან; 
განხორციელდება მინიმუმ ექვსი გასვლითი კონსულტაცია  ერთი თვის განმავლობაში; გასვლითი კონსულტაციების ფარგლებში, სხვადასხვა საკითხებთან ერთად, ყურადღება დაეთმობა ოჯახში ძალადობის მსხვერპლთა დაცვის და ქალთა უფლებების საკითხებს;  
იურიდიული დახმარების სამსახურის სერვისების შესახებ საჭიროებისამებრ დაიგეგმება და განხორციელდება  PR აქტივობები.
მოხდება ბუკლეტებისა და ბროშურების ბეჭდვა, 
 საჭიროებისამებრ, განხორციელდება ცნობადობის კვლევა. 
გამჭვირვალობის გაზრდის მიზნით, სამსახურის ვებ–გვერდზე განთავსებული ინფორმაციის მუდმივად განახლება. დონორის დახმარებით საქართველოში  </t>
    </r>
    <r>
      <rPr>
        <sz val="8.5"/>
        <rFont val="Sylfaen"/>
        <family val="1"/>
      </rPr>
      <t xml:space="preserve"> გაიმართება საერთაშორისო კონფერენცია უცხოელი კოლეგების მონაწილეობით საქართველოს უფასო იურიდიული დახმარების სისტემის მიღწევებისა და დაგროვილი გამოცდილების გაცნობისა  და პოპულარიზაციის  მიზნით. შემუშავდება სამსახურის PR სტრატეგიის დოკუმენტი დონორის მიერ დაქირავებული ექსპერტის დახმარებით. სამსახურის ვებ–გვერდი განახლდება და მოხდება მისი ადაპტირება შ.შ.მ. პირებისათვის. მოხდება სამსახურის იურისტების ვიდეო-კონსულტაციების განთავსება სამსახურის ვებგვერდზე, ასევე youtube არხზე და facebook–გვერდზე.</t>
    </r>
  </si>
  <si>
    <r>
      <t xml:space="preserve">გაგრძელდება თანამშრომლობა ცენტრალურ და რეგიონულ მედიასთან; 
განხორციელდება მინიმუმ ექვსი გასვლითი კონსულტაცია  ერთი თვის განმავლობაში; გასვლითი კონსულტაციების ფარგლებში, სხვადასხვა საკითხებთან ერთად, ყურადღება დაეთმობა ოჯახში ძალადობის მსხვერპლთა დაცვის და ქალთა უფლებების საკითხებს;  
იურიდიული დახმარების სამსახურის სერვისების შესახებ საჭიროებისამებრ დაიგეგმება და განხორციელდება  PR აქტივობები.
მოხდება ბუკლეტებისა და ბროშურების ბეჭდვა, 
 საჭიროებისამებრ, განხორციელდება ცნობადობის კვლევა. 
გამჭვირვალობის გაზრდის მიზნით, სამსახურის ვებ–გვერდზე განთავსებული ინფორმაციის მუდმივად განახლება </t>
    </r>
    <r>
      <rPr>
        <sz val="8.5"/>
        <rFont val="Sylfaen"/>
        <family val="1"/>
      </rPr>
      <t>. სამსახურისPR  სტრატეგიის დოკუმენტის განახლება არსებული გამოწვევების გათვალისწინებით. მოხდება სამსახურის იურისტების ვიდეო-კონსულტაციების განთავსება სამსახურის ვებგვერდზე, ასევე youtube არხზე და facebook–გვერდზე.</t>
    </r>
  </si>
  <si>
    <t>გაგრძელდება თანამშრომლობა ცენტრალურ და რეგიონულ მედიასთან; 
განხორციელდება მინიმუმ ექვსი გასვლითი კონსულტაცია  ერთი თვის განმავლობაში; 
იურიდიული დახმარების სამსახურის სერვისების შესახებ საჭიროებისამებრ დაიგეგმება და განხორციელდება  PR აქტივობები.
მოხდება ბუკლეტებისა და ბროშურების ბეჭდვა, 
 საჭიროებისამებრ, განხორციელდება ცნობადობის კვლევა. 
გამჭვირვალობის გაზრდის მიზნით, სამსახურის ვებ–გვერდზე განთავსებული ინფორმაციის მუდმივად განახლება. სამსახურის PR სტრატეგიის დოკუმენტის განახლება არსებული გამოწვევების გათვალისწინებით. მოხდება სამსახურის იურისტების ვიდეო-კონსულტაციების განთავსება სამსახურის ვებგვერდზე, ასევე youtube არხზე და facebook–გვერდზე.</t>
  </si>
  <si>
    <r>
      <t xml:space="preserve">გაგრძელდება თანამშრომლობა ცენტრალურ და რეგიონულ მედიასთან; 
განხორციელდება მინიმუმ ექვსი გასვლითი კონსულტაცია  ერთი თვის განმავლობაში; 
იურიდიული დახმარების სამსახურის სერვისების შესახებ საჭიროებისამებრ დაიგეგმება და განხორციელდება  PR აქტივობები.
მოხდება ბუკლეტებისა და ბროშურების ბეჭდვა, 
 საჭიროებისამებრ, განხორციელდება ცნობადობის კვლევა. 
გამჭვირვალობის გაზრდის მიზნით, სამსახურის ვებ–გვერდზე განთავსებული ინფორმაციის მუდმივად განახლება </t>
    </r>
    <r>
      <rPr>
        <sz val="8.5"/>
        <rFont val="Sylfaen"/>
        <family val="1"/>
      </rPr>
      <t>. სამსახურის PR  სტრატეგიის დოკუმენტის განახლება არსებული გამოწვევების გათვალისწინებით. მოხდება სამსახურის იურისტების ვიდეო-კონსულტაციების განთავსება სამსახურის ვებგვერდზე, ასევე youtube არხზე და facebook–გვერდზე.</t>
    </r>
  </si>
  <si>
    <r>
      <t>გაგრძელდება თანამშრომლობა ცენტრალურ და რეგიონულ მედიასთან; 
განხორციელდება მინიმუმ ექვსი გასვლითი კონსულტაცია  ერთი თვის განმავლობაში; 
იურიდიული დახმარების სამსახურის სერვისების შესახებ საჭიროებისამებრ დაიგეგმება და განხორციელდება  PR აქტივობები.
მოხდება ბუკლეტებისა და ბროშურების ბეჭდვა, 
 საჭიროებისამებრ, განხორციელდება ცნობადობის კვლევა. 
გამჭვირვალობის გაზრდის მიზნით, სამსახურის ვებ–გვერდზე განთავსებული ინფორმაციის მუდმივად განახლება .</t>
    </r>
    <r>
      <rPr>
        <sz val="8.5"/>
        <color rgb="FFFF0000"/>
        <rFont val="Sylfaen"/>
        <family val="1"/>
      </rPr>
      <t xml:space="preserve"> </t>
    </r>
    <r>
      <rPr>
        <sz val="8.5"/>
        <rFont val="Sylfaen"/>
        <family val="1"/>
      </rPr>
      <t>სამსახურის PR  სტრატეგიის დოკუმენტის განახლება არსებული გამოწვევების გათვალისწინებით. მოხდება სამსახურის იურისტების ვიდეო-კონსულტაციების განთავსება სამსახურის ვებგვერდზე, ასევე youtube არხზე და facebook–გვერდზე.</t>
    </r>
  </si>
  <si>
    <t xml:space="preserve">საბიუჯეტო ასიგნებების გარდა, ასევე საჭიროა დონორის ტექნიკური დახმარება.                  </t>
  </si>
  <si>
    <t xml:space="preserve">პენიტენციური  სისტემის რეფორმის მიზანია პატიმართა საცხოვრებელი პირობების, სასჯელასღსრულების დაწესებულებების ინფრასტრუქტურის გაუმჯობესება, ასევე, სათანადო სარეაბილიტაციო/რესოციალიზაციის,  საგანმანათლებლო  და პროფესიული პროგრამების განვითარება  და დასაქმების შესაძლებლობების გაზრდა.  
რეფორმის  ფარგლებში განსაკუთრებული ყურადღება დაეთმობა ჯანდაცვის სისტემის განვითარებას, რომელიც მორგებული იქნება  თითოეული პატიმრის ინდივიდუალურ საჭიროებებზე. პრიორიტეტულია რეაბილიტაცია/რესოციალიზაციის   სახელმწიფო პოლიტიკის რანგში აყვანა და პატიმართა სამართლებრივი გარანტიების გაძლიერება; პირობით ვადამდე გათავისუფლებისათვის მექანიზმის დახვეწა; სისტემის თანამშრომელთა გადამზადება
</t>
  </si>
  <si>
    <t xml:space="preserve">1. მსჯავრდებულთა უფლებრივი მდგომარეობის შესახებ არსებული მოქმედი კანონმდებლობის ანალიზისა და საერთაშორისო ორგანიზაციების რეკომენდაციების გათვალისწინებით შესაბამისი საკანონმდებლო ცვლილებების პაკეტი შემუშავებულია; 2. მსჯავრდებულთა მიმართ რესოციალიზაცია-რეაბილიტაცია განხორციელებულია ქმედითუნარიანი განათლების პროგრამების შემუშავებითა და დანერგვით, საწარმოო ზონების და მინი დასაქმების კერების  შექმნით.  </t>
  </si>
  <si>
    <t xml:space="preserve">1. მსჯავრდებულთა უფლებრივი მდგომარეობის შესახებ არსებული მოქმედი კანონმდებლობის ანალიზისა და საერთაშორისო ორგანიზაციების რეკომენდაციების გათვალისწინებით შესაბამისი საკანონმდებლო ცვლილებების პრაქტიკაში განხორციელება უზრუნველყოფილია; 2. მსჯავრდებულთა მიმართ რესოციალიზაცია-რეაბილიტაცია განხორციელებულია ქმედითუნარიანი განათლების პროგრამების შემუშავებითა და დანერგვით, საწარმოო ზონების და მინი დასაქმების კერების  შექმნით.  </t>
  </si>
  <si>
    <t>2. რეციდივის პროცენტული მაჩვენებლის შემცირება წინა წელთან შედარებით</t>
  </si>
  <si>
    <t>პროგრამა 6.1   პენიტენციურ სისტემაში მოქმედი კანონმდებლობისა და შიდა რეგულაციების სისტემატური გადახედვა და საჭიროების შემთხვევაში ცვლილებების შეტანა</t>
  </si>
  <si>
    <t xml:space="preserve">პარლამენტი MOC    </t>
  </si>
  <si>
    <t>შემუშავებულია საკანონმდებლო ცვლილებები შინაპატიმრობის უფრო ფართოდ გამოყენებისათვის, კერძოდ, სასჯელის ამ სახის გამოყენება სრულწლოვან მსჯავრდებულთათვის. საჭიროების შემთხვევაში შესაბამის კანონმდებლობაში  შეტანილია ცვლილებები</t>
  </si>
  <si>
    <t>2.  ჩამოყალიბებულია სად-ის  არასრულწლოვანთა სპეციალური დაწესებულების ახალი დებულება</t>
  </si>
  <si>
    <t>3. განსაზღვრულია არასრულწოვანთათვის ვადამდე ადრე გათავისუფლების წესების  განსაზღვრა და დამტკიცება</t>
  </si>
  <si>
    <t>4განახლებულია  სად-ის დაწესებულებების დებულებები;</t>
  </si>
  <si>
    <t xml:space="preserve">6. სად-ის სტრუქტურული ერთეულების დებულებები განსაზღვრული და დამტკიცებულია; 7.ეთიკის კოდექსი შემუშავება დასრულებულია </t>
  </si>
  <si>
    <t>პროგრამა 6.2 პენიტენციური დაწესებულებების ადმინისტრირების გაუმჯობესება</t>
  </si>
  <si>
    <t>1. ადმინისტრირების მხრივ შემუშვებული სტანდარტული საოპერაციო პროცედურები;</t>
  </si>
  <si>
    <t>უზრუნველყოფილი იქნება  დეპარტამენტისა და დაწესებულებების ეფექტური ფუნქციონირება</t>
  </si>
  <si>
    <t>უზრუნველყოფილია პენიტენციური დეპარტამენტისა და დაწესებულებების ეფექტიანი ფუნქციონირება</t>
  </si>
  <si>
    <t>1. შემუშავებული საკვალიფიკაციო მოთხოვნები;</t>
  </si>
  <si>
    <t>1. განხორციელდა სასჯელაღსრულების დაწესებულებების ეფექტური მართვის გაუმჯობესება. 2..განხორციელდა სისტემაში მომუშავე თანამშრომელთა ხელფასებისა (არსებული საშტატო განრიგითა და არსებული სახელფაო ბადით ); მივლინებების; დაზღვევის;   მობილური კავშირის, საწვავის, სისტემის კომუნალური ხარჯების, სხვა მცირეფასიანი საქონელისა , ექსტრადაცია-ბადრაგირებისა და სხვა ხარჯების ანაზღაურება</t>
  </si>
  <si>
    <t>1. ყველა თანამდებობაზე და პოზიციაზე შემუშავებულია  საკვალიფიკაციო მოთხოვნები;</t>
  </si>
  <si>
    <t>1. ყველა თანამდებობასა და პოზიციაზე შემუშავებულია  საკვალიფიკაციო მოთხოვნები;</t>
  </si>
  <si>
    <t>2. შემუშავებული სამუშაოთა აღწერილობები;</t>
  </si>
  <si>
    <t xml:space="preserve">2. ადმინისტრირების მხრივ, დამატებით შემუშავებულია სტანდარტული საოპერაციო პროცედურები </t>
  </si>
  <si>
    <t>1. განსაზღვრულია საკვალიფიკაციო მოთხოვნები თანამშრომლებისათვის;</t>
  </si>
  <si>
    <t>1. საბაზისო მომზადება გავლილი აქვს სისტემაში ახალმიღებულ თანამშრომლებს                                    2. სპეციალიზებული ტრენინგები გავლილი აქვს პენიტენციური სისტემის მოსამსახურეებს, მათ შორის მენეჯმენტს.                                            3. შემუშავებული და დანერგილია ახალი სასწავლო პროგრამები                      4. სასჯელაღსრულებისა და პრობაციის სისტემის მოსამსახურეებს გავლილი აქვთ სწავლება ადამიანის უფლებებთან დაკავშირებულ საკითხებზე.</t>
  </si>
  <si>
    <t>1. საბაზისო მომზადება გავლილი აქვს სისტემაში ახალმიღებულ თანამშრომლებს                                    2. სპეციალიზებული ტრენინგები გავლილი აქვს პენიტენციური სისტემის მოსამსახურეებს, მათ შორის მენეჯმენტს.                                            3. შემუშავებული და დანერგილია ახალი სასწავლო პროგრამები 4. სასჯელაღსრულებისა და პრობაციის სამინისტროს მიერ შერჩეული, სისტემაში (სასჯელაღსრულება, პრობაცია) დასანიშნი კანდიდატები/კურსანტები მომზადებულნი არიან ადამიანის უფლებებში, სპეციალური სასწავლო პროგრამების ფარგლებში</t>
  </si>
  <si>
    <t xml:space="preserve"> 2. შექმნილია საატესტაციო კომისია;   </t>
  </si>
  <si>
    <t xml:space="preserve">შენარჩუნებულია პატიმრების   უზრუნველყოფა  სამჯერადი კვებით, განახლებულია ბრალდებულ/მსჯავრდებულთა კვების რაციონი და განსაკუთრებული კატეგორიის მსჯავრდებულებისათვის ჩამოყალიბებულია მათ საჭიროებებზე მორგებული კვების რაციონი.  </t>
  </si>
  <si>
    <t xml:space="preserve">შენარჩუნებულია პატიმრების   უზრუნველყოფა  სამჯერადი კვებით, განახლებულია ბრალდებულ/მსჯავრდებულთა კვების რაციონი და განსაკუთრებული კატეგორიის მსჯავრდებულებისათვის ჩამოყალიბებულია მათ საჭიროებებზე მორგებული კვების რაციონი. </t>
  </si>
  <si>
    <t xml:space="preserve">ბრალდებულ/მსჯავრდებულები უზრუნველყოფილნი არიან რბილი ინვენტარითა და პირადი ჰიგიენისათვის საჭირო აუცილებელი საშუალებებით </t>
  </si>
  <si>
    <t>ყოველწლიურად არსებული დაწესებულებები უზრუნველყოფილია რემონტ-რეკონსტრუქციით და დამატებითი აღჭურვით, შესაბამისი მანქანა დანადგარებითა და ინვენტარით,  საჭიროებიდან გამომდინარე</t>
  </si>
  <si>
    <t>დონორი  6.3.2</t>
  </si>
  <si>
    <t>მშენებლობის პროექტთან დაკავშირებით ექსპერტიზის საბოლოო დასკვნის საფუძველზე ბაზრის მოკვლევა ჩატარებულია; სამშენებლო სამუშაოების შესყიდვისათვის პროცედურები დაწყებულია; სამშენებლო სამუშაოების შემსრულებელი კომპანია შერჩეულია; მიწის სამუშაოები ჩატარებულია.</t>
  </si>
  <si>
    <t>გაგრძელდა მშენებლობა არასრულწლოვანთა და ახალგაზრდა დამნაშავეთათვის (18-21 წწ) სპეციალური პენიტენციური დაწესებულება.</t>
  </si>
  <si>
    <t>გაგრძელდა და დასრულდა მშენებლობა არასრულწლოვანთა და ახალგაზრდა დამნაშავეთათვის (18-21 წწ) სპეციალური პენიტენციური დაწესებულება.</t>
  </si>
  <si>
    <t>სულ მთლიანი თანხა   6.3.3</t>
  </si>
  <si>
    <t>შენარჩუნდება ბრალდებულ/მსჯავრდებულთა საქართველოს სასჯელაღსრულებისა და პრობაციის მინისტრისა და საქართველოს შრომის, ჯანმრთელობისა და სოციალური დაცვის მინისტრის კვების ნორმების შესახებ ერთობლივი ბრძანების შესაბამისად სამჯერადი კვებით უზრუნველყოფა, ამ მიმართულების ხარისხის გაუმჯობესების მიზნით დაფუძნდება სახელმწიფო სამეწარმეო ერთეული, რომელიც უზრუნველყოფს ზემოაღნიშნულ მომსახურებას.</t>
  </si>
  <si>
    <t>შენარჩუნდება ბრალდებულ/მსჯავრდებულთა საქართველოს სასჯელაღსრულებისა და  პრობაციის მინისტრისა და საქართველოს შრომის, ჯანმრთელობისა და სოციალური დაცვის მინისტრის კვების ნორმების შესახებ ეთობლივი ბრძანების შესაბამისად სამჯერადი კვებით უზრუნველყოფა.</t>
  </si>
  <si>
    <t xml:space="preserve">ბრალდებულ/მსჯავრდებულები სრულად არიან უზრუნველყოფილნი პატიმრობის კოდექსით გათვალისწინებული რბილი ინვენტარითა და ჰიგიენური საშუალებებით.  სასჯელაღსრულებისა და პრობაციის მინისტრის 2015 წლის 27 აგვისტოს ბრძანებით დამტკიცდა ქალთა N5 დაწესებულების დებულება, რომლითაც განისაზღვრა იმ ჰიგიენური საშუალებების ჩამონათვალი, რომელთა ყიდვაც შესაძლებელია დაწესებულების ტერიტორიაზე არსებულ მაღაზიაში. ამასთანავე, დებულების 36-ე მუხლის მე-10 პუნქტით განისაზღვრა, რომ ბრალდებულ/მსჯავრდებულ ქალებს მიეწოდებათ ჰიგიენური საფენები. </t>
  </si>
  <si>
    <t>გრძელვადიანი ვიზიტებისთვის დაგეგმილია გლდანის N8 პენიტენციურ დაწესებულებაში ინფრასტრუქტურის მოწყობა</t>
  </si>
  <si>
    <t>გრძელვადიანი ვიზიტებისათვის განკუთვნილი ადგილების შექმნა დამატებით 1 პენიტენციური  დაწესებულების ტერიტორიაზე</t>
  </si>
  <si>
    <t>1. საზოგადოებრივი მისაღების აშენება და სრულად ამოქმედება იმ დაწესებულებაში, სადაც არ ფუნქციონირებს.                                                                                                                                                                                                                                2. საზოგადოებრივი მისაღების თანამშრომლები გადიან გადამზადებას მოქალაქეთა მომსახურების საკითხებში. 3. მოქალაქეთა მომსახურების სრულყოფის მიზნით, იქმნება  ამანათის ონლაინ რეგისტრაციის პროგრამა.  4. საზოგადოებრივი მისაღების მშენებლობა სამინისტროს მთავარი ადმინისტრაციული შენობის წინ. 5. N14 პენიტენციურ დაწესებულებაში საზოგადოებრივი მისაღების ამოქმედება.</t>
  </si>
  <si>
    <t>1. საზოგადოებრივი მისაღების აშენება და სრულად ამოქმედება იმ დაწესებულებაში, სადაც არ ფუნქციონირებს.                                                                                                                                                                                                                                2. საზოგადოებრივი მისაღების თანამშრომლები გადიან გადამზადებას მოქალაქეთა მომსახურების საკითხებში.</t>
  </si>
  <si>
    <t xml:space="preserve">1. ფსიქიკურ ჯანმრთელობაზე ზრუნვის ინტეგრირებული, ერთიანი პროგრამა რეფერალით ხელმისაწვდომია ყველა პატიმრისათვის. 2. სისტემის სამედიცინო პერსონალი გადის სწავლებას სისტემის სპეციფიკის საკითხებზე. 3. სამედიცინო პერსონალი გადის პერმანენტულ გადამზადებას პროფესიული განვითარების მიზნით. </t>
  </si>
  <si>
    <t>დასაქმებულ პირთა რაოდენობა გაზრდილია წინა წელს დასაქმებულ პირთა ოდენობასთან შედარებით</t>
  </si>
  <si>
    <t>1. შეფასებისა და სასჯელის მოხდის ინდივიდუალური გეგმის ინსტრუმენტების გადახედვა/განახლება, საჭიროების შემთხვევაში;  2. მიმდინარეობს პერსონალის პერმანენტული გადამზადება მოთხოვნის შესაბამისად</t>
  </si>
  <si>
    <t>სწავლების კურსებში ჩართულ პატიმართა რაოდენობის 30%-ით ზრდა წინა წლის მაჩვენებელთან შედარებით, პატიმართა საერთო რაოდენობის ხვედრითი წილიდან გამომდინარე.</t>
  </si>
  <si>
    <t>გამართული ღონიძიებეთა რაოდენობა</t>
  </si>
  <si>
    <t>ღონისძიებათა რაოდენობის პროცენტული ზრდა წინა წლის მაჩვენებელთან შედარებით</t>
  </si>
  <si>
    <t>მსჯავრდებულები უზრუნველყოფილნი არიან სხვადასხვა სახის მუდმივი ხასიათის მქონე დამხმარე სარეაბილიტაციო პროგრამებით</t>
  </si>
  <si>
    <t>1. ადგილობრივი საბჭოებისა და მუდმივმოქმედი კომისიის შემადგენლობის გადახალისება. 2.ადგილობრივი საბჭოს სხდომებში სპეციალური ცოდნის მქონე პირთა ჩართვა.</t>
  </si>
  <si>
    <t>საინდიკატორო მაჩვენებლების შემდგომი გაუმჯობესება</t>
  </si>
  <si>
    <t xml:space="preserve">3. ზეპირი მოსმენის სხდომების გამართვა. 4.დანიშნული სასჯელის მოუხდელი ნაწილის უფრო მსუბუქი სასჯელით შეცვლის აქტიურად გამოყენება. 5.მუდმივმოქმედი კომისიის მიერ შეკრებებისა და განხილული საქმეების (მათ შორის ზეპირი მოსმენით) გაზრდა
6. ადგილობრივი საბჭოების რაოდენობის ზრდა
7. ქალი პატიმრებისათვის ადგილობრივი საბჭოს ჩამოყალიბება
</t>
  </si>
  <si>
    <t xml:space="preserve">შემუშავებულია საკანონმდებლო ცვლილებათა პაკეტი საბჭოსათვის მიმართვის პროცედურის დახვეწისა და  მსჯავრდებულებისათვის სასჯელის მოუხდელი ნაწილის უფრო მსუბუქი სახის სასჯელით შეცვლაზე უარის თქმის შესახებ ადგილობრივი საბჭოს გადაწყვეტილების სასამართლოში გასაჩივრების მექანიზმის გაუმჯობესებისათვის </t>
  </si>
  <si>
    <t xml:space="preserve">პირობით ვადამდე გათავისუფლების მექანიზმი ეფექტურად ფუნქციონირებს;  მიმდინარეობს განხორციელებული ცვლილებების პრაქტიკაში გამოყენება. </t>
  </si>
  <si>
    <t>პირობით ვადამდე გათავისუფლების მექანიზმი ეფექტიანად ფუნქციონირებს</t>
  </si>
  <si>
    <t xml:space="preserve">პირობით ვადამდე გათავისუფლების მექანიზმი ეფექტიანად ფუნქციონირებს. მიმდინარეობს განხორციელებული ცვლილებების პრაქტიკაში გამოყენება. </t>
  </si>
  <si>
    <t xml:space="preserve">პირობით ვადამდე გათავისუფლების მექანიზმი ეფექტიანად ფუნქციონირებს. </t>
  </si>
  <si>
    <t xml:space="preserve">საჭიროების შემთხვევაში, პირობით ვადამდე გათავისუფლების საკანონმდებლო რეგულაციების გადახედვა </t>
  </si>
  <si>
    <t>მიმდინარეობს განხორციელებული ცვლილებების პრაქტიკაში ეფექტიანად გამოყენება. პატიმრობის კოდექსით გათვალისწინებული  გასაჩივრების სისტემა და პატიმართა სამართლებრივი გარანტიები შენარჩუნებულია</t>
  </si>
  <si>
    <t>პატიმრობის კოდექსით გათვალისწინებული  გასაჩივრების სისტემა და პატიმართა სამართლებრივი გარანტიები შენარჩუნებულია</t>
  </si>
  <si>
    <t>პატიმრობის კოდექსით გათვალისწინებული გასაჩივრების სისტემა და პატიმართა სამართლებრივი გარანტიები შენარჩუნებულია</t>
  </si>
  <si>
    <t>პატიმართა უფლებების შესახებ მომზადებულია და დაბეჭდილია ბროშურები  დაწესებულებების მოთხოვნის შესაბამისად;
ბრალდებულ/მსჯავრდებულთა უფლებების შესახებ ტრენინგებში ჩართულია 600 ბენეფიციარი</t>
  </si>
  <si>
    <t>პატიმართა უფლებების შესახებ  მომზადებულია და დაბეჭდილია ბროშურები  დაწესებულებების მოთხოვნის შესაბამისად;
ბრალდებულ/მსჯავრდებულთა უფლებების შესახებ ტრენინგებში ჩართულია 600 ბენეფიციარი</t>
  </si>
  <si>
    <t>პატიმართა უფლებების შესახებ  მომზადებულია და დაბეჭდილია ბროშურები  დაწესებულებების მოთხოვნის შესაბამისად;
ბრალდებულ/მსჯავრდებულთა უფლებების შესახებ ტრენინგებში ჩართულია ყველა დაწესებულებაში ახლად შემოსული მსჯავრდებული</t>
  </si>
  <si>
    <t xml:space="preserve">გაცემული კონფიდენციალურ საჩივრის კონევრტების რაოდენობა მსჯავრდებულთა რაოდენობასთან მიმართებაში  </t>
  </si>
  <si>
    <t xml:space="preserve">დაბეჭდილია და დაწესებულებების მოთხოვნის შესაბამისად გაცემულია საჩივრის კონვერტები, მათ შორის  კონფიდენციალური,  </t>
  </si>
  <si>
    <t>ქვეპროგრამა 6.7 გენერალური ინსპექციის სისტემური                            მონიტორინგის სამართველოს  ინსტიტუციონალური განვითარება</t>
  </si>
  <si>
    <t>1. განხორციელებული ვიზიტების და ანგარიშის/ოქმების რაოდენობა;
2. გეგმური ვიზიტების ამსახველი გამოქვეყნებული ანგარიშების რაოდენობა</t>
  </si>
  <si>
    <t xml:space="preserve">სასჯელაღსრულებისა და პრობაციის სამინისტროს გენერალური ინსპექციის მიერ დაწესებულებებში მონიტორინგი ხორციელდება  სისტემური მონიტორინგის დამტკიცებული წლიური გეგმის შესაბამისად
</t>
  </si>
  <si>
    <t>გენერალური ინსპექცია თავის საქმიანობას ახორციელებს დამტკიცებული წლიური გეგმის შესაბამისად</t>
  </si>
  <si>
    <r>
      <t xml:space="preserve">პროცენტული მაჩვენებლების სტაბილური შენარჩუნება, 2%-იანი სხვაობით </t>
    </r>
    <r>
      <rPr>
        <b/>
        <sz val="12"/>
        <color rgb="FFFF0000"/>
        <rFont val="Sylfaen"/>
        <family val="1"/>
      </rPr>
      <t/>
    </r>
  </si>
  <si>
    <r>
      <t xml:space="preserve">საქმეთა დროულად დასრულება   97,5%; </t>
    </r>
    <r>
      <rPr>
        <b/>
        <sz val="12"/>
        <color rgb="FFFF0000"/>
        <rFont val="Sylfaen"/>
        <family val="1"/>
      </rPr>
      <t/>
    </r>
  </si>
  <si>
    <r>
      <t xml:space="preserve"> რეჟიმის შემსუბუქება – 5%; პირობითი სასჯელის გაუქმება – 2%</t>
    </r>
    <r>
      <rPr>
        <b/>
        <sz val="12"/>
        <color rgb="FFFF0000"/>
        <rFont val="Sylfaen"/>
        <family val="1"/>
      </rPr>
      <t/>
    </r>
  </si>
  <si>
    <r>
      <t xml:space="preserve">ოფიცრის დატვირთვა – 150 პრობაციონერი თითო ოფიცერზე </t>
    </r>
    <r>
      <rPr>
        <b/>
        <sz val="12"/>
        <color rgb="FFFF0000"/>
        <rFont val="Sylfaen"/>
        <family val="1"/>
      </rPr>
      <t/>
    </r>
  </si>
  <si>
    <r>
      <t xml:space="preserve">ყველა ბიურო გარემონტებული და აღჭურვილია; 
უზრუნველყოფილია სრული დაფარვა; </t>
    </r>
    <r>
      <rPr>
        <b/>
        <sz val="12"/>
        <color rgb="FFFF0000"/>
        <rFont val="Sylfaen"/>
        <family val="1"/>
      </rPr>
      <t/>
    </r>
  </si>
  <si>
    <r>
      <t xml:space="preserve">ელექტრონული ბაზის  გამართული და სრულფასოვანი ოპერირება; </t>
    </r>
    <r>
      <rPr>
        <b/>
        <sz val="12"/>
        <color rgb="FFFF0000"/>
        <rFont val="Sylfaen"/>
        <family val="1"/>
      </rPr>
      <t/>
    </r>
  </si>
  <si>
    <r>
      <t>თავისუფლების შეზღუდვის დაწესებულება ფუნქციონირებს 97% დატვირთვით</t>
    </r>
    <r>
      <rPr>
        <i/>
        <sz val="12"/>
        <color theme="1"/>
        <rFont val="Sylfaen"/>
        <family val="1"/>
      </rPr>
      <t xml:space="preserve">; </t>
    </r>
    <r>
      <rPr>
        <b/>
        <i/>
        <sz val="12"/>
        <color theme="1"/>
        <rFont val="Sylfaen"/>
        <family val="1"/>
      </rPr>
      <t>შენიშვნა:</t>
    </r>
    <r>
      <rPr>
        <i/>
        <sz val="12"/>
        <color theme="1"/>
        <rFont val="Sylfaen"/>
        <family val="1"/>
      </rPr>
      <t xml:space="preserve"> 2017 წლიდან იგეგმება თავისუფლების შეზღუდვის დაწესებულების პენიტენციური დეპარტატამენტისთვის გადაცემა </t>
    </r>
    <r>
      <rPr>
        <b/>
        <i/>
        <sz val="12"/>
        <color rgb="FFFF0000"/>
        <rFont val="Sylfaen"/>
        <family val="1"/>
      </rPr>
      <t/>
    </r>
  </si>
  <si>
    <r>
      <t>საქართელოში თავისუფლების შეზღუდვის დაწესებულების მშენებლობის დაწყება</t>
    </r>
    <r>
      <rPr>
        <i/>
        <sz val="12"/>
        <rFont val="Sylfaen"/>
        <family val="1"/>
      </rPr>
      <t xml:space="preserve">;   </t>
    </r>
    <r>
      <rPr>
        <b/>
        <i/>
        <sz val="12"/>
        <rFont val="Sylfaen"/>
        <family val="1"/>
      </rPr>
      <t>შენიშვნა:</t>
    </r>
    <r>
      <rPr>
        <i/>
        <sz val="12"/>
        <rFont val="Sylfaen"/>
        <family val="1"/>
      </rPr>
      <t xml:space="preserve"> 2017 წლიდან იგეგმება თავისუფლების შეზღუდვის დაწესებულების პენიტენციური დეპარტატამენტისთვის გადაცემა </t>
    </r>
  </si>
  <si>
    <r>
      <t xml:space="preserve">ვიდეოპაემნის დამატებით 1 წერტილის მომსახურების ამოქმედება. </t>
    </r>
    <r>
      <rPr>
        <b/>
        <sz val="12"/>
        <color rgb="FFFF0000"/>
        <rFont val="Sylfaen"/>
        <family val="1"/>
      </rPr>
      <t/>
    </r>
  </si>
  <si>
    <r>
      <t xml:space="preserve">სარეაბილიტაციო პროგრამების სამმართველოს გამართულად ფუნქციონირება </t>
    </r>
    <r>
      <rPr>
        <b/>
        <sz val="12"/>
        <color rgb="FFFF0000"/>
        <rFont val="Sylfaen"/>
        <family val="1"/>
      </rPr>
      <t/>
    </r>
  </si>
  <si>
    <r>
      <rPr>
        <sz val="10"/>
        <rFont val="Sylfaen"/>
        <family val="1"/>
      </rPr>
      <t>ხელფასები (გაზრდილი საშტატო განრიგითა და სახელფასო ბადით - 437 თანამშრომელი,367 ბიუჯეტით  დაფინანსებული საშტატო ერთეულ</t>
    </r>
    <r>
      <rPr>
        <sz val="12"/>
        <rFont val="Sylfaen"/>
        <family val="1"/>
      </rPr>
      <t xml:space="preserve">ი +70 </t>
    </r>
    <r>
      <rPr>
        <sz val="10"/>
        <rFont val="Sylfaen"/>
        <family val="1"/>
      </rPr>
      <t>შტატგარეშე მოსამსახურე) გაზრდილი ადმინისტრაციული ხარჯები და არაფინანსური აქტივები</t>
    </r>
    <r>
      <rPr>
        <sz val="10"/>
        <color rgb="FFFF0000"/>
        <rFont val="Sylfaen"/>
        <family val="1"/>
      </rPr>
      <t xml:space="preserve"> </t>
    </r>
    <r>
      <rPr>
        <b/>
        <sz val="12"/>
        <color rgb="FFFF0000"/>
        <rFont val="Sylfaen"/>
        <family val="1"/>
      </rPr>
      <t/>
    </r>
  </si>
  <si>
    <t>ხელფასები (შემცირებული საშტატო განრიგითა და არსებული სახელფასო ბადით - 386 თანამშრომელი,316 ბიუჯეტით  დაფინანსებული საშტატო ერთეული +70 შტატგარეშე მოსამსახურე), გაზრდილი ადმინისტრაციული ხარჯები და არაფინანსური აქტივები</t>
  </si>
  <si>
    <t>ხელფასები (არსებული საშტატო განრიგითა და არსებული სახელფასო ბადით - 386 თანამშრომელი,316 ბიუჯეტით  დაფინანსებული საშტატო ერთეული +70 შტატგარეშე მოსამსახურე), გაზრდილი ადმინისტრაციული ხარჯები და არაფინანსური აქტივები</t>
  </si>
  <si>
    <t>ხელფასები (არსებული საშტატო განრიგითა და გაზრდილი სახელფასო ბადით - 386 თანამშრომელი,316 ბიუჯეტით  დაფინანსებული საშტატო ერთეული +70 შტატგარეშე მოსამსახურე), გაზრდილი ადმინისტრაციული ხარჯები და არაფინანსური აქტივები</t>
  </si>
  <si>
    <r>
      <t xml:space="preserve">ოფისის, ტენიკისა და ავტოტრანსპორტის  მიმდინარე რემონტის ხარჯები (მიმდინარე პროცესი) </t>
    </r>
    <r>
      <rPr>
        <b/>
        <sz val="12"/>
        <color rgb="FFFF0000"/>
        <rFont val="Sylfaen"/>
        <family val="1"/>
      </rPr>
      <t/>
    </r>
  </si>
  <si>
    <r>
      <t xml:space="preserve">150 პრობაციონერი თითოეულ ოფიცერზე </t>
    </r>
    <r>
      <rPr>
        <b/>
        <sz val="8"/>
        <color indexed="8"/>
        <rFont val="Sylfaen"/>
        <family val="1"/>
      </rPr>
      <t/>
    </r>
  </si>
  <si>
    <r>
      <t xml:space="preserve">აუდიტორული შემოწმება,  პერსონალის გადამზადება და ტრენინგი </t>
    </r>
    <r>
      <rPr>
        <b/>
        <sz val="12"/>
        <color rgb="FFFF0000"/>
        <rFont val="Sylfaen"/>
        <family val="1"/>
      </rPr>
      <t/>
    </r>
  </si>
  <si>
    <t xml:space="preserve">2 499,00  
</t>
  </si>
  <si>
    <r>
      <t xml:space="preserve">სააგენტოს თანამშრომელთათვის  ხელფასის ზრდა არ იგეგმება  და დაემატება 39 საშტატო ერთეული (სააგენტოს 437 თანამშრომელი,367 ბიუჯეტით  დაფინანსებული საშტატო ერთეული +70 შტატგარეშე მოსამსახურე) </t>
    </r>
    <r>
      <rPr>
        <b/>
        <sz val="11"/>
        <color rgb="FFFF0000"/>
        <rFont val="Sylfaen"/>
        <family val="1"/>
      </rPr>
      <t/>
    </r>
  </si>
  <si>
    <t>სააგენტოს თანამშრომელთათვის  ხელფასის ზრდა არ იგეგმება და საბიუჯეტო დაფინანსების შემცირების გამო, საშტატო თანამშრომლების რაოდენობა მცირდება  42 ერთეულით   (სააგენტოს 386 თანამშრომელი,316 ბიუჯეტით  დაფინანსებული საშტატო ერთეული +70 შტატგარეშე მოსამსახურე)</t>
  </si>
  <si>
    <t>სააგენტოს თანამშრომელთათვის  ხელფასის ზრდა და საშტატო ერთეულების დამატება არ იგეგმება  (სააგენტოს 386 თანამშრომელი,316 ბიუჯეტით  დაფინანსებული საშტატო ერთეული +70 შტატგარეშე მოსამსახურე)</t>
  </si>
  <si>
    <t>სააგენტოს თანამშრომელთათვის  ხელფასის ზრდა (სააგენტოს 386 თანამშრომელი,316 ბიუჯეტით  დაფინანსებული საშტატო ერთეული +70 შტატგარეშე მოსამსახურე)</t>
  </si>
  <si>
    <r>
      <t xml:space="preserve">პერმანენტულად ადამიანური რესურსების მართვის ხაზით გადამზადება და კვალიფიკაცვიის ამაღლება. </t>
    </r>
    <r>
      <rPr>
        <b/>
        <sz val="12"/>
        <color rgb="FFFF0000"/>
        <rFont val="Sylfaen"/>
        <family val="1"/>
      </rPr>
      <t/>
    </r>
  </si>
  <si>
    <r>
      <t xml:space="preserve">პრობაციის თანამშრომელთა კვალიფიკაციის ასამაღლებელი სწავლებები. </t>
    </r>
    <r>
      <rPr>
        <b/>
        <sz val="12"/>
        <color rgb="FFFF0000"/>
        <rFont val="Sylfaen"/>
        <family val="1"/>
      </rPr>
      <t/>
    </r>
  </si>
  <si>
    <r>
      <t xml:space="preserve">შესაბამისი სასწავლო პროგრამები და მეთოდოლოგია შემუშავებულია თანამშრომელთა საკვალიფიკაციო მოთხოვნების მიხედვით და განახლება ხორციელდება ყოველ წელს. </t>
    </r>
    <r>
      <rPr>
        <b/>
        <sz val="12"/>
        <color rgb="FFFF0000"/>
        <rFont val="Sylfaen"/>
        <family val="1"/>
      </rPr>
      <t/>
    </r>
  </si>
  <si>
    <r>
      <t>წლიური</t>
    </r>
    <r>
      <rPr>
        <sz val="12"/>
        <color indexed="8"/>
        <rFont val="Sylfaen"/>
        <family val="1"/>
      </rPr>
      <t xml:space="preserve"> სასწავლო გეგმა და შეფასების ანგარიში. </t>
    </r>
  </si>
  <si>
    <r>
      <t xml:space="preserve">სპეციალური კვალიფიკაციის მქონე 16 თანამშრომელი (არსებული სახელფასო განაკვეთით) </t>
    </r>
    <r>
      <rPr>
        <b/>
        <sz val="12"/>
        <color rgb="FFFF0000"/>
        <rFont val="Sylfaen"/>
        <family val="1"/>
      </rPr>
      <t/>
    </r>
  </si>
  <si>
    <t>სპეციალური კვალიფიკაციის მქონე სულ მცირე 16  თანამშრომელი (არსებული სახელფასო განაკვეთით)</t>
  </si>
  <si>
    <t>სპეციალური კვალიფიკაციის მქონე სულ მცირე 16 თანამშრომელი (არსებული სახელფასო განაკვეთით)</t>
  </si>
  <si>
    <t>ღონისძიება: 7.1.10 - მომსახურების ხარისხის გაუმჯობესება თანასაწორთა ინსპექტირების სისტემის დანერგვით</t>
  </si>
  <si>
    <t xml:space="preserve">განხორციელებულია თანასწორთა ინსპექტირება იმ რეგიონებში სადაც სარეაბილიტაციო კომპონენტი ფუნქციონირებს. </t>
  </si>
  <si>
    <r>
      <t xml:space="preserve">პრობაციის შესახებ კანონმდებლობის სრულყოფა (მუშა პროცესი) </t>
    </r>
    <r>
      <rPr>
        <b/>
        <sz val="11"/>
        <color rgb="FFFF0000"/>
        <rFont val="Sylfaen"/>
        <family val="1"/>
      </rPr>
      <t/>
    </r>
  </si>
  <si>
    <r>
      <t>პრობაციის სააგენტოს ჩართვა სასჯელის მისჯამდე  და პირობით ვადამდე გათავისუფლების სტადიაზე;</t>
    </r>
    <r>
      <rPr>
        <sz val="12"/>
        <color rgb="FFFF0000"/>
        <rFont val="Sylfaen"/>
        <family val="1"/>
      </rPr>
      <t xml:space="preserve"> </t>
    </r>
    <r>
      <rPr>
        <b/>
        <sz val="12"/>
        <color rgb="FFFF0000"/>
        <rFont val="Sylfaen"/>
        <family val="1"/>
      </rPr>
      <t/>
    </r>
  </si>
  <si>
    <r>
      <t xml:space="preserve">ახალი ალტერნატიული სანქციების საჭიროებისამებრ გაუმჯობესება და ინსტიტუციონალიზაცია;       </t>
    </r>
    <r>
      <rPr>
        <b/>
        <sz val="12"/>
        <color rgb="FFFF0000"/>
        <rFont val="Sylfaen"/>
        <family val="1"/>
      </rPr>
      <t xml:space="preserve"> </t>
    </r>
    <r>
      <rPr>
        <sz val="12"/>
        <color rgb="FFFF0000"/>
        <rFont val="Sylfaen"/>
        <family val="1"/>
      </rPr>
      <t xml:space="preserve"> </t>
    </r>
  </si>
  <si>
    <r>
      <t xml:space="preserve">პრობაციის კანონის შესახებ ევროპის საბჭოს ექსპერტების დასკვნისა  და შემუშავებული  რეკომენდაციების შესაბამისად პრობაციის კანონის ყოველწლიური განახლება. </t>
    </r>
    <r>
      <rPr>
        <sz val="12"/>
        <color theme="1"/>
        <rFont val="Sylfaen"/>
        <family val="1"/>
      </rPr>
      <t xml:space="preserve">
</t>
    </r>
  </si>
  <si>
    <r>
      <t xml:space="preserve">საზოგადოებისათვის სასარგებლო შრომის აღსრულება და შეფასება. შეფასების საფუძველზე რეკომენდაციების მომზადება ამ ალტერნატიულ ღონისძიებებზე (მუშა პროცესი) </t>
    </r>
    <r>
      <rPr>
        <b/>
        <sz val="12"/>
        <color rgb="FFFF0000"/>
        <rFont val="Sylfaen"/>
        <family val="1"/>
      </rPr>
      <t/>
    </r>
  </si>
  <si>
    <r>
      <t xml:space="preserve">თავისუფლებაშეზღუდულ პირთა სარეაბილიტაციო და პროფესიული გადამზადების  პროგრამებში ჩართულობა.  </t>
    </r>
    <r>
      <rPr>
        <b/>
        <sz val="12"/>
        <color rgb="FFFF0000"/>
        <rFont val="Sylfaen"/>
        <family val="1"/>
      </rPr>
      <t/>
    </r>
  </si>
  <si>
    <r>
      <t xml:space="preserve">არასრულწლოვანთათვის სასჯელის დანიშვნამდე პროცესში პრობაციის სოციალური მუშაკის ჩართვა;
არასრულწლოვანთა საქმეებზე წინასასამართლო ანგარიშის მომზადება. </t>
    </r>
    <r>
      <rPr>
        <b/>
        <sz val="12"/>
        <color rgb="FFFF0000"/>
        <rFont val="Sylfaen"/>
        <family val="1"/>
      </rPr>
      <t/>
    </r>
  </si>
  <si>
    <r>
      <t xml:space="preserve">პრობაციონერთა 100% რეგისტრირებულია ბაზაში და მუდმივად ხორციელდება განახლება. </t>
    </r>
    <r>
      <rPr>
        <sz val="12"/>
        <color theme="1"/>
        <rFont val="Sylfaen"/>
        <family val="1"/>
      </rPr>
      <t xml:space="preserve">
</t>
    </r>
  </si>
  <si>
    <r>
      <t xml:space="preserve">პრობაციონერთა 65% ჩართულია სასჯელის ინდივიდუალური დაგეგმვის სისტემაში. </t>
    </r>
    <r>
      <rPr>
        <b/>
        <sz val="12"/>
        <color rgb="FFFF0000"/>
        <rFont val="Sylfaen"/>
        <family val="1"/>
      </rPr>
      <t/>
    </r>
  </si>
  <si>
    <t>პრობაციონერთა 90% ჩართულია სასჯელის ინდივიდუალური დაგეგმვის სისტემაში.</t>
  </si>
  <si>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65%        </t>
    </r>
    <r>
      <rPr>
        <b/>
        <sz val="12"/>
        <color rgb="FFFF0000"/>
        <rFont val="Sylfaen"/>
        <family val="1"/>
      </rPr>
      <t/>
    </r>
  </si>
  <si>
    <r>
      <t>სასჯელის</t>
    </r>
    <r>
      <rPr>
        <sz val="12"/>
        <color indexed="8"/>
        <rFont val="Sylfaen"/>
        <family val="1"/>
      </rPr>
      <t xml:space="preserve"> მოხდის ინდივიდუალური გეგმით მუშაობის სისტემის დანერგვა პრობაციის ყველა ბიუროში; ჩართულია პრობაციონერთა 85%       </t>
    </r>
  </si>
  <si>
    <r>
      <t xml:space="preserve">შემუშავებული ინსტრუქციითა და მეთოდოლოგიური სახელმძღვანელოთი მუშაობა; საჭიროებისამებრ განახლების პროცესი. </t>
    </r>
    <r>
      <rPr>
        <b/>
        <sz val="12"/>
        <color rgb="FFFF0000"/>
        <rFont val="Sylfaen"/>
        <family val="1"/>
      </rPr>
      <t/>
    </r>
  </si>
  <si>
    <r>
      <t xml:space="preserve">საზოგადოებისათვის სასარგებლო შრომის აღსრულება და სამუშაო ადგილების ბაზის განახლება </t>
    </r>
    <r>
      <rPr>
        <b/>
        <sz val="12"/>
        <color rgb="FFFF0000"/>
        <rFont val="Sylfaen"/>
        <family val="1"/>
      </rPr>
      <t/>
    </r>
  </si>
  <si>
    <t xml:space="preserve">პერიოდული ანგარიშების მომზადება და განთავსება ვებ-გვერდზე. </t>
  </si>
  <si>
    <t xml:space="preserve">ღონისძიება 7.3.8. პენიტენციურ დეპარტამენტსა და პრობაციას შორის კავშირის გაუმჯობესება რეგულარული შეხვედრებით, გაუმჯობესებული ინფორმაციის გაცვლითა და თანამშრომლობით </t>
  </si>
  <si>
    <r>
      <t xml:space="preserve">პენიტენციურ დეპარტამენტთან კოორდინირებული მუშაობა </t>
    </r>
    <r>
      <rPr>
        <b/>
        <sz val="12"/>
        <color rgb="FFFF0000"/>
        <rFont val="Sylfaen"/>
        <family val="1"/>
      </rPr>
      <t/>
    </r>
  </si>
  <si>
    <r>
      <t xml:space="preserve">ერთი სარეაბილიტაციო პროგრამა ფუნქციონირებს არასამთავრობო ორგანიზაციასთან თანამშრომლობით;
პრობაციონერთა 2.5% ჩართულია პროგრამაში </t>
    </r>
    <r>
      <rPr>
        <b/>
        <sz val="12"/>
        <color rgb="FFFF0000"/>
        <rFont val="Sylfaen"/>
        <family val="1"/>
      </rPr>
      <t/>
    </r>
  </si>
  <si>
    <r>
      <t xml:space="preserve">პირობით მსჯავრდებულ სტუდენტთა სწავლაში ხელშეწყობა. </t>
    </r>
    <r>
      <rPr>
        <b/>
        <sz val="12"/>
        <color rgb="FFFF0000"/>
        <rFont val="Sylfaen"/>
        <family val="1"/>
      </rPr>
      <t/>
    </r>
  </si>
  <si>
    <r>
      <t xml:space="preserve">თითოეული მიმართულების ფარგლებში საჭიროებისამებრ ინერგება ახალი სარეაბილიტაციო პროგრამა. </t>
    </r>
    <r>
      <rPr>
        <b/>
        <sz val="12"/>
        <color rgb="FFFF0000"/>
        <rFont val="Sylfaen"/>
        <family val="1"/>
      </rPr>
      <t/>
    </r>
  </si>
  <si>
    <r>
      <t xml:space="preserve">რეაბილიტაცია-რესოციალიზაციის სტრატეგიის სამოქმედო გეგმით მუშაობა და საჭიროებისამებრ განახლება </t>
    </r>
    <r>
      <rPr>
        <b/>
        <sz val="12"/>
        <color rgb="FFFF0000"/>
        <rFont val="Sylfaen"/>
        <family val="1"/>
      </rPr>
      <t/>
    </r>
  </si>
  <si>
    <r>
      <t xml:space="preserve">რეგიონებში პარტნიორი არასამთავრობო ორგანიზაციასთან თანამშრომლობით სარეაბილიტაციო პროგრამის იდენტიფიცირება და განხორციელება. </t>
    </r>
    <r>
      <rPr>
        <b/>
        <sz val="12"/>
        <color rgb="FFFF0000"/>
        <rFont val="Sylfaen"/>
        <family val="1"/>
      </rPr>
      <t/>
    </r>
  </si>
  <si>
    <r>
      <t xml:space="preserve">მუდმივი თანამშრომლობა არასამთავრობო ორგანიზაციებთან </t>
    </r>
    <r>
      <rPr>
        <b/>
        <sz val="12"/>
        <color rgb="FFFF0000"/>
        <rFont val="Sylfaen"/>
        <family val="1"/>
      </rPr>
      <t/>
    </r>
  </si>
  <si>
    <r>
      <t xml:space="preserve">სარეაბილიტაციო პროგრამის განხორციელებასთან დაკავშირებულ სასწავლო პროგრამაში მონაწილეობა. </t>
    </r>
    <r>
      <rPr>
        <b/>
        <sz val="11"/>
        <color rgb="FFFF0000"/>
        <rFont val="Sylfaen"/>
        <family val="1"/>
      </rPr>
      <t/>
    </r>
  </si>
  <si>
    <t>ღონისძიება 7.4.6 - კვლევების დაგეგმვა სარეაბილიტაციო პროგრამების ეფექტურობის გასაზომად (საბოლოო შედეგების გაზომვა)</t>
  </si>
  <si>
    <r>
      <t xml:space="preserve">კვლევების განხორციელება სხვადასხვა მომსახურების ეფექტურობის შესწავლის მიზნით. </t>
    </r>
    <r>
      <rPr>
        <b/>
        <sz val="12"/>
        <color theme="1"/>
        <rFont val="Sylfaen"/>
        <family val="1"/>
      </rPr>
      <t/>
    </r>
  </si>
  <si>
    <r>
      <t xml:space="preserve">საზოგადოებაში პრობაციის შესახებ ადეკვატური ინფორმაციის არსებობის დონის ამაღლება. </t>
    </r>
    <r>
      <rPr>
        <b/>
        <sz val="11"/>
        <color rgb="FFFF0000"/>
        <rFont val="Sylfaen"/>
        <family val="1"/>
      </rPr>
      <t/>
    </r>
  </si>
  <si>
    <r>
      <t xml:space="preserve">მუდმივი მონაწილეობა სამუშაო ჯგუფებში. </t>
    </r>
    <r>
      <rPr>
        <b/>
        <sz val="12"/>
        <color rgb="FFFF0000"/>
        <rFont val="Sylfaen"/>
        <family val="1"/>
      </rPr>
      <t/>
    </r>
  </si>
  <si>
    <r>
      <t xml:space="preserve">პერიოდული შეხვედრები საზოგადოების და მედიის წარმომადგენლებთან მიმდინარე საქმიანობის შესახებ. </t>
    </r>
    <r>
      <rPr>
        <sz val="12"/>
        <color rgb="FFFF0000"/>
        <rFont val="Sylfaen"/>
        <family val="1"/>
      </rPr>
      <t xml:space="preserve">. </t>
    </r>
    <r>
      <rPr>
        <b/>
        <sz val="12"/>
        <color rgb="FFFF0000"/>
        <rFont val="Sylfaen"/>
        <family val="1"/>
      </rPr>
      <t xml:space="preserve">  </t>
    </r>
    <r>
      <rPr>
        <b/>
        <sz val="12"/>
        <color indexed="8"/>
        <rFont val="Sylfaen"/>
        <family val="1"/>
      </rPr>
      <t xml:space="preserve">       </t>
    </r>
  </si>
  <si>
    <r>
      <t xml:space="preserve">PR აქციების სისტემატიური განხორციელება. </t>
    </r>
    <r>
      <rPr>
        <b/>
        <sz val="12"/>
        <color rgb="FFFF0000"/>
        <rFont val="Sylfaen"/>
        <family val="1"/>
      </rPr>
      <t/>
    </r>
  </si>
  <si>
    <r>
      <t xml:space="preserve">                </t>
    </r>
    <r>
      <rPr>
        <sz val="14"/>
        <color theme="1"/>
        <rFont val="Calibri"/>
        <family val="2"/>
        <scheme val="minor"/>
      </rPr>
      <t xml:space="preserve"> 10. სახალხო დამცველის აპარატის გაძლიერება </t>
    </r>
  </si>
  <si>
    <t xml:space="preserve">საქართველოს სახალხო დამცველის აპარატმა შეიმუშავა სპეციალური პროგრამა საჩივრების მართვისთვის. იგი მოქმედებს საქართველოს სახალხო დამცველის როგორც ცენტრალურ, ისე რეგიონულ  ოფისებში. თანამშრომლებმა გაიარეს შესაბამისი ტრენინგ კურსები სისტემაში ეფექტური მუშაობისთვის.  ასევე, სახალხო დამცველის აპარატში ამუშავდა ცხელი ხაზი სატელეფონო ნომრით – 1481. ცხელი ხაზი ოცდაოთხსაათიან რეჟიმში, დასვენების და უქმე დღეების ჩათვლით, მოქალაქეებისგან იღებს ინფორმაციას სახელმწიფო (საჯარო) დაწესებულებების მხრიდან ადამიანის უფლებათა და თავისუფლებათა სავარაუდო დარღვევებზე.
</t>
  </si>
  <si>
    <r>
      <t xml:space="preserve">საქმიანობა 10.3.1.   ადამიანის უფლებათა დაცვის, საქართველოს კანონმდებლობის და საერთაშორისო სტანდარტების შესახებ საგანმანათლებლო აქტივობების (ტრენინგები, სემინარები და სამუშაო შეხვედრების) ორგანიზება  </t>
    </r>
    <r>
      <rPr>
        <sz val="9"/>
        <color theme="1"/>
        <rFont val="Sylfaen"/>
        <family val="1"/>
        <charset val="204"/>
      </rPr>
      <t>ადამიანის უფლებების აკადემიის</t>
    </r>
    <r>
      <rPr>
        <sz val="9"/>
        <color theme="1"/>
        <rFont val="Sylfaen"/>
        <family val="1"/>
      </rPr>
      <t xml:space="preserve">/ბიბლიოთეკების მეშვეობით.  </t>
    </r>
    <r>
      <rPr>
        <b/>
        <sz val="9"/>
        <color theme="1"/>
        <rFont val="Sylfaen"/>
        <family val="1"/>
        <charset val="204"/>
      </rPr>
      <t>სპეციალური და წლიური საპარლამენტო ანგარიშის გამოცემა. ბროშურების, ლიფლეტების და სხვა ბეჭდვა</t>
    </r>
  </si>
  <si>
    <r>
      <t xml:space="preserve">1) საანგარიშო პერიოდში საგანმანათლებლო აქტივობების რაოდენობა;   2) ადამიანის უფლებათა </t>
    </r>
    <r>
      <rPr>
        <sz val="9"/>
        <color theme="1"/>
        <rFont val="Sylfaen"/>
        <family val="1"/>
        <charset val="204"/>
      </rPr>
      <t xml:space="preserve">აკადემიის მიერ განხორციელებული საგანმანათლებლო ღონისძიებების რაოდენობა;  </t>
    </r>
    <r>
      <rPr>
        <b/>
        <sz val="9"/>
        <color theme="1"/>
        <rFont val="Sylfaen"/>
        <family val="1"/>
        <charset val="204"/>
      </rPr>
      <t xml:space="preserve">3) წლიური ანგარიში;            4) სპეციალური ანგარიშების რაოდენობა;                            5) საინფორამციო და საგანმანათლებლლო ბუკლეტების და ბროშურების რაოდენობა;
</t>
    </r>
  </si>
  <si>
    <t>კონკურსის "მე – ომბუდსმენი "ჩატარება</t>
  </si>
  <si>
    <t>1. ,,განათლების ხარისხის განვითარების შესახებ" საქართველოს კანონში საქართველოს მთავრობის მიერ ინიცირებული კანონისპროექტის თანახმად, არსებული სამართლის პროგრამების განმეორებითი აკრედიტაცია განხორციელდება საგანმანათლებლო დაწესებულებების ხელახალი ავტორიზაციის მიღებიდან 1 წლის განმავლობაში.
2. უმაღლესი განათლების ევროპული სივრცის ხარისხის უზრუნველყოფის სტანდარტებისა და სახელმძღვანელო პრინციპების (ESG 2015) შესაბამისად, აკრედიტაციის  სტანდარტებისა და პროცედურების განახლება;
3. მიმდინარე წლის გეგმური მონიტორინგის გეგმის ფარგლებში სამართლის პროგრამების შემოწმება აკრედიტაციის სტანდარტებთან და რეკომენდაციების შემუშავება;
4. აკრედიტაციის საერთაშორისო ექსპერტების მიერ საქართველოს რამოდენიმე უმაღლეს საგანმანათლებლო დაწესებულებაში განხორციელებული სამართლის საბაკალავრო, სამაგისტრო და სადოქტორო პროგრამების შეფასება და პროგრამების განვითარების მიზნით რეკომენდაციების შემუშავება;
5. სამართლის საგანმანათლებლო პროგრამების განმახორციელებელი უმაღლესი საგანმანათლებლო დაწესებულებებისთვისაკრედიტაციის საერთაშორისო ექსპერტების მიერ შემუშავებული რეკომენდაციების გაცნობა.</t>
  </si>
  <si>
    <t>1. არსებული სამართლის პროგრამების განმეორებითი აკრედიტაცია;
2. საერთაშორისო და ადგილობრივი ექსპერტების ჩართულობით სამართლის საგანმანათლებლო პროგრამის დარგობრივი მახასიათებლის ცვლილება;
3. მიმდინარე წლის გეგმური მონიტორინგის გეგმის ფარგლებში სამართლის პროგრამების შემოწმება აკრედიტაციის სტანდარტებთან და რეკომენდაციების შემუშავება.</t>
  </si>
  <si>
    <t>1. არსებული სამართლის პროგრამების განმეორებითი აკრედიტაცია;
2. საჭიროების შემთხვევაში სამართლის საგანმანათლებლო პროგრამის დარგობრივი მახასიათებლის ცვლილება;
 3. მიმდინარე წლის გეგმური მონიტორინგის გეგმის ფარგლებში სამართლის პროგრამების შემოწმება აკრედიტაციის სტანდარტებთან და რეკომენდაციების შემუშავება.</t>
  </si>
  <si>
    <t>1. არსებული სამართლის პროგრამების განმეორებითი აკრედიტაცია;
2. საჭიროების შემთხვევაში სამართლის საგანმანათლებლო პროგრამის დარგობრივი მახასიათებლის ცვლილება;
3.  მიმდინარე წლის გეგმური მონიტორინგის გეგმის ფარგლებში სამართლის პროგრამების შემოწმება აკრედიტაციის სტანდარტებთან და რეკომენდაციების შემუშავება.</t>
  </si>
  <si>
    <t>მისაღწევი მიზნები და შედეგები 2021</t>
  </si>
  <si>
    <t xml:space="preserve">სად:
სასჯელის ინდივიდუალური დაგემვა ბიო-ფსიქო-სოციალური შეფასების საფუძველზე  დანერგილია
(დ.პ.ც) - 
დანაშაულის პრევენციის ცენტრის ყოფილ პატიმართა რეაბილიტაციისა და რესოციალიზაციის პროგრამის ფარგლებში დანერგილი და დამტკიცებულია განმეორებითი დანაშაულის რისკის შეფასების ინსტრუმენტი.  
</t>
  </si>
  <si>
    <t>შეფასებისა და სასჯელის მოხდის ინდივიდუალური გეგმის ინსტრუმენტების გადახედვა/განახლება საჭიროების შემთხვევაში
დ.პ.ც - 
 პროგრამაში ჩართულ ყოფილ მსჯავრდებულთა ბიო-ფსიქო-სოციალური შეფასების და სხვა სამუშაო ინსტრუმენტების განხილვა და მოდიფიცირება.ყოფილ პატიმართა რეაბილიტაციისა და რესოციალიზაციის პროგრამის მომსახურების შიდა სტანდარტის დოკუმენტის ცვლილება ელექტრონული საქმისწარმოების ბაზის შესაბამისად.</t>
  </si>
  <si>
    <t>შეფასებისა და სასჯელის მოხდის ინდივიდუალური გეგმის ინსტრუმენტები განახლებულია;
ყველა დაწესებულებაში მიმდინარეობს სასჯელის მოხდის ინდივიდუალური დაგეგმვის პროცესი 
დ.პ.ც-
არსებული შეფასაების ფორმებისა და მონაცემთა ელექტრონული ბაზის დახვეწა.</t>
  </si>
  <si>
    <t>შეფასებისა და სასჯელის მოხდის ინდივიდუალური გეგმის ინსტრუმენტების გადახედვა/განახლება საჭიროების შემთხვევაში
(დ.პ.ც) - სარეაბილიტაციო პროგრამების შედეგების ანალიზი და რეკომენდაციების შემუშავება</t>
  </si>
  <si>
    <t xml:space="preserve">(დ.პ.ც) - ყოფილ პატიმართა მონაცემთა ბაზის მონაცემებზე დაყრდნობით სარეაბილიტაციო პროგრამების ეფექტურობის ამაღლება;  ბაზის ფუნქციონირებისას გამოვლენილი ხარვეზების გამოსწორება და ფუნქციური განახლება.
მსჯავრდებულთა შესახებ ერთიანი მონაცემთა ბაზის შესაქმნელად ტექნიკური სამუშაოების განხორციელების უზრუნველყოფა.
ყოფილ პატიმართა მონაცემთა ბაზის ადმინისტრირება.
მსჯავრდებულთა ერთიანი მონაცემთა ბაზის დახვეწა;
</t>
  </si>
  <si>
    <t>(დ.პ.ც) - საჭიროების შესაბამისად ყოფილ პატიმართა მონაცემთა ბაზის ტექნიკური და ფუნქციური გაუმჯობესებისკენ მიმართული სამუშაოების უზრუნველყოფა
გამოვლენილი ხარვეზების საფუძველზე მონაცემთა ბაზის განვითარება</t>
  </si>
  <si>
    <t>(დ.პ.ც) - ყოფილ პატიმართა მონაცემთა ბაზაში გამოვლენილი ხარვეზების აღრიცხვა და შესაბამისი მაკორექტირებელი სამუშაოს გატარება
გამოვლენილი ხარვეზების საფუძველზე მონაცემთა ბაზის განვითარება</t>
  </si>
  <si>
    <r>
      <t xml:space="preserve">დ.პ.ც -
სავარაუდო პარტნიორი ორგანიზაციების მოძიება ქვეყნის შიგნით და გარეთ და მომსახურებათა ბაზის განახლება;
სარეაბილიტაციო პროგრამა/მოდული - „პოზიტიური აზროვნების უნარების განვითარების“ პილოტირება.
სასჯელაღსრულების  </t>
    </r>
    <r>
      <rPr>
        <sz val="8.5"/>
        <rFont val="Times New Roman"/>
        <family val="1"/>
        <charset val="204"/>
      </rPr>
      <t>სისიტემაში გამოვლენილ საჭიროებებზე დაყრდნობით პროგრამებისა და მხარდამჭერი სერვისების განვითარება</t>
    </r>
  </si>
  <si>
    <r>
      <t xml:space="preserve">დ.პ.ც -
სავარაუდო პარტნიორი ორგანიზაციების მოძიება ქვეყნის შიგნით და გარეთ და მომსახურებათა ბაზის განახლება; </t>
    </r>
    <r>
      <rPr>
        <sz val="8.5"/>
        <color rgb="FFFF0000"/>
        <rFont val="Times New Roman"/>
        <family val="1"/>
        <charset val="204"/>
      </rPr>
      <t xml:space="preserve">
</t>
    </r>
    <r>
      <rPr>
        <sz val="8.5"/>
        <rFont val="Times New Roman"/>
        <family val="1"/>
      </rPr>
      <t xml:space="preserve">
</t>
    </r>
    <r>
      <rPr>
        <sz val="8.5"/>
        <rFont val="Times New Roman"/>
        <family val="1"/>
        <charset val="204"/>
      </rPr>
      <t>სასჯელაღსრულების სისტემაში საჭირო სერვისების შესახებ კვლევის განხორციელება და შესაბამის პარტნიორებთან ერთად აპროგრამების განახლება/დანერგვა</t>
    </r>
  </si>
  <si>
    <r>
      <t xml:space="preserve">დ.პ.ც -
სავარაუდო პარტნიორი ორგანიზაციების მოძიება ქვეყნის შიგნით და გარეთ და მომსახურებათა ბაზის განახლება;
</t>
    </r>
    <r>
      <rPr>
        <sz val="8.5"/>
        <rFont val="Times New Roman"/>
        <family val="1"/>
        <charset val="204"/>
      </rPr>
      <t>სასჯელაღსრულების სისტემაში საჭირო სერვისების შესახებ კვლევის განხორციელება და შესაბამის პარტნიორებთან ერთად აპროგრამების განახლება/დანერგვა</t>
    </r>
  </si>
  <si>
    <t>დ.პ.ც -
სავარაუდო პარტნიორი ორგანიზაციების მოძიება ქვეყნის შიგნით და გარეთ და მომსახურებათა ბაზის განახლება;
სასჯელაღსრულების სისტემაში საჭირო სერვისების შესახებ კვლევის განხორციელება და შესაბამის პარტნიორებთან ერთად აპროგრამების განახლება/დანერგვა</t>
  </si>
  <si>
    <t>(დ.პ.ც) - 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
კვლევის საფუძველზე არსებული სერვისები განახლებული და  დანერგილია.</t>
  </si>
  <si>
    <r>
      <rPr>
        <sz val="8.5"/>
        <rFont val="Times New Roman"/>
        <family val="1"/>
      </rPr>
      <t>(დ.პ.ც) - იდენტიფიცირებული შიდა მომსახურებების დანერგვა, შეფასება, ადაპტირება, განახლება;  თანამშრომელთა გადამზადება
კვლევის საფუძველზე არსებული სერვისები განახლებული და  დანერგილია.</t>
    </r>
    <r>
      <rPr>
        <sz val="8.5"/>
        <color rgb="FFFF0000"/>
        <rFont val="Times New Roman"/>
        <family val="1"/>
      </rPr>
      <t xml:space="preserve">
</t>
    </r>
  </si>
  <si>
    <t>დანაშაულის პრევენციის ცენტრის ბენეფიციართათვის სახელმწიფო პროგრამებით გათვალისწინებული ჯანდაცვის მომსახურებების დაფინანსების მოპოვებაში მხარდაჭერა; ცენტრის ბენეფიციარებისთვის დამატებითი სამედიცინო მომსახურების შექმნა.
ყოფილი პატიმრებისთვის პროფესიული გადამზადების საბაზისო პაკეტის შეთავაზება.
იზომება მიწოდებული სერვისების ხარისხი და კოორდინაცია გარდამავალი მენეჯმენტისას. პროგრამების გასაუმჯობესებლად და ხარვეზების აღმოსაფხვრელად იხვეწება/ვითარდება სერვისები</t>
  </si>
  <si>
    <t>საბაზისო მომსახურებების შექმნა და ბენეფიციარებისთვის მიწოდების უზრუნველყოფა
იზომება მიწოდებული სერვისების ხარისხი და კოორდინაცია გარდამავალი მენეჯმენტისას. პროგრამების გასაუმჯობესებლად და ხარვეზების აღმოსაფხვრელად იხვეწება/ვითარდება სერვისები</t>
  </si>
  <si>
    <t xml:space="preserve">საბაზისო მომსახურებების შექმნა და ბენეფიციარებისთვის მიწოდების უზრუნველყოფა
იზომება მიწოდებული სერვისების ხარისხი და კოორდინაცია გარდამავალი მენეჯმენტისას. პროგრამების გასაუმჯობესებლად და ხარვეზების აღმოსაფხვრელად იხვეწება/ვითარდება სერვისები
</t>
  </si>
  <si>
    <t>არსებობს ზემოაღნიშნული სტანდარტის სამუშაო ვერსია; რომელიც წლის ბოლომდე მომზადებულია დასამტკიცებლად.</t>
  </si>
  <si>
    <t>ზრდასრულთა მომსახურების სტანდარტის დოკუმენტი დამტკიცებულია.</t>
  </si>
  <si>
    <r>
      <t xml:space="preserve">კვლევების განხორციელება სხვადასხვა მომსახურების ეფექტურობის შესწავლისა და ბენეფიციართა საჭიროებების უკეთ გამოვლენის მიზნით;
</t>
    </r>
    <r>
      <rPr>
        <sz val="8.5"/>
        <rFont val="Times New Roman"/>
        <family val="1"/>
        <charset val="204"/>
      </rPr>
      <t xml:space="preserve">განხორციელებული კვლევების საფუძველზე შესაბამისი ცვლილებები  განხპორციელებულია პროგრამებში 
</t>
    </r>
  </si>
  <si>
    <t xml:space="preserve">კვლევების განხორციელება სხვადასხვა მომსახურების ეფექტურობის შესწავლისა და ბენეფიციართა საჭიროებების უკეთ გამოვლენის მიზნით;
განხორციელებული კვლევების საფუძველზე შესაბამისი ცვლილებები  განხპორციელებულია პროგრამებში
</t>
  </si>
  <si>
    <t>დანაშაულის პრევენციის ცენტრის ბაზაზე მომზადებულია სოციალური საწარმოს კონცეფცია.</t>
  </si>
  <si>
    <t>დანაშაულის პრევენციის ბაზაზე ფუნქციონირებს სოციალური საწარმო, სადაც დასაქმებული არიან რეაბილიტაციისა რესიციალიზაციის პროგრამის ბენეფიციარები და მათი ოჯახის წევრები.</t>
  </si>
  <si>
    <r>
      <t xml:space="preserve">ადვოკატირებული შემთხვევების რაოდენობა
უფლებების დარღვევის შემცირებული რაოდენობა
</t>
    </r>
    <r>
      <rPr>
        <sz val="8.5"/>
        <color rgb="FFFF0000"/>
        <rFont val="Times New Roman"/>
        <family val="1"/>
        <charset val="204"/>
      </rPr>
      <t>.</t>
    </r>
  </si>
  <si>
    <t>დანაშაულის პრევენციის ცენტრმა მოამზადა სოციალური მუშაკები სფეციფიკური საჭიროებების მქონე ადმიანების მიმართ დისკრიმინაციის შემთხვევების გამოვლენისა და ეფექტიანი რეაგირების მიზნით</t>
  </si>
  <si>
    <r>
      <rPr>
        <sz val="8.5"/>
        <rFont val="Times New Roman"/>
        <family val="1"/>
      </rPr>
      <t>დანაშაულის პრევენციის ცენტრში რეაბილიიტაციის პროცესში ჩართული არიან პოზიციის შესაბამისი განათლებისა და გამოცდილების მქონე სპეციალისტები. 
შერჩეული კადრების მუდმივი გადამზადება
ახალი კადრები შერჩეულია საკვალიფიკაციო მოთხოვნების შესაბამისად. მუდმივად მიმდინარეობს არსებულო კადრების გადამზადება</t>
    </r>
    <r>
      <rPr>
        <sz val="8.5"/>
        <rFont val="Times New Roman"/>
        <family val="1"/>
        <charset val="204"/>
      </rPr>
      <t xml:space="preserve">
</t>
    </r>
  </si>
  <si>
    <r>
      <t xml:space="preserve">დანაშაულის პრევენციის ცენტრში რეაბილიიტაციის პროცესში ჩართული არიან პოზიციის შესაბამისი განათლებისა და გამოცდილების მქონე სპეციალისტები. 
შერჩეული კადრების მუდმივი გადამზადება
</t>
    </r>
    <r>
      <rPr>
        <sz val="8.5"/>
        <color rgb="FF002060"/>
        <rFont val="Times New Roman"/>
        <family val="1"/>
      </rPr>
      <t xml:space="preserve">
</t>
    </r>
    <r>
      <rPr>
        <sz val="8.5"/>
        <rFont val="Times New Roman"/>
        <family val="1"/>
      </rPr>
      <t xml:space="preserve"> ახალი კადრები შერჩეულია საკვალიფიკაციო მოთხოვნების შესაბამისად. მუდმივად მიმდინარეობს არსებულო კადრების გადამზადება; ბენეფიციართა საჭიროების შესაბამისად ახალი სპეციალისტების დამატება რეაბილიტაციისა დარესოციალიზაციის პროცესში.</t>
    </r>
  </si>
  <si>
    <r>
      <t xml:space="preserve">დანაშაულის პრევენციის ცენტრში რეაბილიიტაციის პროცესში ჩართული არიან პოზიციის შესაბამისი განათლებისა და გამოცდილების მქონე სპეციალისტები. 
შერჩეული კადრების მუდმივი გადამზადება
</t>
    </r>
    <r>
      <rPr>
        <sz val="8.5"/>
        <rFont val="Times New Roman"/>
        <family val="1"/>
        <charset val="204"/>
      </rPr>
      <t xml:space="preserve">
</t>
    </r>
    <r>
      <rPr>
        <sz val="8.5"/>
        <rFont val="Times New Roman"/>
        <family val="1"/>
      </rPr>
      <t xml:space="preserve"> ახალი კადრები შერჩეულია საკვალიფიკაციო მოთხოვნების შესაბამისად. მუდმივად მიმდინარეობს არსებულო კადრების გადამზადება; ბენეფიციართა საჭიროების შესაბამისად ახალი სპეციალისტების დამატება რეაბილიტაციისა დარესოციალიზაციის პროცესში.</t>
    </r>
  </si>
  <si>
    <t>დანაშაულის პრევენციის ცენტრში რეაბილიიტაციის პროცესში ჩართული არიან პოზიციის შესაბამისი განათლებისა და გამოცდილების მქონე სპეციალისტები. 
შერჩეული კადრების მუდმივი გადამზადება
 ახალი კადრები შერჩეულია საკვალიფიკაციო მოთხოვნების შესაბამისად. მუდმივად მიმდინარეობს არსებულო კადრების გადამზადება; ბენეფიციართა საჭიროების შესაბამისად ახალი სპეციალისტების დამატება რეაბილიტაციისა დარესოციალიზაციის პროცესში.</t>
  </si>
  <si>
    <t>დანაშაულის პრევენციის ცენტრში რეაბილიიტაციის პროცესში ჩართული არიან პოზიციის შესაბამისი განათლებისა და გამოცდილების მქონე სპეციალისტები. 
შერჩეული კადრების მუდმივი გადამზადება
ახალი კადრები შერჩეულია საკვალიფიკაციო მოთხოვნების შესაბამისად. მუდმივად მიმდინარეობს არსებულო კადრების გადამზადება; ბენეფიციართა საჭიროების შესაბამისად ახალი სპეციალისტების დამატება რეაბილიტაციისა დარესოციალიზაციის პროცესში.</t>
  </si>
  <si>
    <t>დ.პ.ც - 
შემუშევებულია ყოფილ პატიმართა რეაბილიტაციისა და რესოციალიზაციის პროგრამაში ჩართული სოციალური მუშაკების პროფესიული ზედამხედველობის ინსტრუმენტები.
პროფესიული სუპერვიზიის მექანიზმი დანერგილი და განვითარებულია საპოლოტე დაწესებულებებში</t>
  </si>
  <si>
    <t>დ.პ.ც -
ყოფილ პატიმართა რეაბილიტაციისა და რესოციალიზაციის პროგრამაში ჩართული სოციალური მუშაკების პროფესიული ზედამხედველობის ინსტრუმენტები დამტკიცებულია.
პროფესიული სუპერვიზიის მექანიზმი დანერგილი და განვითარებულია ყველა დაწესებულებებში</t>
  </si>
  <si>
    <t>უპერვიზიის სისტემის უწყვეტი ოპერირება
პროფესიული სუპერვიზიის მექანიზმი დანერგილი და განვითარებულია ყველა დაწესებულებებში</t>
  </si>
  <si>
    <t>ერთობლივი ღონისძიებების რაოდენობა
ჯგუფთან განსახილველი</t>
  </si>
  <si>
    <t>(დ.პ.ც) - რეგულარულად ხორციელდება სოციალური მედიის და რადიო რეკლამის საშუალებით საზოგადოების ინფორმირება მიმდინარე თუ დაგეგმილ ღონისძიებებთან დაკავშირებით.</t>
  </si>
  <si>
    <t>(დ.პ.ც) -  ყოველი აქტივობის გაშუქება ხორციელდება სხვადასხვა მედია საშუალებების მიერ. 
ინფორმაციის რეგულარული გაცვლა</t>
  </si>
  <si>
    <t>(დ.პ.ც) -  ყოველი აქტივობის გაშუქება ხორციელდება სხვადასხვა მედია საშუალებების მიერ.
ინფორმაციის რეგულარული გაცვლა</t>
  </si>
  <si>
    <t xml:space="preserve">მიზანი/მიღწეუ_x000D_ლი 2021_x000D_
</t>
  </si>
  <si>
    <t xml:space="preserve">1) გამოკითხულ ადამიანთა საერთო პროცენტული მაჩვენებელი, რომლებიც ნდობას გამოხატავენ პოლიციის მიმართ, ასახული 
დანაშაულის კვლევაში.
2) გახსნილი საქმეების  გაზრდილი მაჩვენებელი 
</t>
  </si>
  <si>
    <r>
      <rPr>
        <sz val="8"/>
        <rFont val="Sylfaen"/>
        <family val="1"/>
        <charset val="204"/>
      </rPr>
      <t xml:space="preserve">1) გაუმჯობესებული ადამიანური რესურსების მართვის სისტემა                  2) სტუდენტთა რაოდენობა, რომლთაც გაიარეს სამაგისტრო და საბაკალავრო პროგრამები                                                       </t>
    </r>
    <r>
      <rPr>
        <sz val="8"/>
        <color theme="1"/>
        <rFont val="Sylfaen"/>
        <family val="1"/>
      </rPr>
      <t>3) მომზადებული კანდიდატების რაოდენობა
4) გადამზადებული კადრების რაოდენობა                                                         5) შსს აკადემიის  განახლებული  კურიკულუმები                                                 6) დისტანციური სწავლების დანერგილი სისტემა</t>
    </r>
  </si>
  <si>
    <t>1)  შსს–ში ადამიანური რესურსების მართვის გაუმჯობესება საპოლიციო და სამოქალაქო კომპეტენციების გამიჯვნის გზით                                                    2) უმაღლესი განათლების პროგრამების განხორციელება                      3) შსს–ში მისაღები კადრების მომზადება და მოქმედი თანამშრომლების კვალიფიკაციის ამაღლება     4) შსს აკადემიიის სასწავლო პროგრამების განვითარება 5) დისტანციური სწავლების სისტემისა და მოდულების განვითარება</t>
  </si>
  <si>
    <t>1) უმაღლესი განათლების პროგრამების განხორციელება                           2) შსს–ში მისაღები კადრების მომზადება და მოქმედი თანამშრომლების კვალიფიკაციის ამაღლება      3) შსს აკადემიიის სასწავლო პროგრამების განვითარება  4) დისტანციური სწავლების მოდულების განვითარება</t>
  </si>
  <si>
    <t xml:space="preserve">1) უმაღლესი განათლების პროგრამების განხორციელება                   2) შსს–ში მისაღები კადრების მომზადება და მოქმედი თანამშრომლების კვალიფიკაციის ამაღლება  3) დისტანციური სწავლების მოდულების განვითარება  </t>
  </si>
  <si>
    <t xml:space="preserve">1) უმაღლესი განათლების პროგრამების განხორციელება                2) შსს–ში მისაღები კადრების მომზადება და მოქმედი თანამშრომლების კვალიფიკაციის ამაღლება 3) დისტანციური სწავლების მოდულების განვითარება   </t>
  </si>
  <si>
    <t xml:space="preserve">2) შსს–ში მისაღები კადრების მომზადება და მოქმედი თანამშრომლების კვალიფიკაციის ამაღლება
3) დისტანციური სწავლების მოდულების განვითარება   </t>
  </si>
  <si>
    <t>1) სასწავლო პროგრამების შეფასება;                                2) სასწავლო პროგრამებში ცვლილებების შეტანა
3) ახალი სასწავლო პროგრამების შემუშავება</t>
  </si>
  <si>
    <t xml:space="preserve">1) სასწავლო პროგრამების შემდგომი განვითარება
</t>
  </si>
  <si>
    <t xml:space="preserve">1) შეფასებული და განახლებული              ტაქტიკური მომზადების პროგრამები                2) გადამზადებული ინსტრუქტორების რაოდენობა;               
3) გადამზადებულ თანამშრომელთა რაოდენობა; </t>
  </si>
  <si>
    <t>1) შემუშავებული მესაზღვრე ოფიცერთა მომზადება/გადამზადების პროგრამა; 2) განვითარებული დაწინაურების სასწავლო პროგრამები;                                            3) გადამზადებულ თანამშრომელთა რაოდენობა</t>
  </si>
  <si>
    <t>1) მესაზღვრე ოფიცერთა მომზადება კურსის შემუშავება;           
2) პოლიციელთა დაწინაურების კურსის განვითარება;                       
3) დაწინაურების კანდიდატთა მომზადება/გადამზადება</t>
  </si>
  <si>
    <t xml:space="preserve">
შესრულებულია</t>
  </si>
  <si>
    <t>საქმიანობა 2.1.6 დისტანციური სწავლების სისტემის განვითარება</t>
  </si>
  <si>
    <t>1) შემუშავებული და დანერგილი დისტანციური სწავლების სისტემა;                 2) საქართველოს მასშტაბით განვითარებული ცენტრების რაოდენობა;                                              
3) შემუშავებული დისტანციური სწავლების პროგრამები;                                 4) გადამზადებულ თანამშრომელთა რაოდენობა;</t>
  </si>
  <si>
    <t xml:space="preserve">1) თბილისსა და რეგიონებში შესაბამისი ინფრასტრუქტურის განვითარება;                        2) სასწავლო პროგრამების  შემუშავება/განვითარება; 3) თანამშრომელთა მომზადება/გადამზადება; </t>
  </si>
  <si>
    <t xml:space="preserve">1) თბილისსა და რეგიონებში შესაბამისი ინფრასტრუქტურის განვითარება;                              2) სასწავლო პროგრამების შემუშავება/განვითარება;           3) თანამშრომელთა მომზადება/გადამზადება; </t>
  </si>
  <si>
    <t xml:space="preserve"> 1) სასწავლო პროგრამების შემუშავება/განვითარება;           2) თანამშრომელთა მომზადება/გადამზადება; </t>
  </si>
  <si>
    <t xml:space="preserve">1) სასწავლო პროგრამების შემუშავება/განვითარება;           2) თანამშრომელთა მომზადება/გადამზადება; </t>
  </si>
  <si>
    <t xml:space="preserve">1) სასწავლო პროგრამების შემუშავება/განვითარება;           
2) თანამშრომელთა მომზადება/გადამზადება; </t>
  </si>
  <si>
    <t>1)  სამაგისტრო პროგრამაზე ჩარიცხულ სტუდენტთა რაოდენობა; 
2)  საბაკალავრო პროგრამაზე მიღებულ სტუდენტთა რაოდენობა</t>
  </si>
  <si>
    <t>საქმიანობა 2.1.8. სხვადასხვა თემატური მიმართულებებით თანამშრომელთა უნარების განვითარება (ოჯახში ძალადობა, ადამიანებით ვაჭრობის, არალეგალურ მიგრაციასთან, კიბერდანაშაულის წინააღმდეგ ბრძოლა, ადამიანის უფლებები, არასრულწლოვანთა მოპყრობის საკითხები და სხვა)</t>
  </si>
  <si>
    <t xml:space="preserve"> შსს მოქმედი თანამშრომლების შესაძლებლობების განვითარება ტრეინინგებისა და სასწავლო ვიზიტების ორგანიზებით</t>
  </si>
  <si>
    <t xml:space="preserve">საქმიანობა  2.1.9.
შსს თანამშრომლების მომზადება უცხო ენებში 
</t>
  </si>
  <si>
    <t xml:space="preserve">1)  ტესტირებული თანამშრომლების რაოდენობა;                                                        2) პროგრამის ფარგლებში მომზადებული პოლიციელთა რაოდენობა; </t>
  </si>
  <si>
    <t xml:space="preserve">
1) ინგლისური ენის შესწავლის მსურველი თანამშრომლების მოძიება მათი ინგლისური ენის სასწავლო პროგრამებში ჩართვის მიზნით;                           2) შსს თანამშრომლების მომზადება შსს აკადემიის ბაზაზე</t>
  </si>
  <si>
    <r>
      <t xml:space="preserve">1) კრიმინალური პოლიციის გაუმჯობესებული ფუნქციონალური და ანალიტიკური შესაძლებლობები                         </t>
    </r>
    <r>
      <rPr>
        <sz val="8"/>
        <rFont val="Sylfaen"/>
        <family val="1"/>
        <charset val="204"/>
      </rPr>
      <t>2) ანალიზზე დაფუძნებული საპოლიციო საქმიანობისთვის შემუშავებული ნორმატიული ბაზა და განხორციელებული ღონისძიებები            3) გაუმჯობესებული საგამოძიებო ფუნქციები</t>
    </r>
  </si>
  <si>
    <t>1) კრიმინალური პოლიციის ფუნქციონალური გაუმჯობესება                              2) ანალიზზე დაფუძნებული საპოლიციო საქმიანობის განხორციელება                                 3) დნმ ბაზის შექმნისათვის საჭირო სამართლებრივი ბაზის შემუშავება</t>
  </si>
  <si>
    <t>1) ანალიზზე დაფუძნებული საპოლიციო საქმიანობის განხორციელება                                      2) დნმ ბაზის შექმნისათვის საჭირო სამუშაოების განხორციელება</t>
  </si>
  <si>
    <t xml:space="preserve">1) პრევენციის კუთხით კრიმინალური პოლიციის გაუმჯობესებული მუშაობის სტანდარტები;                                           </t>
  </si>
  <si>
    <t>1) შესწავლის შედეგების საფუძველზე კომპეტენციების გამიჯნვა;                  
2) შესაბამისი სტრუქტურული ცვლილებების განხორციელება.</t>
  </si>
  <si>
    <t xml:space="preserve">1) შესაბამისი ნორმატიული ბაზის შექმნა და/ან არსებული საკანონმდებლო ბაზის განვითარება;                          2) დანაყოფების სახელმძღვანელო ინსტრუქციების შემუშავება;  3) ანალიზზე დაფუძნებული საპოლიციო საქმიანობის საპილოტე პროგრამის იმპლემენტაცია;           
4) ანალიზზე დაფუძნებული საპოლიციო საქმიანობის ეტაპობრივი დანერგვა მთელი ქვეყნის მასშტაბით;                              5) სასწავლო პროგრამების/სახელმძღვანელოების შემუშავება; 
6) ანალიზზე დაფუძნებული საპოლიციო საქმიანობის პროგრამაში ჩართული პირების შესაძლებლობების განვითარება; 
7) ეტაპობრივად დანაყოფების ტექნოლოგიური აღჭურვა.   </t>
  </si>
  <si>
    <t>1) შესაბამისი ნორმატიული ბაზის შექმნა და/ან არსებული საკანონმდებლო ბაზის განვითარება;  2) ანალიზზე დაფუძნებული საპოლიციო საქმიანობის ეტაპობრივი დანერგვა მთელი ქვეყნის მასშტაბით;                                   3) ანალიზზე დაფუძნებული საპოლიციო საქმიანობის პროგრამაში ჩართული პირების შესაძლებლობების განვითარება;                                           4) სასწავლო პროგრამების/სახელმძღვანელოების შემუშავება; 
5) ეტაპობრივად დანაყოფების ტექნოლოგიური აღჭურვა.</t>
  </si>
  <si>
    <t>საქმიანობა  2.2.3. კრიმინალური პოლიციის საგამოძიებო ფუნქციების გაძლიერება დნმ მონაცემთა ბაზის შექმნით</t>
  </si>
  <si>
    <t>1) შემუშავებული სამართლებრივი ბაზა;                                                                                          2) შექმნილია დნმ მონაცემთა ბაზა</t>
  </si>
  <si>
    <t>დნმ მონაცემთა ბაზის შექმნისათვის საჭირო სამართლებრივი ბაზის შემუშავება</t>
  </si>
  <si>
    <t>დნმ მონაცემთა ბაზის შექმნისათვის საჭირო დამაგეგმარებელი სამუშაოების განხორციელება</t>
  </si>
  <si>
    <t xml:space="preserve">ადმინისტრაციული ხარჯები1 </t>
  </si>
  <si>
    <t>1) სახალხო დამცველის ყოველწლიურ  ანგარიშებში ასახული პოზიტიური შეფასებები
2) პერსონალურ მონაცემთა დარღვევის ფაქტებზე შემცირებული მიმართვიანობის სტატისტიკა</t>
  </si>
  <si>
    <t xml:space="preserve">პერსონალურ მონაცემთა დაცვის სტანდარტების გაუმჯობესება        </t>
  </si>
  <si>
    <t xml:space="preserve">საქმიანობა 2.3.1 
დროებითი მოთავსების იზოლატორებში ადამინიას უფლებათა დაცვის სტნადარტების გაუმჯობესება 
</t>
  </si>
  <si>
    <t>დროებითი მოთავსების იზოლატორებში განვითარებული სერვისები</t>
  </si>
  <si>
    <t>დმი–ში მოთავსებული პირებისათვის (ადმინისტრაციულ პატიმრობაში მყოფი პირები, ქალები, არასრულწლოვნები) ახალი სერვისების დანერგვა</t>
  </si>
  <si>
    <t>დმი–ში მოთავსებული პირებისათვის დანერგილი სერვისების განვითარება</t>
  </si>
  <si>
    <t xml:space="preserve">დასაზუსტებელია ბიუჯეტი </t>
  </si>
  <si>
    <t xml:space="preserve">1) 112-ის გაუმჯობესებული ინფრასტრუქტურა, პროგრამული უზრუნველყოფა და სერვისები                                                   2) კინოლოგიის სამსახურისა და დროებითი მოთავსების იზოლატორების განვითარებული ინფრასტრუქტურა;                                    3) პოლიციის ტექნოლოგიურად გაუმჯობესებული შესაძლებლობები                                  </t>
  </si>
  <si>
    <t xml:space="preserve">1) 112-ის ინფრასტრუქტურის, პროგრამული უზრუნველყოფისა და სერვისების განვითარება                                 2) დმი-ს ინფრასტრუქტურისა და პირობების გაუმჯობესება;                                     3) კინოლოგიური სამსახურის შესაძლებლობების გაძლიერება და ინფრასტრუქტურის განვითარება სასაზღვრო სექტორებზე                               4) პოლიციის აღჭურვა ანალიტიკური პროგრამებითა და  თანამედროვე ტექნიკით                        </t>
  </si>
  <si>
    <t xml:space="preserve">1) 112-ის ინფრასტრუქტურის, პროგრამული უზრუნველყოფისა და სერვისების განვითარება                                         2) დმი-ს ინფრასტრუქტურისა და პირობების გაუმჯობესება;              3)  სასაზღვრო სექტორებზე კინოლოგიური ინფრასტრუქტურის განვითარება                                          4) პოლიციის აღჭურვა ანალიტიკური პროგრამებითა და  თანამედროვე ტექნიკით     </t>
  </si>
  <si>
    <t xml:space="preserve">1)  112-ის ინფრასტრუქტურისა და სერვისების განვითარება;                          2) დმი-ს ინფრასტრუქტურისა და პირობების გაუმჯობესება;    3) სასაზღვრო სექტორებზე კინოლოგიური ინფრასტრუქტურის განვითარება                                   4) პოლიციის აღჭურვა ანალიტიკური პროგრამებითა და  თანამედროვე ტექნიკით     </t>
  </si>
  <si>
    <t xml:space="preserve">1)  112-ის ინფრასტრუქტურისა და სერვისების განვითარება;                        2) დმი-ს ინფრასტრუქტურისა და პირობების გაუმჯობესება;    3) სასაზღვრო სექტორებზე კინოლოგიური ინფრასტრუქტურის განვითარება                                 4) პოლიციის აღჭურვა ანალიტიკური პროგრამებითა და  თანამედროვე ტექნიკით       </t>
  </si>
  <si>
    <t xml:space="preserve">1)  112-ის ინფრასტრუქტურისა და სერვისების განვითარება;                    2) დმი-ს ინფრასტრუქტურისა და პირობების გაუმჯობესება;    3) სასაზღვრო სექტორებზე კინოლოგიური ინფრასტრუქტურის           4) პოლიციის აღჭურვა ანალიტიკური პროგრამებითა და  თანამედროვე ტექნიკით </t>
  </si>
  <si>
    <t xml:space="preserve">1) განვითარებული 112-თან დაკავშირების ალტერნატიული არხები და სერვისები;                                                         2) დანერგილი არხების საშუალებით მიმართვიანობის გაზრდილი მაჩვენებელი </t>
  </si>
  <si>
    <r>
      <t>1. eCall-ის დანერგვა და შესაბამისი პროგრამული უზრუნველყოფა;                  2. მობილური აპლიკაციის დანერგვა და შესაბამისი პროგრამული უზრუნველყოფა; 3. ერთიანი ეროვნული ქოლ-ცენრტის დანერგვის საპილოტე ვერსია.</t>
    </r>
    <r>
      <rPr>
        <sz val="8"/>
        <color rgb="FFFF0000"/>
        <rFont val="Sylfaen"/>
        <family val="1"/>
        <charset val="204"/>
      </rPr>
      <t xml:space="preserve"> </t>
    </r>
    <r>
      <rPr>
        <sz val="8"/>
        <rFont val="Sylfaen"/>
        <family val="1"/>
      </rPr>
      <t xml:space="preserve">        </t>
    </r>
  </si>
  <si>
    <r>
      <t xml:space="preserve">1. eCall-ის დანერგვა და შესაბამისი პროგრამული უზრუნველყოფა          </t>
    </r>
    <r>
      <rPr>
        <sz val="8"/>
        <rFont val="Sylfaen"/>
        <family val="1"/>
        <charset val="204"/>
      </rPr>
      <t xml:space="preserve">            2. შშმ პირებისთვის 112-თან დაკავშირების არხის შემუშავება და დანერგვა (დისტანციური არხი); 3. მეზობელ სახელმწიფოებთან თანამშრომლობის გაღრმავება, საზღვრისპირა ტერიტორიიდან ზარების შეუფერხებლად მიღების მიზნით;</t>
    </r>
    <r>
      <rPr>
        <sz val="8"/>
        <color rgb="FFFF0000"/>
        <rFont val="Sylfaen"/>
        <family val="1"/>
      </rPr>
      <t xml:space="preserve"> </t>
    </r>
    <r>
      <rPr>
        <sz val="8"/>
        <rFont val="Sylfaen"/>
        <family val="1"/>
      </rPr>
      <t xml:space="preserve">              </t>
    </r>
  </si>
  <si>
    <r>
      <t>1. დაკავშირების ალტერნატიული არხის – ,,ჭკვიანი საათები"–ს დანერგვა; 2. მეზობელ სახელმწიფოებთან თანამშრომლობის გაღრმავება, საზღვრისპირა ტერიტორიიდან ზარების შეუფერხებლად მიღების მიზნით;</t>
    </r>
    <r>
      <rPr>
        <sz val="8"/>
        <color rgb="FFFF0000"/>
        <rFont val="Sylfaen"/>
        <family val="1"/>
      </rPr>
      <t xml:space="preserve">                                  </t>
    </r>
    <r>
      <rPr>
        <sz val="8"/>
        <rFont val="Sylfaen"/>
        <family val="1"/>
      </rPr>
      <t xml:space="preserve">                                                                       </t>
    </r>
  </si>
  <si>
    <t xml:space="preserve">მეზობელ სახელმწიფოებთან თანამშრომლობის გაღრმავება, საზღვრისპირა ტერიტორიიდან ზარების შეუფერხებლად მიღების მიზნით </t>
  </si>
  <si>
    <r>
      <t xml:space="preserve">  ადმინისტრაციული ხარჯები</t>
    </r>
    <r>
      <rPr>
        <b/>
        <vertAlign val="superscript"/>
        <sz val="8"/>
        <rFont val="Sylfaen"/>
        <family val="1"/>
      </rPr>
      <t xml:space="preserve">1 </t>
    </r>
  </si>
  <si>
    <r>
      <t xml:space="preserve"> ადმინისტრაციული ხარჯები</t>
    </r>
    <r>
      <rPr>
        <b/>
        <vertAlign val="superscript"/>
        <sz val="8"/>
        <color theme="1"/>
        <rFont val="Sylfaen"/>
        <family val="1"/>
      </rPr>
      <t xml:space="preserve">1 </t>
    </r>
  </si>
  <si>
    <t xml:space="preserve">1) გადაუდებელი დახმარების შესახებ შეტყობინებების დამუშავების გაუმჯობესებული სისტემა;                            </t>
  </si>
  <si>
    <t xml:space="preserve">1) 112-ის მულტიფუნქციური რუკების შემუშავება და დანერგვა; 2) ზარის ინიციატორის ადგილმდებარეობის განსაზღვრის დანერგვა.                           </t>
  </si>
  <si>
    <t xml:space="preserve">1) მულტიფუნქციური რუკების შემუშავება და დანერგვა;                                           2) ზარის ინიციატორის ადგილმდებარეობის განსაზღვრის სისტემის დანერგვა;   3) გადაუდებელი დახმარების და ინციდენტის ტიპების განმსაზღვრელი პროგრამის დანერგვა (ProQA);                             
4) განახლებული ERC პროგრამა.         </t>
  </si>
  <si>
    <t>1) გადაუდებელი დახმარების და ინციდენტის ტიპების განმსაზღვრელი პროგრამის დანერგვა (ProQA);                                      2) ზარის ინიციატორის ადგილმდებარეობის განსაზღვრის სისტემის დანერგვა;                                        3) განახლებული ERC პროგრამა.</t>
  </si>
  <si>
    <t xml:space="preserve">1) გადაუდებელი დახმარების და ინციდენტის ტიპების განმსაზღვრელი პროგრამის დანერგვა (ProQA) </t>
  </si>
  <si>
    <r>
      <t>დასაზუსტებელია ბიუჯეტი;  ადმინისტრაციული  ხარჯები</t>
    </r>
    <r>
      <rPr>
        <b/>
        <vertAlign val="superscript"/>
        <sz val="8"/>
        <rFont val="Sylfaen"/>
        <family val="1"/>
      </rPr>
      <t xml:space="preserve">1 </t>
    </r>
  </si>
  <si>
    <t xml:space="preserve">აშენებულია ახალი ადმინისტრაციული შენობა; განახლებულია ქოლ–ცენტრი; </t>
  </si>
  <si>
    <t>112-ის ადმინისტრაციული შენობის მშენებლობა ქ. თბილისში</t>
  </si>
  <si>
    <t xml:space="preserve">თბილისის არსებული ქოლ-ცენტრის რეკონსტრუქცია   </t>
  </si>
  <si>
    <t xml:space="preserve">ქუთაისის რეგიონალური გადაზღვევის ცენტრის შექმნა </t>
  </si>
  <si>
    <t>დასაზუსტებელია ბიუჯეტი</t>
  </si>
  <si>
    <t xml:space="preserve">1) არსებული დმი-ს რეკონსტრუქცია        </t>
  </si>
  <si>
    <t xml:space="preserve">საქმიანობა 2.4.5. დანაშაულის ეფექტიანი გამოძიების უზრუნველყოფა შინაგან საქმეთა სამინისტროს კინოლოგიური შესაძლებლობების განვითარებით
</t>
  </si>
  <si>
    <t xml:space="preserve">1)  შსს კინოლოგიური დანაყოფებისთვის  სასამსახურეო ძაღლების შესყიდვა;
2) სასამსახურეო ძაღლებისთვის და ინსტრუქტორებისთვის სასწავლო პროგრამების შემუშავება და განხორციელება;                                           3) სასაზღვრო სექტორებზე დადგენილი სტანდარტების მიხედვით  ვოლიერების მშენებლობა (სამი ძაღლისათვის) </t>
  </si>
  <si>
    <t>საქმიანობა 2.4.6 საზოგადოებრივი უსაფრთხოების უზრუნველყოფისა და  დანაშაულის პრევენციის, ასევე დანაშაულის გახსნის ხარისხის გაუმჯობესების მიზნით ერთიანი ვიდეოსამეთვალყურეო სისტემისა და ვიდეო-ანალიტიკის დანერგვა</t>
  </si>
  <si>
    <t>1) ეროვნული ვიდეო-მეთვალყურეობის ქსელი მოწყობილია;                                                 2) დანერგილია ჭკვიანი ვიდეო კამერების სისტემა;                                   3) დანერგილია სხვადასხვა ვიდეო-ანალიტიკური პროგრამა</t>
  </si>
  <si>
    <t>1) სხვადასხვა კონცეფციის ვიდეო-ანალიტიკური პროგრამების დანერგვა;                                   2) ერთიანი ეროვნული ქსელის მოწყობა;                   3) ჭკვიანი კამერების ინსტალაცია;                          4) სასერვერო ინფრასტრუქტურის მოწყობა</t>
  </si>
  <si>
    <t xml:space="preserve">ერთიანი ვიდეო სამეთვალყურეო სისტემისა და ვიდეო-ანალიტიკური პროგრამების განვითარება </t>
  </si>
  <si>
    <t>ერთიანი ვიდეო სამეთვალყურეო სისტემისა და ვიდეო-ანალიტიკური პროგრამების განვითარება</t>
  </si>
  <si>
    <t xml:space="preserve">1) ოჯახში ძალადობის შემთხვევებზე  მაღალი მიმართვიანობის მაჩვენებლი 2) საგზაო შემთხვევების შემცირებული სტატისტიკა                                                    3) შსს–ს მიერ განხორციელებული ღონისძიებების შესახებ ინფორმირებული საზოგადოება                 4) გაცემული საჯარო ინფორმაცია  
5) პოლიციის მიმართ გაზრდილი ნდობის მაჩვენებელი;             </t>
  </si>
  <si>
    <t>1) ოჯახში ძალადობის წინააღმდეგ ბრძოლის გაძლიერება                                 2) საგზაო უსაფრთხოების დარეგულირება 3) კიბერდანაშაულის წინააღმდეგ ბრძოლის შესაძლებლობების გაძლიერება; 4) საზოგადოების ინფორმირება შსს საქმიანობის შესახებ 5) არასრულწლოვანთა შორის დანაშაულის პრევენცია 6) საჯარო ინფორმაციაზე ხელმისაწვდომობის უზრუნველყოფა
7) საზოგადოებაზე ორიენტირებული საპოლიციო საქმიანობის კონცეფციის შემუშავება და ეტაპობრივი დანერგვა.</t>
  </si>
  <si>
    <t xml:space="preserve">1) კიბერდანაშაულის წინააღმდეგ ბრძოლის შესაძლებლობების გაძლიერება; 2) საზოგადოების ინფორმირება შსს საქმიანობის შესახებ 3) არასრულწლოვანთა შორის დანაშაულის პრევენცია 4) საჯარო ინფორმაციაზე ხელმისაწვდომობის უზრუნველყოფა;
5) საზოგადოებაზე ორიენტირებული საპოლიციო საქმიანობის დანერგვა. </t>
  </si>
  <si>
    <t xml:space="preserve">1) კიბერდანაშაულის წინააღმდეგ ბრძოლის შესაძლებლობების გაძლიერება; 2) საზოგადოების ინფორმირება შსს საქმიანობის შესახებ 3) არასრულწლოვანთა შორის დანაშაულის პრევენცია 4) საჯარო ინფორმაციაზე ხელმისაწვდომობის უზრუნველყოფა;
5) დანაშაულის პრევენციისათვის მიზნობრივი პროექტების განხორციელება. </t>
  </si>
  <si>
    <t xml:space="preserve">1) განხორციელებული ღონისძიებებისა და  სოციალური კამპანიების რაოდენობა;  
2) შესაბამისი სამართლებრივი და ნორმატიული ბაზა განახლებულია;   
</t>
  </si>
  <si>
    <t xml:space="preserve">1) უწყებათშორისი კოორდინაციის გაუმჯობესება;                         2) სამართლებრივი და ნორმატიული ბაზის განვითარება                             3) ევროკავშირის წევრი ქვეყნების გამოცდილების გაზიარება                           
4) საზოგადოებრივი ცნობიერების ამღლების მიზნით ოჯახში ძალადობის თემაზე სოციალური კამპანიებისა და კონკურსების ორგანიზება, რეგიონალური შეხვედრების ორგანიზება  </t>
  </si>
  <si>
    <t xml:space="preserve">1) უწყებათშორისი კოორდინაციის გაუმჯობესება;                         2) სამართლებრივი და ნორმატიული ბაზის განვითარება                                </t>
  </si>
  <si>
    <t xml:space="preserve">1) უწყებათშორისი კოორდინაციის გაუმჯობესება;                         2) სამართლებრივი და ნორმატიული ბაზის განვითარება                                  </t>
  </si>
  <si>
    <t xml:space="preserve">1)  შესაბამისი სამართლებრივი ბაზის განახლება;                                    2) საზოგადოებრივი ცნობიერების ამაღლების კამპანიების ორგანიზება  </t>
  </si>
  <si>
    <t>2.5.3. მიზნობრივი ინიციატივა კიბერდანაშაულის წინააღმდეგ ბრძოლა</t>
  </si>
  <si>
    <t>1) კიბერდანაშაულის საკითხებზე დანერგილი სასწავლო პროგრამები             2) გაუმჯობესებული მატერიალურ–ტექნიკური ბაზა                    3) განხორციელებული საინფორმაციო კამპანიები</t>
  </si>
  <si>
    <t>1) კიბერდანაშაულის წინააღმდეგ ბრძოლის საკითხებზე სასწავლო პროგრამების შემუშავება და განვითარება;                           2) შსს შესაბამისი დანაყოფების გაძლიერება  პროგრამული უზრუნველყოფით;                   3) საზოგადოების ცნობიერების ამაღლება კიბერდანაშაულის შესაძლო საფრთხის შესახებ</t>
  </si>
  <si>
    <t>1) კიბერდანაშაულის წინააღმდეგ ბრძოლის საკითხებზე სასწავლო პროგრამების შემუშავება და განვითარება;                               2) შსს შესაბამისი დანაყოფების გაძლიერება  პროგრამული უზრუნველყოფით;                   3) საზოგადოების ცნობიერების ამაღლება კიბერდანაშაულის შესაძლო საფრთხის შესახებ</t>
  </si>
  <si>
    <t>2.5.4. მიზნობრივი ინიციატივა საზოგადოებაზე ორიენტირებული საპოლიციო საქმიანობა</t>
  </si>
  <si>
    <t>1) განხორციელებული პროგრამების/პროექტების რაოდენობა
2) კვლევის შედეგების საფუძველზე პოლიციის მიმართ გაზრდილი ნდობის მაჩვენებელი; 
3) გაუმჯობესებული უწყებათაშორისი კოორდინაცია</t>
  </si>
  <si>
    <t>1) საზოგადეობაზე ორიენტირებული საპოლიციო საქმიანობის დანერგვის მიზნით კონცეფციისა და სამოქმედო გეგმის შემუშავება; 2) საზოგადეობაზე ორიენტირებული საპოლიციო საქმიანობის საპილოტე პროექტის განხორციელება</t>
  </si>
  <si>
    <t>1) საზოგადეობაზე ორიენტირებული საპოლიციო საქმიანობის ეტაპობრივი დანერგვა; 
2) უწყებათაშორისი კოორდინაციის მექანიზმის შემუშავება</t>
  </si>
  <si>
    <t xml:space="preserve">1) მიზნობრივი პროგრამების განხორციელება კონკრეტულ ტერიტორიაზე არსებული საჭიროების მიხედვით; 
</t>
  </si>
  <si>
    <t>მიზნობრივი პროგრამების განხორციელება კონკრეტულ ტერიტორიაზე არსებული საჭიროების მიხედვით</t>
  </si>
  <si>
    <t xml:space="preserve">საქმიანობა  2.5.5. დანაშაულის პრევენცია არასრულწლოვანთა ცნობიერების ამაღლების გზით
</t>
  </si>
  <si>
    <t>1) პროექტში ჩართული სკოლებისა და მოსწავლეების რაოდენობა                         2) განხორციელებული ღონისძიებების რაოდენობა                                                       3)გაზრდილია მოზარდებში ერთიანი გადაუდებელი დახმარების ნომრის შესახებ ინფრომირებულობის დონე</t>
  </si>
  <si>
    <t xml:space="preserve">1) სკოლის მოსწავლეებისთვის პედაგოგისა და სამართალდამცველის მიერ ერთობლივად გაკვეთილების ჩატარება საგანში "სამართლებრივი კულტურა"                     2)  დანაშაულის პრევენციის მიზნით საჯარო სკოლებსა და უმაღლეს სასწავლებლებში საგანმანათლებლო-ინტერაქტიული შეხვედრების ორგანიზება;                                3) 112-ის ცნობადობის გაზრდის მიზნით სასკოლო საინფორმაციო პროექტის განხორციელება;                        </t>
  </si>
  <si>
    <t xml:space="preserve">1) სკოლის მოსწავლეებისთვის პედაგოგისა და სამართალდამცველის მიერ ერთობლივად გაკვეთილების ჩატარება საგანში "სამართლებრივი კულტურა"                                 2)  დანაშაულის პრევენციის მიზნით საჯარო სკოლებსა და უმაღლეს სასწავლებლებში საგანმანათლებლო-ინტერაქტიული შეხვედრების ორგანიზება;    3) 112-ის ცნობადობის გაზრდის მიზნით სასკოლო საინფორმაციო პროექტის განხორციელება;    </t>
  </si>
  <si>
    <t xml:space="preserve">საქმიანობა  2.5.6.  
შსს ღონისძიებების გამჭვირვალობის უზრუნველყოფა საზოგადოების მუდმივი ინფორმირებით 
</t>
  </si>
  <si>
    <t>საქმიანობა 2.5.7. საჯარო ინფორმაციაზე ხელმისაწვდომობის უზრუნველყოფის გაუმჯობესება</t>
  </si>
  <si>
    <t xml:space="preserve">  2.6 _x000D_
გაძლიერებული საერთაშორისო თანამშრომლობა დანაშაულის წინააღმდეგ ბრძოლის სფეროში 
 </t>
  </si>
  <si>
    <t>1) შსს შესაძლებლობების გაზრდა დაბრუნებისა და რეადმისიის სფეროში (შეთანხმებებისა და ოქმების გაფორმება, გამოცდილების გაზიარება)                                   2) დანაშაულის წინააღმდეგ ბრძოლის/პოლიციის სფეროში თანამშრომლობის  შესახებ შეთანხმებების/მემორანდუმების გაფორმება                     3) საერთაშორისო თანამშრომლობის გაღრმავება ორმხრივი სამუშაო ჯგუფებისა და სასწავლო პროგრამების ორგანიზებით; 
4) საერთაშორისო ორგანიზაციებსა და ასოციიაციებთან თანამშრომლობის გაღრმავება; 
5) პოლიციის სფეროში საუკეთესო გამოცდილების გაზიარება</t>
  </si>
  <si>
    <t xml:space="preserve">საქმიანობა 2.6.2.  პარტნიორ ქვეყნებთან და ევროპის სამართალდამცავ უწყებებთან დანაშაულის წინააღმდეგ ბრძოლის/პოლიციის სფეროში თანამშრომლობის განვითარება                                               </t>
  </si>
  <si>
    <t>1) პარტნიორ ქვეყნებთან დანაშაულის წინააღმდეგ ბრძოლის/პოლიციის სფეროში თანამშრომლობის შესახებ გაფორმებული საერთაშორისო შეთანხმებების/თანამშრომლობის მემორანდუმების რაოდენობა; 2) ორმხრივი სამუშაო ჯგუფებისა და მათ ფარგლებში გამართული შეხვედრების რაოდენობა; 3) საერთაშორისო სასწავლო ვიზიტების, სასწავლო კურსების, ტრენინგების, სემინარების ან/და კონფერენციების რაოდენობა</t>
  </si>
  <si>
    <t xml:space="preserve">1) პარტნიორ ქვეყნებთან საერთაშორისო შეთანხმებების/თანამშრომლობის მემორანდუმების გაფორმება დანაშაულის წინააღმდეგ ბრძოლის/პოლიციის სფეროში თანამშრომლობის შესახებ                                           2)  ევროპის პოლიციის სამსახურთან (EUROPOL) თანამშრომლობის განვითარება შეთანხმების გაფორმების გზით    3) დანაშაულის წინააღმდეგ ბრძოლის/პოლიციის სფეროში ორმხრივი სამუშაო ჯგუფების ორგანიზება 
4) დანაშაულის წინააღმდეგ ბრძოლის/პოლიციის სფეროში შემავალ საკითხებზე სასწავლო პროგრამების განხორციელება                 
</t>
  </si>
  <si>
    <t xml:space="preserve">1) პარტნიორ ქვეყნებთან საერთაშორისო შეთანხმებების/თანამშრომლობის მემორანდუმების გაფორმება დანაშაულის წინააღმდეგ ბრძოლის/პოლიციის სფეროში თანამშრომლობის შესახებ  
2) ევროპის პოლიციის სამსახურთან (EUROPOL) გაფორმებული შეთანხმების იმპლემენტაცია                                          3) დანაშაულის წინააღმდეგ ბრძოლის/პოლიციის სფეროში ორმხრივი სამუშაო ჯგუფების ორგანიზება; 
4) დანაშაულის წინააღმდეგ ბრძოლის/პოლიციის სფეროში შემავალ საკითხებზე სასწავლო პროგრამების განხორციელება                 
</t>
  </si>
  <si>
    <t xml:space="preserve">1) პარტნიორ ქვეყნებთან საერთაშორისო შეთანხმებების/თანამშრომლობის მემორანდუმების გაფორმება დანაშაულის წინააღმდეგ ბრძოლის/პოლიციის სფეროში თანამშრომლობის შესახებ       2) ევროპის პოლიციის სამსახურთან (EUROPOL) გაფორმებული შეთანხმების იმპლემენტაცია                                              3) დანაშაულის წინააღმდეგ ბრძოლის/პოლიციის სფეროში ორმხრივი სამუშაო ჯგუფების ორგანიზება; 
4) დანაშაულის წინააღმდეგ ბრძოლის/პოლიციის სფეროში შემავალ საკითხებზე სასწავლო პროგრამების განხორციელება                 
</t>
  </si>
  <si>
    <t xml:space="preserve">1) პარტნიორ ქვეყნებთან საერთაშორისო შეთანხმებების/თანამშრომლობის მემორანდუმების გაფორმება დანაშაულის წინააღმდეგ ბრძოლის/პოლიციის სფეროში თანამშრომლობის შესახებ  2) ევროპის პოლიციის სამსახურთან (EUROPOL) გაფორმებული შეთანხმების იმპლემენტაცია                                                   3) დანაშაულის წინააღმდეგ ბრძოლის/პოლიციის სფეროში ორმხრივი სამუშაო ჯგუფების ორგანიზება; 
4) დანაშაულის წინააღმდეგ ბრძოლის/პოლიციის სფეროში შემავალ საკითხებზე სასწავლო პროგრამების განხორციელება                 
</t>
  </si>
  <si>
    <t xml:space="preserve">1) პარტნიორ ქვეყნებთან საერთაშორისო შეთანხმებების/თანამშრომლობის მემორანდუმების გაფორმება დანაშაულის წინააღმდეგ ბრძოლის/პოლიციის სფეროში თანამშრომლობის შესახებ  2) ევროპის პოლიციის სამსახურთან (EUROPOL) გაფორმებული შეთანხმების იმპლემენტაცია                                                    3) დანაშაულის წინააღმდეგ ბრძოლის/პოლიციის სფეროში ორმხრივი სამუშაო ჯგუფების ორგანიზება; 
4) დანაშაულის წინააღმდეგ ბრძოლის/პოლიციის სფეროში შემავალ საკითხებზე სასწავლო პროგრამების განხორციელება                 
</t>
  </si>
  <si>
    <t>საქმიანობა 2.6.3. საქართველოს შინაგან საქმეთა სამინისტროში არსებული გამოცდილებისა და საუკეთესო პრაქტიკის ექსპორტი დანაშაულის წინააღმდეგ ბრძოლის/პოლიციის სფეროში</t>
  </si>
  <si>
    <t xml:space="preserve">1) ქართული პოლიციის რეფორმით დაინტერესებული ქვეყენბის რაოდენობა 
2) განხორციელებული ღონისძიებების (შეხვედრების, ვიზიტების) რაოდენობა </t>
  </si>
  <si>
    <t xml:space="preserve">დაინტერესებული ქვეყნების ხელშეწყობა წარმატებული ქართული რეფორმის დანერგვაში </t>
  </si>
  <si>
    <t>საქმიანობა 2.6.4. საქართველოს შინაგან საქმეთა სამინისტროს სისტემაში შემავალი  ერთეულების გაწევრიანება შესაბამის რეგიონულ საერთაშორისო ორგანიზაციებსა და ასოციაციებში</t>
  </si>
  <si>
    <t>იმ რეგიონული საერთაშორისო ორგანიზაციებისა და ასოციაციების რაოდენობა, რომლებშიც შსს სისტემაში შემავალი  ერთეულები გაწევრიანდნენ</t>
  </si>
  <si>
    <t>1) შესაბამისი სამართლებრივი ბაზის შემუშავება/განვითარება ასოციაციებში გაწევრიანების მიზნით; 
2) მოსამზადებელი სამუშაოების განხორციელება</t>
  </si>
  <si>
    <t>1) აღნიშნული აქტივობა ფინანსდება შსს ადმინისტრაციული ხარჯებიდან                                                                     2) "სხვა სახსრების გრაფა ასახავს შსს–ს საჯარო სამართლის იურიდიული პირი 112 და შსს აკადემია საკუთარი შემოსავლებიდან დახარჯულ თანხას, აღნიშნული თანხები არ წარმოადგენს სახელმწიფო ბიუჯეტიდან გამოყოფილ ასიგნებს, თყმცა არის შსს–ს მთლიანი ბიუჯეტის ნაწილი                                                                           3) * აღნიშნული თანხები მითითებულია ეროვნული ბანკის 2017 წლის 28 თებერვლის მიმდინარე კურსით ლარში                  
1 USD = 2.5494 ლარი                                                                                                                                                                                       1 EU = 2.7016 ლარი                                                                                                                                                                                          4) "** ევროკავშირის მიერ დაფინანსებული პროექტის თანხა დათვლილი ჩარიცხვის დღისთვის არსებული ეროვნული ბანკის კურსით 1 ევრო = 2.798 ლარს(ევროკავშირის კონტრაქტის პირობა)</t>
  </si>
  <si>
    <t>სასამართლო სისტემის სამოქმედო გეგმა 2017-2021</t>
  </si>
  <si>
    <t xml:space="preserve">მიმართულება 1 -სასამართლო სისტემის დამოუკიდებლობის, გამჭვირვალობის და ანგარიშვალდებულების  უზრუნველყოფა </t>
  </si>
  <si>
    <t>კვლევის მეთოდოლოგიის განახლება არასამთავრობო და საერათაშორისო ორგანიზაციათა ჩართულობით, მოსამართლეთა რაოდენობის განსაზღვრის თაობაზე</t>
  </si>
  <si>
    <t>შემუშავებული მეთოდოლოგიის შესაბამისად, მოსამართლეთა საჭირო რაოდენობის კვლევის შემდეგი ეტაპის ჩატარება</t>
  </si>
  <si>
    <t xml:space="preserve">მოსამართლეთა სპეციალიზაციის რეფორმის </t>
  </si>
  <si>
    <t xml:space="preserve">"საერთო სასამართლოების შესახებ" კანონით გათვალისწინებული ცვლილებების  დანერგვა მოსამართლეთა შერჩევის კრიტერიუმების მიხედვით </t>
  </si>
  <si>
    <t>მოსამართლეთა შერჩევის კრიტერიუმების შემდგომი გაუმჯობესების თაობაზე საკანონმდებლო წინადადებების  შემუშავება  იუსტიციის სამინისტროსთან თანამშრომლობით</t>
  </si>
  <si>
    <t>მოსამართლეთა შეფასების და დაწინაურების თაობაზე საკანონმდებლო წინადადებების შემუშავება საქართველოს იუსტიციის სამინისტროსთან თანამშრომლობით</t>
  </si>
  <si>
    <t>მოსამართლეთა შეფასების და დაწინაურების თაობაზე საკანონმდებლო ცვლილებების წარდგენა პარლამენტში</t>
  </si>
  <si>
    <t>მიღებული საკანონმდებლო ცვლილებების პრაქტიკაში დანერგვა და მონიტორინგის განხორციელება</t>
  </si>
  <si>
    <t>გაუმჯობესებული დისციპლინური მექანიზმი, მოსამართლეების და პროცესის მონაწილე მხარეეების ინფირმირებულობა დისციპლინური წარმოების თაობაზე და მათი უფლებების შესახებ</t>
  </si>
  <si>
    <r>
      <t xml:space="preserve">დისციპლინური გადაცდომის სახეების გაუმჯობესება და საერთაშორისო სტანდარტებთან შესაბამისობა, მათ შორის </t>
    </r>
    <r>
      <rPr>
        <sz val="10"/>
        <rFont val="Sylfaen"/>
        <family val="1"/>
      </rPr>
      <t xml:space="preserve">დისციპლინური სამართალწარმოების პროცესის დახვეწა გამჭვირვალობის, უფლებების დაცვის და დამოუკიდებლობის გარანტიების თვალსაზრისით  </t>
    </r>
  </si>
  <si>
    <r>
      <t xml:space="preserve">ელექტრონული პროგრამის </t>
    </r>
    <r>
      <rPr>
        <b/>
        <sz val="10"/>
        <rFont val="Sylfaen"/>
        <family val="1"/>
      </rPr>
      <t xml:space="preserve">დახვეწა </t>
    </r>
  </si>
  <si>
    <r>
      <t xml:space="preserve">მენეჯმენტის დეპარმენტის </t>
    </r>
    <r>
      <rPr>
        <sz val="10"/>
        <rFont val="Sylfaen"/>
        <family val="1"/>
      </rPr>
      <t>უფლებამოსილების დახვეწა და</t>
    </r>
    <r>
      <rPr>
        <sz val="10"/>
        <rFont val="Sylfaen"/>
        <family val="1"/>
        <charset val="204"/>
      </rPr>
      <t xml:space="preserve"> აპარატის გაძლიერება - ტრენინგები</t>
    </r>
  </si>
  <si>
    <r>
      <t xml:space="preserve">მენეჯმენტის დეპარმენტის </t>
    </r>
    <r>
      <rPr>
        <sz val="10"/>
        <rFont val="Sylfaen"/>
        <family val="1"/>
      </rPr>
      <t xml:space="preserve">უფლებამოსილების დახვეწა და </t>
    </r>
    <r>
      <rPr>
        <sz val="10"/>
        <rFont val="Sylfaen"/>
        <family val="1"/>
        <charset val="204"/>
      </rPr>
      <t>აპარატის გაძლიერება - ტრენინგები</t>
    </r>
  </si>
  <si>
    <r>
      <t xml:space="preserve">მენეჯმენტის დეპარტამენტის </t>
    </r>
    <r>
      <rPr>
        <sz val="10"/>
        <rFont val="Sylfaen"/>
        <family val="1"/>
      </rPr>
      <t>უფლებამოსილების დახვეწა</t>
    </r>
    <r>
      <rPr>
        <sz val="10"/>
        <rFont val="Sylfaen"/>
        <family val="1"/>
        <charset val="204"/>
      </rPr>
      <t xml:space="preserve"> და აპარატის გაძლიერება - ტრენინგები</t>
    </r>
  </si>
  <si>
    <r>
      <t xml:space="preserve">მენეჯმენტის დეპარტამენტის </t>
    </r>
    <r>
      <rPr>
        <sz val="10"/>
        <rFont val="Sylfaen"/>
        <family val="1"/>
      </rPr>
      <t xml:space="preserve">უფლებამოსილების დახვეწა </t>
    </r>
    <r>
      <rPr>
        <sz val="10"/>
        <rFont val="Sylfaen"/>
        <family val="1"/>
        <charset val="204"/>
      </rPr>
      <t>და აპარატის გაძლიერება - ტრენინგები</t>
    </r>
  </si>
  <si>
    <t>საერთო სასამართლოებში საქმეთა ელექტრონული  წარმოების სისტემის გაუმჯობესება, მათ შორის გადახდისუუნარობის საქმის წარმოების შესახებ კანონით გათვალისწინებული ელექტრონული სისტემის შემუშავება</t>
  </si>
  <si>
    <t>მიმართულება 1 - ამოცანა 4  - საკანონმდებლო ცვლილებები სისხლის სამართლის პროცესის ეფექტურობის უზრუნველყოფისათვის</t>
  </si>
  <si>
    <t>სისხლის სამართლის პრაქტიკის განზოგადების მიხედვით სისხლის სამართლის მართლმსაჯულების და კანონმდებლობის განვითარება</t>
  </si>
  <si>
    <t>იუსტიციის სამინისტროსთან თამშრომლობით საკანონმდებლო წინადადებების  შემუშავება ჩატარებული კვლევის საფუძველზე</t>
  </si>
  <si>
    <t>შემუშავებული საკანონმდებლო წინადადებების წარდგენა უწყებათაშორის საკოორდინაციო სისხლის სამართლის უწყებათაშორის საბჭოში</t>
  </si>
  <si>
    <t>არასრულწლოვანთა მართლმსაჯულების საქმეებზე სასამართლო პრაქტიკის ანალიზი</t>
  </si>
  <si>
    <t>სისხლის სამართალწარმოების პრაქტიკის გაუმჯობესების საკითხებზე სამეცნიერო-საკონსულტაციო საბჭოს ფარგლებში იურიდიული პროფესიის წარმომადგენლების მონაწილეობით დისკუსიის ორგანიზება, მათ შორის საერთაშორისო ჩართულობით</t>
  </si>
  <si>
    <r>
      <t xml:space="preserve">მოქმედი მოსამართლეების გადამზადების მეთოდის და კურიკულუმების მეთოდის საერთაშორისო სტანდარტებთან შესაბამისობა; </t>
    </r>
    <r>
      <rPr>
        <sz val="10"/>
        <rFont val="Sylfaen"/>
        <family val="1"/>
      </rPr>
      <t>მათ შორის დისკრიმინაციული ნიშნით მოტივირებული დანაშაულების განხილვის სპეციფიკების განსაზღვრა, კონცეფციების შემუშავება და მოსამართლეთა გადამზადება ამ მიმართულებით, ასევე, სიძულვილით მოტივირებული დანაშაულების განხილვის სპეციფიკები.</t>
    </r>
    <r>
      <rPr>
        <sz val="10"/>
        <rFont val="Sylfaen"/>
        <family val="1"/>
        <charset val="204"/>
      </rPr>
      <t xml:space="preserve">
</t>
    </r>
  </si>
  <si>
    <t>მოსამართლეთა კვალიფიკაციის ამაღლებისა და პროფესიული გადამზადების უზრუნველყოფის მიზნით,  იუსტიციის უმაღლესი სკოლის რეფორმის განხორციელება</t>
  </si>
  <si>
    <r>
      <t xml:space="preserve">იუსტიციის უმაღლესი სკოლის საქმიანობის მარეგულირებელი ნორმების დახვეწა, მათ შორის, საბჭოს გადაწყვეტლებების დასაბუთების, მათი გასაჩივრების, ინტერესთა კონფლიქტის წესების  შემუშავება; </t>
    </r>
    <r>
      <rPr>
        <sz val="10"/>
        <rFont val="Sylfaen"/>
        <family val="1"/>
      </rPr>
      <t>ისევე როგორც ღიაობის და გამჭვირვალობის მარეგულირებელი წესების შემუშავება, მათ შორის სხდომათა დასწრების უზრუნველყოფის გაზრდა</t>
    </r>
  </si>
  <si>
    <t xml:space="preserve"> შიდა პრეცედენტულ სამართლის მონაცემთა ბაზაში არსებული საქმეების რაოდენობის ზრდა</t>
  </si>
  <si>
    <t>შიდა პრეცედენტულ სამართლის მონაცემთა ბაზაში არსებული საქმეების რაოდენობის ზრდა</t>
  </si>
  <si>
    <t xml:space="preserve"> უზენაესი სასამართლოს ვებ-გვერდზე ინფორმაციის განთავსება და ერთგვაროვანი სასამართლო პრაქტიკის კრებულების გამოცემა </t>
  </si>
  <si>
    <t xml:space="preserve">უზენაესი სასამართლოს ვებ-გვერდზე ინფორმაციის განთავსება და ერთგვაროვანი სასამართლო პრაქტიკის კრებულების გამოცემა </t>
  </si>
  <si>
    <r>
      <t xml:space="preserve">საკასაციო საჩივრის დასაშვებობის ახალი სტანდარტის დანერგვა და უზენაესი სასამართლოს მოსამართლეების </t>
    </r>
    <r>
      <rPr>
        <sz val="10"/>
        <color rgb="FFFF0000"/>
        <rFont val="Sylfaen"/>
        <family val="1"/>
      </rPr>
      <t>და თანაშემწეების</t>
    </r>
    <r>
      <rPr>
        <sz val="10"/>
        <rFont val="Sylfaen"/>
        <family val="1"/>
        <charset val="204"/>
      </rPr>
      <t xml:space="preserve"> გადამზადება ადამიანის უფლებათა ევროპული სასამართლოს პრეცედენტული სამართლის თაობაზე. </t>
    </r>
  </si>
  <si>
    <r>
      <t xml:space="preserve">საკასაციო საჩივრის დასაშვებობის ახალი სტანდარტის დანერგვა და უზენაესი სასამართლოს მოსამართლეების </t>
    </r>
    <r>
      <rPr>
        <sz val="10"/>
        <color rgb="FFFF0000"/>
        <rFont val="Sylfaen"/>
        <family val="1"/>
      </rPr>
      <t xml:space="preserve">და თანაშემწეების </t>
    </r>
    <r>
      <rPr>
        <sz val="10"/>
        <rFont val="Sylfaen"/>
        <family val="1"/>
        <charset val="204"/>
      </rPr>
      <t>გადამზადება ადამიანის უფლებათა ევროპული სასამართლოს პრეცედენტული სამართლის თაობაზე</t>
    </r>
  </si>
  <si>
    <r>
      <t xml:space="preserve">საკასაციო საჩივრის დასაშვებობის ახალი სტანდარტის დანერგვა და უზენაესი სასამართლოს მოსამართლეების </t>
    </r>
    <r>
      <rPr>
        <sz val="10"/>
        <color rgb="FFFF0000"/>
        <rFont val="Sylfaen"/>
        <family val="1"/>
      </rPr>
      <t>და თანაშემწეების</t>
    </r>
    <r>
      <rPr>
        <sz val="10"/>
        <rFont val="Sylfaen"/>
        <family val="1"/>
        <charset val="204"/>
      </rPr>
      <t xml:space="preserve"> გადამზადება ადამიანის უფლებათა ევროპული სასამართლოს პრეცედენტული სამართლის თაობაზე</t>
    </r>
  </si>
  <si>
    <r>
      <t xml:space="preserve">სტრატეგია და </t>
    </r>
    <r>
      <rPr>
        <sz val="9"/>
        <rFont val="Sylfaen"/>
        <family val="1"/>
      </rPr>
      <t xml:space="preserve">სამოქმედო გეგმა </t>
    </r>
    <r>
      <rPr>
        <sz val="9"/>
        <rFont val="Sylfaen"/>
        <family val="1"/>
        <charset val="204"/>
      </rPr>
      <t>შემუშავებულია;  სასამართლოს დამოუკიდებლობის და ანგარიშვალდებულების მაჩვნებლის გაზრდა</t>
    </r>
  </si>
  <si>
    <r>
      <t xml:space="preserve">სასამართლო სისტემის სტრატეგიისა და სამოქმედო გეგმის პროცესის დასრულება გამოკვეთილი მიზნებითა და პრიორიტეტებით    </t>
    </r>
    <r>
      <rPr>
        <b/>
        <sz val="9"/>
        <rFont val="Sylfaen"/>
        <family val="1"/>
      </rPr>
      <t xml:space="preserve"> </t>
    </r>
  </si>
  <si>
    <r>
      <t xml:space="preserve">მოსამართლეთა საპენსიო უზრუნველყოფის და სოციალური დაცვის დამატებითი გარანტიების შექმნისთვის </t>
    </r>
    <r>
      <rPr>
        <sz val="9"/>
        <rFont val="Sylfaen"/>
        <family val="1"/>
      </rPr>
      <t>რეკომენდაციების შემუშავება</t>
    </r>
  </si>
  <si>
    <t xml:space="preserve">მოსამართლეთა საპენსიო უზრუნველყოფის საკანონმდებლო ცვლილებების შემუშავება იუსტიციის სამინისტროსთან თანამშრომლობის ფარგლებში </t>
  </si>
  <si>
    <r>
      <t xml:space="preserve"> დაგემილი ღონისძიებების იმპლემენტაცია; არასრულწლოვანთა მართლსაჯულების სასამართლო პრაქტიკის განზოგადების სამუშაოების დაწყება/სამუშაო ჯგუფის ფორმირება</t>
    </r>
    <r>
      <rPr>
        <sz val="8.5"/>
        <rFont val="Sylfaen"/>
        <family val="2"/>
      </rPr>
      <t xml:space="preserve">
</t>
    </r>
  </si>
  <si>
    <t xml:space="preserve"> დაგემილი ღონისძიებების იმპლემენტაცი; არასრულწლოვანთა მართლმსაჯულების პრაქტიკის განზოგადება; პრაქტიკის განზოგადების შედეგად რეკომენდაციების და საკანონმდებლო ცვლილებების შემუშავება,  მათ შორის ადამიანის უფლებათა ევროპული სასამართლოს პრაქტიკის შესაბამისად, საერთაშორისო ორგანიზაციების რეკომენდაციების და მულტიდისციპლინური საკოორდინაციო მექანიზმის შედეგად გამოვლენილი გამოწვევების გათვალისწინებით; არასრულწლოვანთა მართლმსაჯულების პროცესის მონიტორინგი.</t>
  </si>
  <si>
    <t>საკანონდმებლო ცვლილებების ინიცირება საჭიროებისამებრ სამოქალაქო კანონმდებლობის  ანალიზი საერთაშორისო სტანდარტების გათვალისწინებით; სამოქალაქო და ადმინისტრაციული კანონმდებლობის ანალიზის საფუძველზე საკაონმდებლო ცვლილებებზე რეკომენდაციების შემუშავება და საკანონნმდებლო ცვლილებების ინიცირება საჭიროებისამებრ</t>
  </si>
  <si>
    <t xml:space="preserve">არასრულწლოვანთა დანაშაულის პრევენციის სამოქმედო გეგმა განახლებულია  არასრულწლოვანთა დანაშაულის პრევენციის სამოქმედო გეგმა შემუშავებულია                                                 </t>
  </si>
  <si>
    <t xml:space="preserve">არასრულწლოვანთა დანაშაულის პრევენციის სამოქმედო გეგმა განახლებულია საჭიროებისამებრ    </t>
  </si>
  <si>
    <t>1554 1321 (დასაქმებულთა საორიენტაციო რიცხოვნობა)</t>
  </si>
  <si>
    <t>1954 1371 (დასაქმებულთა საორიენტაციო რიცხოვნობა)</t>
  </si>
  <si>
    <t>2291 1421 (დასაქმებულთა საორიენტაციო რიცხოვნობა)</t>
  </si>
  <si>
    <t>2968 1471 (დასაქმებულთა საორიენტაციო რიცხოვნობა)</t>
  </si>
  <si>
    <t xml:space="preserve"> ძალადობის ფაქტებზე  რეაგირების პროცენტული მაჩვენებელი; მიწოდებული სერვისების ხარიხი.</t>
  </si>
  <si>
    <t>ძალადობის მსხვერპლ ბავშვთა დაცვის მიმართვიანობის (რეფერირების) პროცედურების ფარგლებში უფლებამოსილ ორგანოებთან ურთიერთობა. დაწყებულია მუშაობა შიდა უწყებრივი მექნიზმების შემუშავებაზე. დაწყებულია მუშაობა უწყებათაშორისი საკოორდინაციო მექნიზმის შემუშავება/დანერგვაზე.</t>
  </si>
  <si>
    <t>განრიდებული არასრულწლოვნებისათვის სერვისების გაუმჯობესება. პროგრამის განვითარებაზე ზრუნვა.  პროგრამაში ჩართული პროფესიონალების კვალიფიკაციის ამაღლებაზე ზრუნვა. პრობაციის ეროვნული სააგენტო  ჩართულია განრიდების პროცესში; განრიდების ღონისძიებები განისაზღვრება ინდივიდუალური შეფასების ანგარიშის
საფუძველზე, რომელსაც ამზადებს პრობაციის ეროვნული სააგენტო. დაწყებულია მუშაობა განრიდების პროგრამის მონიტორინგის მექანიზმის შემუშავებაზე.</t>
  </si>
  <si>
    <t>განრიდებული არასრულწლოვნებისათვის სერვისების გაუმჯობესება. პროგრამის განვითარებაზე ზრუნვა.   პროგრამაში ჩართული პროფესიონალების კვალიფიკაციის ამაღლებაზე ზრუნვა. პრობაციის ეროვნული სააგენტო  ჩართულია განრიდების პროცესში; განრიდების ღონისძიებები განისაზღვრება ინდივიდუალური შეფასების ანგარიშის
საფუძველზე, რომელსაც ამზადებს პრობაციის ეროვნული სააგენტო. შემუშავებული და დანერგილია განრიდების პროგრამის მონიტორინგის მექანიზმი.</t>
  </si>
  <si>
    <t>განრიდებული არასრულწლოვნებისათვის სერვისების გაუმჯობესება. პროგრამის განვითარებაზე ზრუნვა.    პროგრამაში ჩართული პროფესიონალების კვალიფიკაციის ამაღლებაზე ზრუნვა. პრობაციის ეროვნული სააგენტო  ჩართულია განრიდების პროცესში; განრიდების ღონისძიებები განისაზღვრება ინდივიდუალური შეფასების ანგარიშის
საფუძველზე, რომელსაც ამზადებს პრობაციის ეროვნული სააგენტო.</t>
  </si>
  <si>
    <t xml:space="preserve"> შესაბამისი საკანონმდებლო ცვლილებების იმპლემენტაცია. სისხლის სამართლის მედიაციის პროგრამების საპილოტე რეჟიმში განხორციელება. სისხლის სამართლის მედიაციის განვითარების კონცეფციის შემუშავება. სისხლის სამართლის მედიაციის განვითარების სტრატეგიაზე მუშაობის დაწყება.</t>
  </si>
  <si>
    <t>სისხლის სამართლის მედიაციის სფეროში პრაქტიკაში გამოვლენილი ხარვეზების აღმოფხვრა. სისხლის სამართლის მედიაციის გაფართოება. მედიატორების კვალიფიკაციის ამაღლებაზე ზრუნვა. სისხლის სამართლის მედიაციის განვითარების კონცეფციის შემუშავება. სისხლის სამართლის მედიაციის განვითარების სტრატეგია დამტკიცებულია. სისხლის სამარტლის მედიაციის საპილოტე პროგრამები დაწყებულია.</t>
  </si>
  <si>
    <t>სისხლის სამართლის მედიაციის პროგრამები დანერგილია. სისხლის სამართლის მედიაციის გაფართოება. მედიატორების კვალიფიკაციის ამაღლებაზე ზრუნვა.</t>
  </si>
  <si>
    <t>არასრულწლოვანი მსჯავრდებულები/ბრალდებულები უზრუნველყოფილნი არიან სრული ზოგადი განათლების ხელმისაწვდომობით</t>
  </si>
  <si>
    <r>
      <t xml:space="preserve">არასრულწლოვანთა სარეაბილიტაციო დაწესებულებაში პროფესიული </t>
    </r>
    <r>
      <rPr>
        <b/>
        <sz val="8.5"/>
        <rFont val="Times New Roman"/>
        <family val="1"/>
      </rPr>
      <t>მომზადების პროგრამებში (ტრეინინგ-კურსები)</t>
    </r>
    <r>
      <rPr>
        <sz val="8.5"/>
        <rFont val="Times New Roman"/>
        <family val="1"/>
      </rPr>
      <t xml:space="preserve"> სულ ჩართული იყო 143 მსჯავრდებული (პროფესიული სწავლება - 74; კომპიუტერული სასწავლო პროგრამა - 23; სატრენინგო/საგანმანათლებლო სწავლება - 46).</t>
    </r>
  </si>
  <si>
    <r>
      <t xml:space="preserve">სპორტული და საგანმანათლებლო აქტივობები </t>
    </r>
    <r>
      <rPr>
        <sz val="8.5"/>
        <rFont val="Calibri"/>
        <family val="2"/>
      </rPr>
      <t xml:space="preserve">ხელმისაწვდომია.
</t>
    </r>
    <r>
      <rPr>
        <sz val="8.5"/>
        <rFont val="Calibri"/>
        <family val="2"/>
        <charset val="204"/>
      </rPr>
      <t>ფსიქო-სოციალური პროგრამები შემუშავებული და სტანდარტიზირებულია</t>
    </r>
  </si>
  <si>
    <t xml:space="preserve">მენეჯმენტის დეპარტამენტის სამსახურის   შექმნა და ფუნქციონირებისთვის ხელის შეწყობა     </t>
  </si>
  <si>
    <t>დისკრიმინაციის თაობაზე საქართველოს კანონის იმპლემენტაციის ხელშეწყობა სისხლის, სამოქალაქო და ადმინისტრაციულ სამართალწარმოებაში : სამუშაო შევხედრების/ტრენინგები ორგანიზება</t>
  </si>
  <si>
    <r>
      <t xml:space="preserve">დისკრიმინაციის თაობაზე საქართველოს კანონის </t>
    </r>
    <r>
      <rPr>
        <sz val="10"/>
        <rFont val="Sylfaen"/>
        <family val="1"/>
      </rPr>
      <t xml:space="preserve">იმპლემენტაციის ხელშეწყობა </t>
    </r>
    <r>
      <rPr>
        <sz val="10"/>
        <rFont val="Sylfaen"/>
        <family val="1"/>
        <charset val="204"/>
      </rPr>
      <t xml:space="preserve">სისხლის, სამოქალაქო და ადმინისტრაციულ სამართალწარმოებაში - </t>
    </r>
    <r>
      <rPr>
        <sz val="10"/>
        <rFont val="Sylfaen"/>
        <family val="1"/>
      </rPr>
      <t xml:space="preserve">სამუშაო შეხვედრების/ტრენინგების ორგანიზება </t>
    </r>
  </si>
  <si>
    <t>(საწყისი ეტაპი) 2013</t>
  </si>
  <si>
    <r>
      <t xml:space="preserve">მიზანი 6. </t>
    </r>
    <r>
      <rPr>
        <sz val="8.5"/>
        <color theme="1"/>
        <rFont val="Sylfaen"/>
        <family val="1"/>
      </rPr>
      <t xml:space="preserve">პატიმართა უფლებების დაცვის 
უზრუნველყოფა; ეფექტიანი რეაბილიტაციისა და რეინტეგრაციის ღონისძიებების საშუალებით განმეორებითი დანაშაულის ჩადენის რისკის შემცირება.
</t>
    </r>
  </si>
  <si>
    <r>
      <t xml:space="preserve">პრიორიტეტი - 6
</t>
    </r>
    <r>
      <rPr>
        <sz val="8.5"/>
        <color theme="1"/>
        <rFont val="Sylfaen"/>
        <family val="1"/>
      </rPr>
      <t xml:space="preserve">სისხლის სამართლის რეფორმა-საერთაშორისო სტანდარტების შესაბამისი პენიტენციური სისტემის ჩამოყალიბება </t>
    </r>
  </si>
  <si>
    <r>
      <rPr>
        <b/>
        <sz val="8.5"/>
        <color theme="1"/>
        <rFont val="Sylfaen"/>
        <family val="1"/>
      </rPr>
      <t xml:space="preserve">                       </t>
    </r>
    <r>
      <rPr>
        <sz val="8.5"/>
        <color theme="1"/>
        <rFont val="Sylfaen"/>
        <family val="1"/>
      </rPr>
      <t xml:space="preserve"> 
1. საერთაშორისო ორგანიზაციებისა და სახალხო დამცველის  ანგარიშები</t>
    </r>
  </si>
  <si>
    <r>
      <t xml:space="preserve">საჭიროების შემთხვევაში კანონმდებლობასა და  შიდა რეგულაციებში  შეტანილია ცვლილებები                   </t>
    </r>
    <r>
      <rPr>
        <b/>
        <sz val="9"/>
        <color theme="1"/>
        <rFont val="Sylfaen"/>
        <family val="1"/>
      </rPr>
      <t xml:space="preserve">მიღწეულია: </t>
    </r>
  </si>
  <si>
    <r>
      <t xml:space="preserve">საჭიროების შემთხვევაში კანონმდებლობასა და  შიდა რეგულაციებში  შეტანილია ცვლილებები </t>
    </r>
    <r>
      <rPr>
        <b/>
        <u/>
        <sz val="8.5"/>
        <color theme="1"/>
        <rFont val="Sylfaen"/>
        <family val="1"/>
      </rPr>
      <t xml:space="preserve">შედეგი: </t>
    </r>
    <r>
      <rPr>
        <sz val="8.5"/>
        <color theme="1"/>
        <rFont val="Sylfaen"/>
        <family val="1"/>
        <charset val="204"/>
      </rPr>
      <t xml:space="preserve">ბრალდებულთა/მსჯავრდებულთა პირობების გასაუმჯობესებლად განხორციელებულია მნიშვნელოვანი ცვლილებები.
შემუშავებულია საკანონმდებლო ცვლილებების პაკეტი, რომელიც მოწონებულია საქართველოს მთავრობის მიერ. ამჟამად მიმდინარეობს სხდომაზე გამოთქმული შენიშვნების ასახვა, რომლის შემდეგაც ცვლილებები გადაიგზავნება საქართველოს პარლამენტში დასამტკიცებლად.
ინიცირებული ცვლილებების თანახმად:
 უქმდება სასჯელის სახე - თავისუფლების შეზღუდვა. ცვლილებების განხორციელების შემთხვევაში, თავისუფლების შეზღუდვის მოქმედი დაწესებულება იფუნქციონირებს, როგორც გათავისუფლებისთვის მომზადების თავისუფლების აღკვეთის დაწესებულება. 
 თავისუფლების შეზღუდვის ნაცვლად სრულწლოვანი მსჯავრდებულებისთვისაც ინერგება არასაპატიმრო სასჯელის ახალი სახე - შინაპატიმრობა, ამასთან ადგილობრივ საბჭოს ენიჭება უფლებამოსილება მსჯავრდებულს დარჩენილი სასჯელი შეუცვალოს შინაპატიმრობით;
 უმაღლესი განათლების უფლება მიეცემა იმ მსჯავრდებულს, რომელიც განთავსებულია გათავისუფლებისთვის მომზადების ან დაბალი რისკის თავისუფლების აღკვეთის დაწესებულებაში; 
 ტერმინი ადმინისტრაციული პატიმრობა იცვლება - დისციპლინური პატიმრობით. მნიშვნელოვნად მცირდება დისციპლინური პატიმრობის ვადები;
 მსჯავრდებულს, რომელსაც განესაზღვრება მაღალი რისკი, პირობით ვადამდე გათავისუფლებისა და სასჯელის მოუხდელი ნაწილის უფრო მსუბუქი სახის სასჯელით შეცვლის უფლება მიეცემა საშიშროების რისკის შემცირების შემთხვევაში.
 იხვეწება ადგილობრივი საბჭოს მიერ მიღებული გადაწყვეტილების გასაჩივრების მექანიზმი. კერძოდ, სასამართლოს ენიჭება უფლება იმსჯელოს მსჯავრდებულის პირობით ვადამდე გათავისუფლების საკითხზე. 
 იცვლება უვადო თავისუფლებააღკვეთილ მსჯავრდებულთა გათავისუფლების მექანიზმი. ასეთ მსჯავრდებულს 20 წლით თავისუფლების აღკვეთის მოხდის შემდეგ უფლება ექნება მიმართოს სასამართლოს სასჯელის გადახედვის მოთხოვნით. 
 წესრიგდება პენიტენციური დაწესებულების გარე აკრძალულ ზოლთან დაკავშირებული საკითხები და ადმინისტრაციული სახდელი დაეკისრებათ იმ პირებს, ვინც დაწესებულების გარე აკრძალული ზოლში დაარღვევს საქართველოს კანონმდებლობით დადგენილ მოთხოვნებს;
 ქალ მსჯავრდებულს, რომელსაც დაწესებულებაში ჰყავდა 3 წლამდე ბავშვი და 3 წლის ასაკის მიღწევის გამო ბავშვმა დატოვა თავისუფლების აღკვეთის დაწესებულება, მიეცემა უფლება, პენიტენციური დეპარტამენტის დირექტორის გადაწყვეტილებით, ბავშვის მიერ თავისუფლების აღკვეთის დაწესებულების დატოვებიდან ერთი წლის განმავლობაში, უქმე დღეებში (შაბათ-კვირა) დატოვოს თავისუფლების აღკვეთის დაწესებულება. 
 იცვლება სასჯელის აღსრულების გადავადების მექანიზმი, საკითხის განხილვისას სასამართლომ მხედველობაში უნდა მიიღოს გარემოებები, რომლებმაც შეიძლება გავლენა მოახდინოს სასამართლოს გადაწყვეტილებაზე;
 იხვეწება ავადმყოფობისა და ხანდაზმულობის ასაკის გამო მსჯავრდებულის სასჯელის მოხდისგან გათავისუფლების მექანიზმი. 
ჰუმანურობის პრინციპიდან გამომდინარე, “საქართველოს სასჯელაღსრულებისა და პრობაციის სამინისტროს და საქართველოს შრომის, ჯანმრთელობისა და სოციალური დაცვის სამინისტროს ერთობლივ მუდმივმოქმედ  მუდმივმოქმედ კომისიას რჩება უფლებამოსილება სასჯელის მოხდისგან გაათავისუფლოს ის მსჯავრდებული, რომლის ლეტალობის პროგნოზი მაღალია.
</t>
    </r>
  </si>
  <si>
    <r>
      <t xml:space="preserve">უზრუნველყოფილი იქნება  დეპარტამენტისა და დაწესებულებების ეფექტური ფუნქციონირება             </t>
    </r>
    <r>
      <rPr>
        <b/>
        <sz val="9"/>
        <color theme="1"/>
        <rFont val="Sylfaen"/>
        <family val="1"/>
      </rPr>
      <t xml:space="preserve">მიღწეულია: </t>
    </r>
  </si>
  <si>
    <r>
      <t>2</t>
    </r>
    <r>
      <rPr>
        <sz val="8.5"/>
        <color theme="1"/>
        <rFont val="Sylfaen"/>
        <family val="1"/>
      </rPr>
      <t>. კვალიფიცირებულ თანამშრომელთა რაოდენობა</t>
    </r>
  </si>
  <si>
    <r>
      <t>ქვეპროგრამა</t>
    </r>
    <r>
      <rPr>
        <sz val="8.5"/>
        <color theme="1"/>
        <rFont val="Sylfaen"/>
        <family val="1"/>
        <charset val="204"/>
      </rPr>
      <t xml:space="preserve"> 6.2.1. პენიტენციური დეპარტამენტისა და დაწესებულებების  ადმინისტრირების სრულყოფა </t>
    </r>
  </si>
  <si>
    <r>
      <t xml:space="preserve">1. ყველა თანამდებობაზე და პოზიციაზე შემუშავებულია  საკვალიფიკაციო მოთხოვნები;                </t>
    </r>
    <r>
      <rPr>
        <b/>
        <sz val="8.5"/>
        <color theme="1"/>
        <rFont val="Sylfaen"/>
        <family val="1"/>
      </rPr>
      <t xml:space="preserve">მიღწეულია: </t>
    </r>
  </si>
  <si>
    <t>2. შემუშავდა თანამშრომელთა სამუშაო აღწერილობები; ასევე ხელი შეეწყო სხვადასხვა სასწავლო პროგრამების განხორცილებას.</t>
  </si>
  <si>
    <r>
      <t xml:space="preserve">2. ადმინისტრირების მხრივ დამატებით შემუშვებულია სტანდარტული საოპერაციო პროცედურები                </t>
    </r>
    <r>
      <rPr>
        <b/>
        <sz val="8.5"/>
        <color theme="1"/>
        <rFont val="Sylfaen"/>
        <family val="1"/>
      </rPr>
      <t xml:space="preserve">მიღწეულია: </t>
    </r>
  </si>
  <si>
    <r>
      <t xml:space="preserve">2. ადმინისტრირების მხრივ დამატებით შემუშვებულია სტანდარტული საოპერაციო პროცედურები </t>
    </r>
    <r>
      <rPr>
        <b/>
        <u/>
        <sz val="8.5"/>
        <color theme="1"/>
        <rFont val="Sylfaen"/>
        <family val="1"/>
      </rPr>
      <t xml:space="preserve">შედეგი: </t>
    </r>
    <r>
      <rPr>
        <sz val="8.5"/>
        <color theme="1"/>
        <rFont val="Sylfaen"/>
        <family val="1"/>
        <charset val="204"/>
      </rPr>
      <t>საქართველოს სასჯელაღსრულებისა და პრობაციის მინისტრის ბრძანებით, 2016 წლის ბოლოსათვის განხორციელდა  სისტემის  ყველა თანამდებობისა და პოზიციისათვის, თანამდებობრივი ფუნქციების შესაბამისად განსაზღვრული, განახლებული თანამდებობრივი ინსტრუქციებისა და სამუშაო აღწერილობების დამტკიცება.</t>
    </r>
  </si>
  <si>
    <r>
      <t>ქვეპროგრამა</t>
    </r>
    <r>
      <rPr>
        <sz val="8.5"/>
        <color theme="1"/>
        <rFont val="Sylfaen"/>
        <family val="1"/>
        <charset val="204"/>
      </rPr>
      <t xml:space="preserve"> 6.2.2. სპეციალიზებული ტრენინგები პენიტენციური სისტემის თანამშრომლებისათვის</t>
    </r>
  </si>
  <si>
    <r>
      <t xml:space="preserve">1. პირველადი საბაზის ტრენინგი გავლილი აქვს სისტემის თანამშრომლებს; 2. სპეციალიზირებული ტრენინგები გავლილი  აქვს სასჯელაღსრულების სისტემის თანამშრომლებს, მათ შორის ადმინისტრირების, მენეჯმენტის, ადამიანის უფლებების და სხვა დარგებში   </t>
    </r>
    <r>
      <rPr>
        <b/>
        <i/>
        <sz val="8.5"/>
        <color theme="1"/>
        <rFont val="Sylfaen"/>
        <family val="1"/>
      </rPr>
      <t xml:space="preserve">შედეგი: </t>
    </r>
    <r>
      <rPr>
        <sz val="8.5"/>
        <color theme="1"/>
        <rFont val="Sylfaen"/>
        <family val="1"/>
      </rPr>
      <t>1.</t>
    </r>
    <r>
      <rPr>
        <b/>
        <i/>
        <sz val="8.5"/>
        <color theme="1"/>
        <rFont val="Sylfaen"/>
        <family val="1"/>
      </rPr>
      <t xml:space="preserve"> </t>
    </r>
    <r>
      <rPr>
        <sz val="8.5"/>
        <color theme="1"/>
        <rFont val="Sylfaen"/>
        <family val="1"/>
      </rPr>
      <t>პირველდაწყებითი საბაზისო მომზადება გაიარა:
სამართლებრივი რეჟიმის განყოფილებების - 120-მა თანამშრომელმა</t>
    </r>
    <r>
      <rPr>
        <b/>
        <i/>
        <sz val="8.5"/>
        <color theme="1"/>
        <rFont val="Sylfaen"/>
        <family val="1"/>
      </rPr>
      <t xml:space="preserve"> </t>
    </r>
    <r>
      <rPr>
        <sz val="8.5"/>
        <color theme="1"/>
        <rFont val="Sylfaen"/>
        <family val="1"/>
      </rPr>
      <t xml:space="preserve">2. მომზადება გაიარა:ცენტრალური აპარატის - 61-მა თანამშრომელმა;  სასჯელაღსრულების დეპარტამენტის  - 321-მა თანამშრომელმა;  სასჯელაღშრულების დაწესებულებების -  1504-მა თანამშრომელმა. (მათ შორის 120 საბაზისო)  </t>
    </r>
    <r>
      <rPr>
        <b/>
        <i/>
        <sz val="8.5"/>
        <color theme="1"/>
        <rFont val="Sylfaen"/>
        <family val="1"/>
      </rPr>
      <t xml:space="preserve">                          </t>
    </r>
  </si>
  <si>
    <r>
      <t xml:space="preserve">1. პირველადი საბაზის ტრენინგი გავლილი აქვს სისტემის ახლად მიღებულ თანამშრომლებს;2.სპეციალიზირებული ტრენინგები გავლილი  აქვს სასჯელაღსრულების სისტემის თანამშრომლებს, მათ შორის ადმინისტრირების, მენეჯმენტის, ადამიანის უფლებების და სხვა დარგებში             </t>
    </r>
    <r>
      <rPr>
        <b/>
        <sz val="8.5"/>
        <color theme="1"/>
        <rFont val="Sylfaen"/>
        <family val="1"/>
      </rPr>
      <t xml:space="preserve">მიღწეულია: </t>
    </r>
  </si>
  <si>
    <r>
      <t xml:space="preserve">1.პირველადი საბაზის ტრენინგი გავლილი აქვს სისტემის ახლად მიღებულ თანამშრომლებს;2.სპეციალიზირებული ტრენინგები გავლილი  აქვს სასჯელაღსრულების სისტემის თანამშრომლებს, მათ შორის ადმინისტრირების, მენეჯმენტის, ადამიანის უფლებების და სხვა დარგებში </t>
    </r>
    <r>
      <rPr>
        <b/>
        <u/>
        <sz val="8.5"/>
        <color theme="1"/>
        <rFont val="Sylfaen"/>
        <family val="1"/>
      </rPr>
      <t>შედეგი</t>
    </r>
    <r>
      <rPr>
        <sz val="8.5"/>
        <color theme="1"/>
        <rFont val="Sylfaen"/>
        <family val="1"/>
      </rPr>
      <t>: პირველადი მომზადების კურსი გაიარა ექვსთვიანი გამოსაცდელი ვადით დანიშნულმა 300-მა მოსამსახურემ; სავალდებულო პროფესიული მომზადების (სასწავლო) კურსი გაიარა 289-მა მოსამსახურემ;
სპეციალური პენიტენციური სამსახურის მოსამსახურეთა სერტიფიცირებისა და პერიოდული გადამზადების კურსი გაიარა 2194-მა მოსამსახურემ.</t>
    </r>
  </si>
  <si>
    <r>
      <t xml:space="preserve">პროგრამა </t>
    </r>
    <r>
      <rPr>
        <b/>
        <sz val="8.5"/>
        <color theme="1"/>
        <rFont val="Sylfaen"/>
        <family val="1"/>
        <charset val="204"/>
      </rPr>
      <t xml:space="preserve"> 6.3 - პატიმრობის პირობების გაუმჯობესება</t>
    </r>
  </si>
  <si>
    <r>
      <t xml:space="preserve">გაუმჯობესებული კვებითი მომსახურებით უზრუნველყოფილია ბრალდებულ/მსჯავრდებულები                         </t>
    </r>
    <r>
      <rPr>
        <b/>
        <sz val="8.5"/>
        <color theme="1"/>
        <rFont val="Sylfaen"/>
        <family val="1"/>
      </rPr>
      <t>მიღწეულია:</t>
    </r>
    <r>
      <rPr>
        <sz val="8.5"/>
        <color theme="1"/>
        <rFont val="Sylfaen"/>
        <family val="1"/>
        <charset val="204"/>
      </rPr>
      <t xml:space="preserve"> </t>
    </r>
  </si>
  <si>
    <r>
      <t xml:space="preserve">გაუმჯობესებული კვებითი მომსახურებით უზრუნველყოფილია ბრალდებულ/მსჯავრდებულები </t>
    </r>
    <r>
      <rPr>
        <b/>
        <sz val="8.5"/>
        <color theme="1"/>
        <rFont val="Sylfaen"/>
        <family val="1"/>
      </rPr>
      <t xml:space="preserve"> </t>
    </r>
    <r>
      <rPr>
        <b/>
        <u/>
        <sz val="8.5"/>
        <color theme="1"/>
        <rFont val="Sylfaen"/>
        <family val="1"/>
      </rPr>
      <t xml:space="preserve">შედეგი: </t>
    </r>
    <r>
      <rPr>
        <sz val="8.5"/>
        <color theme="1"/>
        <rFont val="Sylfaen"/>
        <family val="1"/>
      </rPr>
      <t xml:space="preserve"> 2016 წლის 24 ივნისს გამოიცა ბრძანება საქართველოს სასჯელაღსრულებისა და პრობაციის მინისტრის და საქართველოს შრომის, ჯანმრთელობისა და სოციალური დაცვის მინისტრის „ბრალდებულთა და მსჯავრდებულთა კვების ნორმებისა და სანიტარულ-ჰიგიენური ნორმების განსაზღვრის შესახებ“ ერთობლივ ბრძანებაში ცვლილებების შეტანის თაობაზე. წლის განმავლობაში ბრალდებულ/მსჯავრდებულებს უწყვეტად, დადგენილი ნორმებისა და სტანდარტების შესაბამისად მიეწოდათ კვებითი მომსახურება.</t>
    </r>
  </si>
  <si>
    <r>
      <t xml:space="preserve">რბილი ინვენტარითა და აუცილებელი პირადი ჰიგიენისათვის საჭირო საშუალებებით აღჭურვილია ბრალდებულ/მსჯავრდებულები                       </t>
    </r>
    <r>
      <rPr>
        <b/>
        <sz val="8.5"/>
        <color theme="1"/>
        <rFont val="Sylfaen"/>
        <family val="1"/>
      </rPr>
      <t xml:space="preserve">მიღწეულია: </t>
    </r>
  </si>
  <si>
    <r>
      <t xml:space="preserve">რბილი ინვენტარითა და აუცილებელი პირადი ჰიგიენისათვის საჭირო საშუალებებით აღჭურვილია ბრალდებულ/მსჯავრდებულები </t>
    </r>
    <r>
      <rPr>
        <b/>
        <u/>
        <sz val="8.5"/>
        <color theme="1"/>
        <rFont val="Sylfaen"/>
        <family val="1"/>
      </rPr>
      <t xml:space="preserve">შედეგი: </t>
    </r>
    <r>
      <rPr>
        <sz val="8.5"/>
        <color theme="1"/>
        <rFont val="Sylfaen"/>
        <family val="1"/>
        <charset val="204"/>
      </rPr>
      <t>სამინისტროს შესაბამისი სამსახურები ხელმძღვანელობენ არსებული სტანდარტებისა და ნორმების შესაბამისად და ბრალდებულ/მსჯავრდებულები უზრუნველყოფილნი არიან აუცილებელი რბილი ინვენტარითა და პირადი ჰიგიენისათვის საჭირო საშუალებებით.</t>
    </r>
  </si>
  <si>
    <r>
      <t>ქვეპროგრამა</t>
    </r>
    <r>
      <rPr>
        <sz val="8.5"/>
        <color theme="1"/>
        <rFont val="Times New Roman"/>
        <family val="1"/>
        <charset val="204"/>
      </rPr>
      <t xml:space="preserve"> - 6.3.1
განახლებული კლასიფიკაციის ინსტრუმენტის შესაბამისად შექმნილი სხვადასხვა რისკის დაწესებულებები </t>
    </r>
  </si>
  <si>
    <r>
      <t xml:space="preserve"> MOC/</t>
    </r>
    <r>
      <rPr>
        <sz val="8.5"/>
        <color theme="1"/>
        <rFont val="Sylfaen"/>
        <family val="1"/>
      </rPr>
      <t>სასწავლო ცენტრი</t>
    </r>
  </si>
  <si>
    <r>
      <t>რისკებისა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საჭიროებების</t>
    </r>
    <r>
      <rPr>
        <sz val="8.5"/>
        <color theme="1"/>
        <rFont val="Times New Roman"/>
        <family val="1"/>
        <charset val="204"/>
      </rPr>
      <t xml:space="preserve"> </t>
    </r>
    <r>
      <rPr>
        <sz val="8.5"/>
        <color theme="1"/>
        <rFont val="Sylfaen"/>
        <family val="1"/>
        <charset val="204"/>
      </rPr>
      <t>შეფასების საფუძველზე ბრალდებულ/მსჯავრდებულთა შესაბამისი</t>
    </r>
    <r>
      <rPr>
        <sz val="8.5"/>
        <color theme="1"/>
        <rFont val="Times New Roman"/>
        <family val="1"/>
        <charset val="204"/>
      </rPr>
      <t xml:space="preserve"> </t>
    </r>
    <r>
      <rPr>
        <sz val="8.5"/>
        <color theme="1"/>
        <rFont val="Sylfaen"/>
        <family val="1"/>
        <charset val="204"/>
      </rPr>
      <t>ტიპის</t>
    </r>
    <r>
      <rPr>
        <sz val="8.5"/>
        <color theme="1"/>
        <rFont val="Times New Roman"/>
        <family val="1"/>
        <charset val="204"/>
      </rPr>
      <t xml:space="preserve"> </t>
    </r>
    <r>
      <rPr>
        <sz val="8.5"/>
        <color theme="1"/>
        <rFont val="Sylfaen"/>
        <family val="1"/>
        <charset val="204"/>
      </rPr>
      <t>დაწესებულებებში</t>
    </r>
    <r>
      <rPr>
        <sz val="8.5"/>
        <color theme="1"/>
        <rFont val="Times New Roman"/>
        <family val="1"/>
        <charset val="204"/>
      </rPr>
      <t xml:space="preserve"> </t>
    </r>
    <r>
      <rPr>
        <sz val="8.5"/>
        <color theme="1"/>
        <rFont val="Sylfaen"/>
        <family val="1"/>
        <charset val="204"/>
      </rPr>
      <t>განთავსების</t>
    </r>
    <r>
      <rPr>
        <sz val="8.5"/>
        <color theme="1"/>
        <rFont val="Times New Roman"/>
        <family val="1"/>
        <charset val="204"/>
      </rPr>
      <t xml:space="preserve"> </t>
    </r>
    <r>
      <rPr>
        <sz val="8.5"/>
        <color theme="1"/>
        <rFont val="Sylfaen"/>
        <family val="1"/>
        <charset val="204"/>
      </rPr>
      <t>პროცენტული</t>
    </r>
    <r>
      <rPr>
        <sz val="8.5"/>
        <color theme="1"/>
        <rFont val="Times New Roman"/>
        <family val="1"/>
        <charset val="204"/>
      </rPr>
      <t xml:space="preserve"> </t>
    </r>
    <r>
      <rPr>
        <sz val="8.5"/>
        <color theme="1"/>
        <rFont val="Sylfaen"/>
        <family val="1"/>
        <charset val="204"/>
      </rPr>
      <t xml:space="preserve">მაჩვენებელი
</t>
    </r>
  </si>
  <si>
    <r>
      <t>1.</t>
    </r>
    <r>
      <rPr>
        <sz val="8.5"/>
        <color theme="1"/>
        <rFont val="Sylfaen"/>
        <family val="1"/>
        <charset val="204"/>
      </rPr>
      <t xml:space="preserve"> გაგრძელდა </t>
    </r>
    <r>
      <rPr>
        <sz val="8.5"/>
        <color theme="1"/>
        <rFont val="Times New Roman"/>
        <family val="1"/>
        <charset val="204"/>
      </rPr>
      <t xml:space="preserve"> </t>
    </r>
    <r>
      <rPr>
        <sz val="8.5"/>
        <color theme="1"/>
        <rFont val="Sylfaen"/>
        <family val="1"/>
        <charset val="204"/>
      </rPr>
      <t>დაბა</t>
    </r>
    <r>
      <rPr>
        <sz val="8.5"/>
        <color theme="1"/>
        <rFont val="Times New Roman"/>
        <family val="1"/>
        <charset val="204"/>
      </rPr>
      <t xml:space="preserve"> </t>
    </r>
    <r>
      <rPr>
        <sz val="8.5"/>
        <color theme="1"/>
        <rFont val="Sylfaen"/>
        <family val="1"/>
        <charset val="204"/>
      </rPr>
      <t>ლაითურის</t>
    </r>
    <r>
      <rPr>
        <sz val="8.5"/>
        <color theme="1"/>
        <rFont val="Times New Roman"/>
        <family val="1"/>
        <charset val="204"/>
      </rPr>
      <t xml:space="preserve"> </t>
    </r>
    <r>
      <rPr>
        <sz val="8.5"/>
        <color theme="1"/>
        <rFont val="Sylfaen"/>
        <family val="1"/>
        <charset val="204"/>
      </rPr>
      <t>განსაკუთრებული</t>
    </r>
    <r>
      <rPr>
        <sz val="8.5"/>
        <color theme="1"/>
        <rFont val="Times New Roman"/>
        <family val="1"/>
        <charset val="204"/>
      </rPr>
      <t xml:space="preserve"> </t>
    </r>
    <r>
      <rPr>
        <sz val="8.5"/>
        <color theme="1"/>
        <rFont val="Sylfaen"/>
        <family val="1"/>
        <charset val="204"/>
      </rPr>
      <t>მეთვალყურეობის</t>
    </r>
    <r>
      <rPr>
        <sz val="8.5"/>
        <color theme="1"/>
        <rFont val="Times New Roman"/>
        <family val="1"/>
        <charset val="204"/>
      </rPr>
      <t xml:space="preserve"> </t>
    </r>
    <r>
      <rPr>
        <sz val="8.5"/>
        <color theme="1"/>
        <rFont val="Sylfaen"/>
        <family val="1"/>
        <charset val="204"/>
      </rPr>
      <t>ტიპის</t>
    </r>
    <r>
      <rPr>
        <sz val="8.5"/>
        <color theme="1"/>
        <rFont val="Times New Roman"/>
        <family val="1"/>
        <charset val="204"/>
      </rPr>
      <t xml:space="preserve"> </t>
    </r>
    <r>
      <rPr>
        <sz val="8.5"/>
        <color theme="1"/>
        <rFont val="Sylfaen"/>
        <family val="1"/>
        <charset val="204"/>
      </rPr>
      <t>დაწესებულების</t>
    </r>
    <r>
      <rPr>
        <sz val="8.5"/>
        <color theme="1"/>
        <rFont val="Times New Roman"/>
        <family val="1"/>
        <charset val="204"/>
      </rPr>
      <t xml:space="preserve"> </t>
    </r>
    <r>
      <rPr>
        <sz val="8.5"/>
        <color theme="1"/>
        <rFont val="Sylfaen"/>
        <family val="1"/>
        <charset val="204"/>
      </rPr>
      <t>მშენებლობა</t>
    </r>
    <r>
      <rPr>
        <sz val="8.5"/>
        <color theme="1"/>
        <rFont val="Times New Roman"/>
        <family val="1"/>
        <charset val="204"/>
      </rPr>
      <t xml:space="preserve">                                                             
                                              2.</t>
    </r>
    <r>
      <rPr>
        <u/>
        <sz val="8.5"/>
        <color theme="1"/>
        <rFont val="Times New Roman"/>
        <family val="1"/>
        <charset val="204"/>
      </rPr>
      <t xml:space="preserve"> </t>
    </r>
    <r>
      <rPr>
        <sz val="8.5"/>
        <color theme="1"/>
        <rFont val="Sylfaen"/>
        <family val="1"/>
        <charset val="204"/>
      </rPr>
      <t>გაგრძელდა</t>
    </r>
    <r>
      <rPr>
        <sz val="8.5"/>
        <color theme="1"/>
        <rFont val="Times New Roman"/>
        <family val="1"/>
        <charset val="204"/>
      </rPr>
      <t xml:space="preserve"> </t>
    </r>
    <r>
      <rPr>
        <sz val="8.5"/>
        <color theme="1"/>
        <rFont val="Sylfaen"/>
        <family val="1"/>
        <charset val="204"/>
      </rPr>
      <t>სასჯელაღსრულების  ორხევის ახალი</t>
    </r>
    <r>
      <rPr>
        <sz val="8.5"/>
        <color theme="1"/>
        <rFont val="Times New Roman"/>
        <family val="1"/>
        <charset val="204"/>
      </rPr>
      <t xml:space="preserve"> </t>
    </r>
    <r>
      <rPr>
        <sz val="8.5"/>
        <color theme="1"/>
        <rFont val="Sylfaen"/>
        <family val="1"/>
        <charset val="204"/>
      </rPr>
      <t>დაწესებულების</t>
    </r>
    <r>
      <rPr>
        <sz val="8.5"/>
        <color theme="1"/>
        <rFont val="Times New Roman"/>
        <family val="1"/>
        <charset val="204"/>
      </rPr>
      <t xml:space="preserve"> </t>
    </r>
    <r>
      <rPr>
        <sz val="8.5"/>
        <color theme="1"/>
        <rFont val="Sylfaen"/>
        <family val="1"/>
        <charset val="204"/>
      </rPr>
      <t>მშენებლობის</t>
    </r>
    <r>
      <rPr>
        <sz val="8.5"/>
        <color theme="1"/>
        <rFont val="Times New Roman"/>
        <family val="1"/>
        <charset val="204"/>
      </rPr>
      <t xml:space="preserve"> </t>
    </r>
    <r>
      <rPr>
        <sz val="8.5"/>
        <color theme="1"/>
        <rFont val="Sylfaen"/>
        <family val="1"/>
        <charset val="204"/>
      </rPr>
      <t>სამუშაოები</t>
    </r>
    <r>
      <rPr>
        <sz val="8.5"/>
        <color theme="1"/>
        <rFont val="Times New Roman"/>
        <family val="1"/>
        <charset val="204"/>
      </rPr>
      <t xml:space="preserve">     
3. ქცევაზე დაფუძნებული რისკის შეფასების ინსტრუმენტების დანერგვა №8, და №2, დაწესებულებებში;       
    </t>
    </r>
    <r>
      <rPr>
        <sz val="8.5"/>
        <color theme="1"/>
        <rFont val="Times New Roman"/>
        <family val="1"/>
      </rPr>
      <t xml:space="preserve">  3. თანამშრომელთა გარკვეულ კატეგორიას გავლილი აქვს ტრენინგი რისკებისა და საჭიროებების შეფასების საკითხებში                         </t>
    </r>
    <r>
      <rPr>
        <b/>
        <sz val="8.5"/>
        <color theme="1"/>
        <rFont val="Times New Roman"/>
        <family val="1"/>
      </rPr>
      <t xml:space="preserve">მიღწეულია: </t>
    </r>
  </si>
  <si>
    <r>
      <t>1..დასრულდა დაბა ლაითურის განსაკუთრებული მეთვალყურეობის ტიპისდაწესებულების მშენებლობა  
2.. გაგრძელდა სასჯელაღსრულების ორხევის ახალი დაწესებულების მშენებლობის სამუშაოები  
3. ქცევაზე დაფუძნებული რისკის შეფასების ინსტრუმენტების შესწორება, გაუმჯობესება და გამოყენება სასჯელაღსრულების ყველა დაწესებულებებში, სადაც სასჯელის ინდივიდულური დაგეგმვა უკვე მოქმედებს;4</t>
    </r>
    <r>
      <rPr>
        <sz val="8.5"/>
        <color theme="1"/>
        <rFont val="Times New Roman"/>
        <family val="1"/>
      </rPr>
      <t xml:space="preserve">. თანამშრომელთა გარკვეულ კატეგორიას გავლილი აქვს ტრენინგი რისკებისა და საჭიროებების შეფასების საკითხებში. </t>
    </r>
    <r>
      <rPr>
        <b/>
        <u/>
        <sz val="8.5"/>
        <color theme="1"/>
        <rFont val="Times New Roman"/>
        <family val="1"/>
      </rPr>
      <t>შედეგი:</t>
    </r>
    <r>
      <rPr>
        <sz val="8.5"/>
        <color theme="1"/>
        <rFont val="Times New Roman"/>
        <family val="1"/>
      </rPr>
      <t xml:space="preserve">
სასჯელის მოხდის ინდივიდუალური დაგეგმვა N16 დაბალი რისკის დაწესებულებებში მიმდინარეობს მსჯავრდებულთა სრული ჩართულობით 2015 წლიდან. პერსონალმა გაიარა პირველადი მომზადება. რისკისა და საჭიროების შეფასებისა და სასჯელის ინდივიდუალური დაგეგმვის საკითხებზე ტრენინგები იგეგმება 2017 წლიდან თანმიმდევრულად, მიდგომის ყველა პენიტენციურ დაწესებულებაში დანერგვის შესაბამისად. </t>
    </r>
  </si>
  <si>
    <r>
      <t>1. გაგრძელდა დასავლეთ საქართველოში განსაკუთრებული რისკის დაწესებულების მშენებლობა;</t>
    </r>
    <r>
      <rPr>
        <sz val="8.5"/>
        <color theme="1"/>
        <rFont val="Sylfaen"/>
        <family val="1"/>
        <charset val="204"/>
      </rPr>
      <t xml:space="preserve">
2. თანამშრომელთა გარკვეულ კატეგორიას გავლილი აქვს ტრენინგი რისკებისა და საჭიროებების შეფასების საკითხებში
3. ქცევაზე დაფუძნებული რისკის შეფასების ინსტრუმენტები შესწორებულია და გამოიყენება ყველა პენიტენციურ დაწესებულებში
</t>
    </r>
  </si>
  <si>
    <r>
      <t xml:space="preserve">1. დასრულდა დასავლეთ საქართველოში განსაკუთრებული რისკის დაწესებულების მშენებლობა;  </t>
    </r>
    <r>
      <rPr>
        <sz val="8.5"/>
        <color theme="1"/>
        <rFont val="Sylfaen"/>
        <family val="1"/>
        <charset val="204"/>
      </rPr>
      <t xml:space="preserve">
2. თანამშრომელთა გარკვეულ კატეგორიას გავლილი აქვს ტრენინგი რისკებისა და საჭიროებების შეფასების საკითხებში
3. ქცევაზე დაფუძნებული რისკის შეფასების ინსტრუმენტები გაუმჯობესებულია და გამოიყენება ყველა პენიტენციურ დაწესებულებებში
</t>
    </r>
  </si>
  <si>
    <r>
      <t xml:space="preserve">1. ფუნქციონირება დაიწყო დასავლეთ საქართველოში განსაკუთრებული მეთვალყურეობის ტიპის დაწესებულებამ;  </t>
    </r>
    <r>
      <rPr>
        <sz val="8.5"/>
        <color theme="1"/>
        <rFont val="Sylfaen"/>
        <family val="1"/>
        <charset val="204"/>
      </rPr>
      <t xml:space="preserve">
2. თანამშრომელთა გარკვეულ კატეგორიას გავლილი აქვს ტრენინგი რისკებისა და საჭიროებების შეფასების საკითხებში
3. ქცევაზე დაფუძნებული რისკის შეფასების ინსტრუმენტები გამოიყენება ყველა პენიტენციურ დაწესებულებებში 
</t>
    </r>
  </si>
  <si>
    <r>
      <t>1.ფუნქციონირებს დასავლეთ საქართველოში განსაკუთრებული მეთვალყურეობის ტიპის დაწესებულება;</t>
    </r>
    <r>
      <rPr>
        <sz val="8.5"/>
        <color theme="1"/>
        <rFont val="Sylfaen"/>
        <family val="1"/>
        <charset val="204"/>
      </rPr>
      <t xml:space="preserve">
2. თანამშრომელთა გარკვეულ კატეგორიას გავლილი აქვს ტრენინგი რისკებისა და საჭიროებების შეფასების საკითხებში
3. ქცევაზე დაფუძნებული რისკის შეფასების ინსტრუმენტები გამოიყენება ყველა პენიტენციურ დაწესებულებებში
</t>
    </r>
  </si>
  <si>
    <r>
      <t>ქვეპროგრამა</t>
    </r>
    <r>
      <rPr>
        <sz val="8.5"/>
        <color theme="1"/>
        <rFont val="Times New Roman"/>
        <family val="1"/>
        <charset val="204"/>
      </rPr>
      <t xml:space="preserve">  6.3.2 </t>
    </r>
    <r>
      <rPr>
        <sz val="8.5"/>
        <color theme="1"/>
        <rFont val="Sylfaen"/>
        <family val="1"/>
        <charset val="204"/>
      </rPr>
      <t>სასჯელაღსრულების სისტემაში</t>
    </r>
    <r>
      <rPr>
        <sz val="8.5"/>
        <color theme="1"/>
        <rFont val="Times New Roman"/>
        <family val="1"/>
        <charset val="204"/>
      </rPr>
      <t xml:space="preserve"> </t>
    </r>
    <r>
      <rPr>
        <sz val="8.5"/>
        <color theme="1"/>
        <rFont val="Sylfaen"/>
        <family val="1"/>
        <charset val="204"/>
      </rPr>
      <t>არსებული</t>
    </r>
    <r>
      <rPr>
        <sz val="8.5"/>
        <color theme="1"/>
        <rFont val="Times New Roman"/>
        <family val="1"/>
        <charset val="204"/>
      </rPr>
      <t xml:space="preserve">  </t>
    </r>
    <r>
      <rPr>
        <sz val="8.5"/>
        <color theme="1"/>
        <rFont val="Sylfaen"/>
        <family val="1"/>
        <charset val="204"/>
      </rPr>
      <t>დაწესებულებების</t>
    </r>
    <r>
      <rPr>
        <sz val="8.5"/>
        <color theme="1"/>
        <rFont val="Times New Roman"/>
        <family val="1"/>
        <charset val="204"/>
      </rPr>
      <t xml:space="preserve"> </t>
    </r>
    <r>
      <rPr>
        <sz val="8.5"/>
        <color theme="1"/>
        <rFont val="Sylfaen"/>
        <family val="1"/>
        <charset val="204"/>
      </rPr>
      <t>გარემონტება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აღჭურვა</t>
    </r>
  </si>
  <si>
    <r>
      <t>გარემონტებული</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აღჭურვილი</t>
    </r>
    <r>
      <rPr>
        <sz val="8.5"/>
        <color theme="1"/>
        <rFont val="Times New Roman"/>
        <family val="1"/>
        <charset val="204"/>
      </rPr>
      <t xml:space="preserve"> </t>
    </r>
    <r>
      <rPr>
        <sz val="8.5"/>
        <color theme="1"/>
        <rFont val="Sylfaen"/>
        <family val="1"/>
        <charset val="204"/>
      </rPr>
      <t>დაწესებულებების</t>
    </r>
    <r>
      <rPr>
        <sz val="8.5"/>
        <color theme="1"/>
        <rFont val="Times New Roman"/>
        <family val="1"/>
        <charset val="204"/>
      </rPr>
      <t xml:space="preserve"> </t>
    </r>
    <r>
      <rPr>
        <sz val="8.5"/>
        <color theme="1"/>
        <rFont val="Sylfaen"/>
        <family val="1"/>
        <charset val="204"/>
      </rPr>
      <t>რაოდენობა</t>
    </r>
  </si>
  <si>
    <r>
      <t>ყოველწლიურად არსებული</t>
    </r>
    <r>
      <rPr>
        <sz val="8.5"/>
        <color theme="1"/>
        <rFont val="Times New Roman"/>
        <family val="1"/>
        <charset val="204"/>
      </rPr>
      <t xml:space="preserve"> </t>
    </r>
    <r>
      <rPr>
        <sz val="8.5"/>
        <color theme="1"/>
        <rFont val="Sylfaen"/>
        <family val="1"/>
        <charset val="204"/>
      </rPr>
      <t>დაწესებულებები უზრუნველყოფილია</t>
    </r>
    <r>
      <rPr>
        <sz val="8.5"/>
        <color theme="1"/>
        <rFont val="Times New Roman"/>
        <family val="1"/>
        <charset val="204"/>
      </rPr>
      <t xml:space="preserve"> </t>
    </r>
    <r>
      <rPr>
        <sz val="8.5"/>
        <color theme="1"/>
        <rFont val="Sylfaen"/>
        <family val="1"/>
        <charset val="204"/>
      </rPr>
      <t>რემონტ</t>
    </r>
    <r>
      <rPr>
        <sz val="8.5"/>
        <color theme="1"/>
        <rFont val="Times New Roman"/>
        <family val="1"/>
        <charset val="204"/>
      </rPr>
      <t>-</t>
    </r>
    <r>
      <rPr>
        <sz val="8.5"/>
        <color theme="1"/>
        <rFont val="Sylfaen"/>
        <family val="1"/>
        <charset val="204"/>
      </rPr>
      <t>რეკონსტრუქციით</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დამატებითი</t>
    </r>
    <r>
      <rPr>
        <sz val="8.5"/>
        <color theme="1"/>
        <rFont val="Times New Roman"/>
        <family val="1"/>
        <charset val="204"/>
      </rPr>
      <t xml:space="preserve"> </t>
    </r>
    <r>
      <rPr>
        <sz val="8.5"/>
        <color theme="1"/>
        <rFont val="Sylfaen"/>
        <family val="1"/>
        <charset val="204"/>
      </rPr>
      <t>აღჭურვით,</t>
    </r>
    <r>
      <rPr>
        <sz val="8.5"/>
        <color theme="1"/>
        <rFont val="Times New Roman"/>
        <family val="1"/>
        <charset val="204"/>
      </rPr>
      <t xml:space="preserve"> </t>
    </r>
    <r>
      <rPr>
        <sz val="8.5"/>
        <color theme="1"/>
        <rFont val="Sylfaen"/>
        <family val="1"/>
        <charset val="204"/>
      </rPr>
      <t>შესაბამისი</t>
    </r>
    <r>
      <rPr>
        <sz val="8.5"/>
        <color theme="1"/>
        <rFont val="Times New Roman"/>
        <family val="1"/>
        <charset val="204"/>
      </rPr>
      <t xml:space="preserve"> </t>
    </r>
    <r>
      <rPr>
        <sz val="8.5"/>
        <color theme="1"/>
        <rFont val="Sylfaen"/>
        <family val="1"/>
        <charset val="204"/>
      </rPr>
      <t>მანქანა</t>
    </r>
    <r>
      <rPr>
        <sz val="8.5"/>
        <color theme="1"/>
        <rFont val="Times New Roman"/>
        <family val="1"/>
        <charset val="204"/>
      </rPr>
      <t xml:space="preserve"> </t>
    </r>
    <r>
      <rPr>
        <sz val="8.5"/>
        <color theme="1"/>
        <rFont val="Sylfaen"/>
        <family val="1"/>
        <charset val="204"/>
      </rPr>
      <t>დანადგარებითა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ინვენტარით,  საჭიროებიდან გამომდინარე</t>
    </r>
  </si>
  <si>
    <r>
      <t>ყოველწლიურად არსებული</t>
    </r>
    <r>
      <rPr>
        <sz val="8.5"/>
        <color theme="1"/>
        <rFont val="Times New Roman"/>
        <family val="1"/>
        <charset val="204"/>
      </rPr>
      <t xml:space="preserve"> </t>
    </r>
    <r>
      <rPr>
        <sz val="8.5"/>
        <color theme="1"/>
        <rFont val="Sylfaen"/>
        <family val="1"/>
        <charset val="204"/>
      </rPr>
      <t>დაწესებულებები უზრუნველყოფილია</t>
    </r>
    <r>
      <rPr>
        <sz val="8.5"/>
        <color theme="1"/>
        <rFont val="Times New Roman"/>
        <family val="1"/>
        <charset val="204"/>
      </rPr>
      <t xml:space="preserve"> </t>
    </r>
    <r>
      <rPr>
        <sz val="8.5"/>
        <color theme="1"/>
        <rFont val="Sylfaen"/>
        <family val="1"/>
        <charset val="204"/>
      </rPr>
      <t>რემონტ</t>
    </r>
    <r>
      <rPr>
        <sz val="8.5"/>
        <color theme="1"/>
        <rFont val="Times New Roman"/>
        <family val="1"/>
        <charset val="204"/>
      </rPr>
      <t>-</t>
    </r>
    <r>
      <rPr>
        <sz val="8.5"/>
        <color theme="1"/>
        <rFont val="Sylfaen"/>
        <family val="1"/>
        <charset val="204"/>
      </rPr>
      <t>რეკონსტრუქციით</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დამატებითი</t>
    </r>
    <r>
      <rPr>
        <sz val="8.5"/>
        <color theme="1"/>
        <rFont val="Times New Roman"/>
        <family val="1"/>
        <charset val="204"/>
      </rPr>
      <t xml:space="preserve"> </t>
    </r>
    <r>
      <rPr>
        <sz val="8.5"/>
        <color theme="1"/>
        <rFont val="Sylfaen"/>
        <family val="1"/>
        <charset val="204"/>
      </rPr>
      <t>აღჭურვით,</t>
    </r>
    <r>
      <rPr>
        <sz val="8.5"/>
        <color theme="1"/>
        <rFont val="Times New Roman"/>
        <family val="1"/>
        <charset val="204"/>
      </rPr>
      <t xml:space="preserve"> </t>
    </r>
    <r>
      <rPr>
        <sz val="8.5"/>
        <color theme="1"/>
        <rFont val="Sylfaen"/>
        <family val="1"/>
        <charset val="204"/>
      </rPr>
      <t>შესაბამისი</t>
    </r>
    <r>
      <rPr>
        <sz val="8.5"/>
        <color theme="1"/>
        <rFont val="Times New Roman"/>
        <family val="1"/>
        <charset val="204"/>
      </rPr>
      <t xml:space="preserve"> </t>
    </r>
    <r>
      <rPr>
        <sz val="8.5"/>
        <color theme="1"/>
        <rFont val="Sylfaen"/>
        <family val="1"/>
        <charset val="204"/>
      </rPr>
      <t>მანქანა</t>
    </r>
    <r>
      <rPr>
        <sz val="8.5"/>
        <color theme="1"/>
        <rFont val="Times New Roman"/>
        <family val="1"/>
        <charset val="204"/>
      </rPr>
      <t xml:space="preserve"> </t>
    </r>
    <r>
      <rPr>
        <sz val="8.5"/>
        <color theme="1"/>
        <rFont val="Sylfaen"/>
        <family val="1"/>
        <charset val="204"/>
      </rPr>
      <t>დანადგარებითა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 xml:space="preserve">ინვენტარით,  საჭიროებიდან გამომდინარე                            </t>
    </r>
    <r>
      <rPr>
        <b/>
        <sz val="8.5"/>
        <color theme="1"/>
        <rFont val="Sylfaen"/>
        <family val="1"/>
      </rPr>
      <t xml:space="preserve">მიღწეულია: </t>
    </r>
  </si>
  <si>
    <r>
      <t>ყოველწლიურად არსებული</t>
    </r>
    <r>
      <rPr>
        <sz val="8.5"/>
        <color theme="1"/>
        <rFont val="Times New Roman"/>
        <family val="1"/>
        <charset val="204"/>
      </rPr>
      <t xml:space="preserve"> </t>
    </r>
    <r>
      <rPr>
        <sz val="8.5"/>
        <color theme="1"/>
        <rFont val="Sylfaen"/>
        <family val="1"/>
        <charset val="204"/>
      </rPr>
      <t>დაწესებულებები უზრუნველყოფილია</t>
    </r>
    <r>
      <rPr>
        <sz val="8.5"/>
        <color theme="1"/>
        <rFont val="Times New Roman"/>
        <family val="1"/>
        <charset val="204"/>
      </rPr>
      <t xml:space="preserve"> </t>
    </r>
    <r>
      <rPr>
        <sz val="8.5"/>
        <color theme="1"/>
        <rFont val="Sylfaen"/>
        <family val="1"/>
        <charset val="204"/>
      </rPr>
      <t>რემონტ</t>
    </r>
    <r>
      <rPr>
        <sz val="8.5"/>
        <color theme="1"/>
        <rFont val="Times New Roman"/>
        <family val="1"/>
        <charset val="204"/>
      </rPr>
      <t>-</t>
    </r>
    <r>
      <rPr>
        <sz val="8.5"/>
        <color theme="1"/>
        <rFont val="Sylfaen"/>
        <family val="1"/>
        <charset val="204"/>
      </rPr>
      <t>რეკონსტრუქციით</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დამატებითი</t>
    </r>
    <r>
      <rPr>
        <sz val="8.5"/>
        <color theme="1"/>
        <rFont val="Times New Roman"/>
        <family val="1"/>
        <charset val="204"/>
      </rPr>
      <t xml:space="preserve"> </t>
    </r>
    <r>
      <rPr>
        <sz val="8.5"/>
        <color theme="1"/>
        <rFont val="Sylfaen"/>
        <family val="1"/>
        <charset val="204"/>
      </rPr>
      <t>აღჭურვით,</t>
    </r>
    <r>
      <rPr>
        <sz val="8.5"/>
        <color theme="1"/>
        <rFont val="Times New Roman"/>
        <family val="1"/>
        <charset val="204"/>
      </rPr>
      <t xml:space="preserve"> </t>
    </r>
    <r>
      <rPr>
        <sz val="8.5"/>
        <color theme="1"/>
        <rFont val="Sylfaen"/>
        <family val="1"/>
        <charset val="204"/>
      </rPr>
      <t>შესაბამისი</t>
    </r>
    <r>
      <rPr>
        <sz val="8.5"/>
        <color theme="1"/>
        <rFont val="Times New Roman"/>
        <family val="1"/>
        <charset val="204"/>
      </rPr>
      <t xml:space="preserve"> </t>
    </r>
    <r>
      <rPr>
        <sz val="8.5"/>
        <color theme="1"/>
        <rFont val="Sylfaen"/>
        <family val="1"/>
        <charset val="204"/>
      </rPr>
      <t>მანქანა</t>
    </r>
    <r>
      <rPr>
        <sz val="8.5"/>
        <color theme="1"/>
        <rFont val="Times New Roman"/>
        <family val="1"/>
        <charset val="204"/>
      </rPr>
      <t xml:space="preserve"> </t>
    </r>
    <r>
      <rPr>
        <sz val="8.5"/>
        <color theme="1"/>
        <rFont val="Sylfaen"/>
        <family val="1"/>
        <charset val="204"/>
      </rPr>
      <t>დანადგარებითა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 xml:space="preserve">ინვენტარით,  საჭიროებიდან გამომდინარე </t>
    </r>
    <r>
      <rPr>
        <b/>
        <u/>
        <sz val="8.5"/>
        <color theme="1"/>
        <rFont val="Sylfaen"/>
        <family val="1"/>
      </rPr>
      <t xml:space="preserve">შედეგი: </t>
    </r>
    <r>
      <rPr>
        <sz val="8.5"/>
        <color theme="1"/>
        <rFont val="Sylfaen"/>
        <family val="1"/>
      </rPr>
      <t xml:space="preserve">• ქუთაისის N2 დაწესებულებაში გარემონტდა დაწესებულების მოკლევადიანი პაემნების ოთახები, „დ“ სარეჟიმო შენობის საევაკუაციო კიბეს ჩაუტარდა სარეკონტრუქციო სამუშაოები; საჭიროების მიხედვით ნაწილობრივ გარემონტდა საკნები;
• ბათუმის N3 მაღალი რისკის დაწესებულებაში დასრულდა პირველი სართულის სარემონტო სამუშაოები; სახალხო დამცველის რეკომენდაციის შესაბამისად, გადატვირთულობის პრობლემის მოხსნის მიზნით, ჩატარდა სამუშაოები და საკნებში 2 სართულიანი საწოლები გადაკეთდა 1 სართულიან საწოლებად, იმგავარად რომ დაცული ყოფილიყო თითო პატიმრისათვის მინიმუმ 4 კვ.მ საცხოვრებელი ფართით დაკმაყოფილების პირობა; 
• N5 ქალთა  დაწესებულებაში კაპიტალურად გარემონტდა დაწესებულების საკნები;
• გრძელვადიანი პაემნების შენობის ასაშენებლად N8 დაწესებულებაში შერჩეულ იქნა მიწის ნაკვეთი და მოეწყო მავთულბადის ღობე;
• თბილისის N9 და რუსთავის N16 დაწესებულებებში ჩატარდა დაწესებულების ტერიტორაზე რკინა-ბეტონის ღობის სამშენებლო სამუშაოები; N9  დაწესებულების ტერიტორიაზე განთავსებული ორსართულიანი სარეჟიმო შენობის კაპიტალური სარემონტო სამუშაოების ძირითადი ნაწილი;
• რუსთავის N16 დაწესებულების სასადილოს შენობაში მოეწყო კულინარიის შემსწავლელი კურსებისათვის შესაბამისი ინფრასტრუქტურა;
• N9, N2, N5, N6 და N16 პენიტენციურ დაწესებულებებში კაპიტალურად გარემონტდა საშხაპე ოთახები;
• N12 და N19 დაწესებულებებში კაპიტალურად გარემონტდა სამეურნეო ნაწილში ჩარიცხული მსჯავრდებულთა საცხოვრებელი შენობა, სადაც მოეწყო საშხაპე ოთახები და სასადილო ოთახი.
</t>
    </r>
  </si>
  <si>
    <r>
      <t>ქვეპროგრამა</t>
    </r>
    <r>
      <rPr>
        <sz val="8.5"/>
        <color theme="1"/>
        <rFont val="Sylfaen"/>
        <family val="1"/>
      </rPr>
      <t xml:space="preserve"> 6.3.3 არასრულწლოვანთა და ახალგაზრდა დამნაშავეთათავის (18-21 წწ) სპეციალური პენიტენციური დაწესებულების მშენებლობა საერთაშორისო სტანდარტების გათვალისწინებით</t>
    </r>
  </si>
  <si>
    <r>
      <t>ქვეპროგრამა</t>
    </r>
    <r>
      <rPr>
        <sz val="8.5"/>
        <color theme="1"/>
        <rFont val="Times New Roman"/>
        <family val="1"/>
        <charset val="204"/>
      </rPr>
      <t xml:space="preserve"> 6.3.4 </t>
    </r>
    <r>
      <rPr>
        <sz val="8.5"/>
        <color theme="1"/>
        <rFont val="Sylfaen"/>
        <family val="1"/>
        <charset val="204"/>
      </rPr>
      <t>სასჯელაღსრულების სისტემაში</t>
    </r>
    <r>
      <rPr>
        <sz val="8.5"/>
        <color theme="1"/>
        <rFont val="Times New Roman"/>
        <family val="1"/>
        <charset val="204"/>
      </rPr>
      <t xml:space="preserve"> </t>
    </r>
    <r>
      <rPr>
        <sz val="8.5"/>
        <color theme="1"/>
        <rFont val="Sylfaen"/>
        <family val="1"/>
        <charset val="204"/>
      </rPr>
      <t>განთავსებულ</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კვებით</t>
    </r>
    <r>
      <rPr>
        <sz val="8.5"/>
        <color theme="1"/>
        <rFont val="Times New Roman"/>
        <family val="1"/>
        <charset val="204"/>
      </rPr>
      <t xml:space="preserve"> </t>
    </r>
    <r>
      <rPr>
        <sz val="8.5"/>
        <color theme="1"/>
        <rFont val="Sylfaen"/>
        <family val="1"/>
        <charset val="204"/>
      </rPr>
      <t>უზრუნველყოფა</t>
    </r>
  </si>
  <si>
    <r>
      <t>სამჯერად</t>
    </r>
    <r>
      <rPr>
        <sz val="8.5"/>
        <color theme="1"/>
        <rFont val="Times New Roman"/>
        <family val="1"/>
        <charset val="204"/>
      </rPr>
      <t xml:space="preserve"> </t>
    </r>
    <r>
      <rPr>
        <sz val="8.5"/>
        <color theme="1"/>
        <rFont val="Sylfaen"/>
        <family val="1"/>
        <charset val="204"/>
      </rPr>
      <t>კვებითა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ნორმატივებით</t>
    </r>
    <r>
      <rPr>
        <sz val="8.5"/>
        <color theme="1"/>
        <rFont val="Times New Roman"/>
        <family val="1"/>
        <charset val="204"/>
      </rPr>
      <t xml:space="preserve"> </t>
    </r>
    <r>
      <rPr>
        <sz val="8.5"/>
        <color theme="1"/>
        <rFont val="Sylfaen"/>
        <family val="1"/>
        <charset val="204"/>
      </rPr>
      <t>განსაზღვრული</t>
    </r>
    <r>
      <rPr>
        <sz val="8.5"/>
        <color theme="1"/>
        <rFont val="Times New Roman"/>
        <family val="1"/>
        <charset val="204"/>
      </rPr>
      <t xml:space="preserve"> </t>
    </r>
    <r>
      <rPr>
        <sz val="8.5"/>
        <color theme="1"/>
        <rFont val="Sylfaen"/>
        <family val="1"/>
        <charset val="204"/>
      </rPr>
      <t>კალორაჟით</t>
    </r>
    <r>
      <rPr>
        <sz val="8.5"/>
        <color theme="1"/>
        <rFont val="Times New Roman"/>
        <family val="1"/>
        <charset val="204"/>
      </rPr>
      <t xml:space="preserve"> </t>
    </r>
    <r>
      <rPr>
        <sz val="8.5"/>
        <color theme="1"/>
        <rFont val="Sylfaen"/>
        <family val="1"/>
        <charset val="204"/>
      </rPr>
      <t>უზრუნველყოფილი</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პროცენტული</t>
    </r>
    <r>
      <rPr>
        <sz val="8.5"/>
        <color theme="1"/>
        <rFont val="Times New Roman"/>
        <family val="1"/>
        <charset val="204"/>
      </rPr>
      <t xml:space="preserve"> </t>
    </r>
    <r>
      <rPr>
        <sz val="8.5"/>
        <color theme="1"/>
        <rFont val="Sylfaen"/>
        <family val="1"/>
        <charset val="204"/>
      </rPr>
      <t>რაოდენობა</t>
    </r>
    <r>
      <rPr>
        <sz val="8.5"/>
        <color theme="1"/>
        <rFont val="Times New Roman"/>
        <family val="1"/>
        <charset val="204"/>
      </rPr>
      <t xml:space="preserve"> </t>
    </r>
  </si>
  <si>
    <r>
      <t>შენარჩუნდება</t>
    </r>
    <r>
      <rPr>
        <sz val="8.5"/>
        <color theme="1"/>
        <rFont val="Times New Roman"/>
        <family val="1"/>
        <charset val="204"/>
      </rPr>
      <t xml:space="preserve"> </t>
    </r>
    <r>
      <rPr>
        <sz val="8.5"/>
        <color theme="1"/>
        <rFont val="Sylfaen"/>
        <family val="1"/>
        <charset val="204"/>
      </rPr>
      <t>პატიმრების</t>
    </r>
    <r>
      <rPr>
        <sz val="8.5"/>
        <color theme="1"/>
        <rFont val="Times New Roman"/>
        <family val="1"/>
        <charset val="204"/>
      </rPr>
      <t xml:space="preserve">   </t>
    </r>
    <r>
      <rPr>
        <sz val="8.5"/>
        <color theme="1"/>
        <rFont val="Sylfaen"/>
        <family val="1"/>
        <charset val="204"/>
      </rPr>
      <t>უზრუნველყოფა</t>
    </r>
    <r>
      <rPr>
        <sz val="8.5"/>
        <color theme="1"/>
        <rFont val="Times New Roman"/>
        <family val="1"/>
        <charset val="204"/>
      </rPr>
      <t xml:space="preserve">  </t>
    </r>
    <r>
      <rPr>
        <sz val="8.5"/>
        <color theme="1"/>
        <rFont val="Sylfaen"/>
        <family val="1"/>
        <charset val="204"/>
      </rPr>
      <t>სამჯერადი</t>
    </r>
    <r>
      <rPr>
        <sz val="8.5"/>
        <color theme="1"/>
        <rFont val="Times New Roman"/>
        <family val="1"/>
        <charset val="204"/>
      </rPr>
      <t xml:space="preserve"> </t>
    </r>
    <r>
      <rPr>
        <sz val="8.5"/>
        <color theme="1"/>
        <rFont val="Sylfaen"/>
        <family val="1"/>
        <charset val="204"/>
      </rPr>
      <t>კვებით</t>
    </r>
    <r>
      <rPr>
        <sz val="8.5"/>
        <color theme="1"/>
        <rFont val="Times New Roman"/>
        <family val="1"/>
        <charset val="204"/>
      </rPr>
      <t xml:space="preserve">, </t>
    </r>
    <r>
      <rPr>
        <sz val="8.5"/>
        <color theme="1"/>
        <rFont val="Sylfaen"/>
        <family val="1"/>
        <charset val="204"/>
      </rPr>
      <t>განახლდება</t>
    </r>
    <r>
      <rPr>
        <sz val="8.5"/>
        <color theme="1"/>
        <rFont val="Times New Roman"/>
        <family val="1"/>
        <charset val="204"/>
      </rPr>
      <t xml:space="preserve"> </t>
    </r>
    <r>
      <rPr>
        <sz val="8.5"/>
        <color theme="1"/>
        <rFont val="Sylfaen"/>
        <family val="1"/>
        <charset val="204"/>
      </rPr>
      <t>ბრალდებულთა</t>
    </r>
    <r>
      <rPr>
        <sz val="8.5"/>
        <color theme="1"/>
        <rFont val="Times New Roman"/>
        <family val="1"/>
        <charset val="204"/>
      </rPr>
      <t>/</t>
    </r>
    <r>
      <rPr>
        <sz val="8.5"/>
        <color theme="1"/>
        <rFont val="Sylfaen"/>
        <family val="1"/>
        <charset val="204"/>
      </rPr>
      <t>მსჯავრდებულთა</t>
    </r>
    <r>
      <rPr>
        <sz val="8.5"/>
        <color theme="1"/>
        <rFont val="Times New Roman"/>
        <family val="1"/>
        <charset val="204"/>
      </rPr>
      <t xml:space="preserve"> </t>
    </r>
    <r>
      <rPr>
        <sz val="8.5"/>
        <color theme="1"/>
        <rFont val="Sylfaen"/>
        <family val="1"/>
        <charset val="204"/>
      </rPr>
      <t>კვების</t>
    </r>
    <r>
      <rPr>
        <sz val="8.5"/>
        <color theme="1"/>
        <rFont val="Times New Roman"/>
        <family val="1"/>
        <charset val="204"/>
      </rPr>
      <t xml:space="preserve"> </t>
    </r>
    <r>
      <rPr>
        <sz val="8.5"/>
        <color theme="1"/>
        <rFont val="Sylfaen"/>
        <family val="1"/>
        <charset val="204"/>
      </rPr>
      <t>რაციონი</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განსაკუთრებული</t>
    </r>
    <r>
      <rPr>
        <sz val="8.5"/>
        <color theme="1"/>
        <rFont val="Times New Roman"/>
        <family val="1"/>
        <charset val="204"/>
      </rPr>
      <t xml:space="preserve"> </t>
    </r>
    <r>
      <rPr>
        <sz val="8.5"/>
        <color theme="1"/>
        <rFont val="Sylfaen"/>
        <family val="1"/>
        <charset val="204"/>
      </rPr>
      <t>კატეგორიის</t>
    </r>
    <r>
      <rPr>
        <sz val="8.5"/>
        <color theme="1"/>
        <rFont val="Times New Roman"/>
        <family val="1"/>
        <charset val="204"/>
      </rPr>
      <t xml:space="preserve"> </t>
    </r>
    <r>
      <rPr>
        <sz val="8.5"/>
        <color theme="1"/>
        <rFont val="Sylfaen"/>
        <family val="1"/>
        <charset val="204"/>
      </rPr>
      <t>მსჯავრდებულებისათვის</t>
    </r>
    <r>
      <rPr>
        <sz val="8.5"/>
        <color theme="1"/>
        <rFont val="Times New Roman"/>
        <family val="1"/>
        <charset val="204"/>
      </rPr>
      <t xml:space="preserve"> </t>
    </r>
    <r>
      <rPr>
        <sz val="8.5"/>
        <color theme="1"/>
        <rFont val="Sylfaen"/>
        <family val="1"/>
        <charset val="204"/>
      </rPr>
      <t>ჩამოყალიბდება</t>
    </r>
    <r>
      <rPr>
        <sz val="8.5"/>
        <color theme="1"/>
        <rFont val="Times New Roman"/>
        <family val="1"/>
        <charset val="204"/>
      </rPr>
      <t xml:space="preserve"> </t>
    </r>
    <r>
      <rPr>
        <sz val="8.5"/>
        <color theme="1"/>
        <rFont val="Sylfaen"/>
        <family val="1"/>
        <charset val="204"/>
      </rPr>
      <t>მათ</t>
    </r>
    <r>
      <rPr>
        <sz val="8.5"/>
        <color theme="1"/>
        <rFont val="Times New Roman"/>
        <family val="1"/>
        <charset val="204"/>
      </rPr>
      <t xml:space="preserve"> </t>
    </r>
    <r>
      <rPr>
        <sz val="8.5"/>
        <color theme="1"/>
        <rFont val="Sylfaen"/>
        <family val="1"/>
        <charset val="204"/>
      </rPr>
      <t>საჭირობებს</t>
    </r>
    <r>
      <rPr>
        <sz val="8.5"/>
        <color theme="1"/>
        <rFont val="Times New Roman"/>
        <family val="1"/>
        <charset val="204"/>
      </rPr>
      <t xml:space="preserve"> </t>
    </r>
    <r>
      <rPr>
        <sz val="8.5"/>
        <color theme="1"/>
        <rFont val="Sylfaen"/>
        <family val="1"/>
        <charset val="204"/>
      </rPr>
      <t>მორგებული</t>
    </r>
    <r>
      <rPr>
        <sz val="8.5"/>
        <color theme="1"/>
        <rFont val="Times New Roman"/>
        <family val="1"/>
        <charset val="204"/>
      </rPr>
      <t xml:space="preserve"> </t>
    </r>
    <r>
      <rPr>
        <sz val="8.5"/>
        <color theme="1"/>
        <rFont val="Sylfaen"/>
        <family val="1"/>
        <charset val="204"/>
      </rPr>
      <t>კვების</t>
    </r>
    <r>
      <rPr>
        <sz val="8.5"/>
        <color theme="1"/>
        <rFont val="Times New Roman"/>
        <family val="1"/>
        <charset val="204"/>
      </rPr>
      <t xml:space="preserve"> </t>
    </r>
    <r>
      <rPr>
        <sz val="8.5"/>
        <color theme="1"/>
        <rFont val="Sylfaen"/>
        <family val="1"/>
        <charset val="204"/>
      </rPr>
      <t>რაციონი</t>
    </r>
    <r>
      <rPr>
        <sz val="8.5"/>
        <color theme="1"/>
        <rFont val="Times New Roman"/>
        <family val="1"/>
        <charset val="204"/>
      </rPr>
      <t>.</t>
    </r>
  </si>
  <si>
    <r>
      <t>შენარჩუნდება</t>
    </r>
    <r>
      <rPr>
        <sz val="8.5"/>
        <color theme="1"/>
        <rFont val="Times New Roman"/>
        <family val="1"/>
        <charset val="204"/>
      </rPr>
      <t xml:space="preserve"> </t>
    </r>
    <r>
      <rPr>
        <sz val="8.5"/>
        <color theme="1"/>
        <rFont val="Sylfaen"/>
        <family val="1"/>
        <charset val="204"/>
      </rPr>
      <t>პატიმრების</t>
    </r>
    <r>
      <rPr>
        <sz val="8.5"/>
        <color theme="1"/>
        <rFont val="Times New Roman"/>
        <family val="1"/>
        <charset val="204"/>
      </rPr>
      <t xml:space="preserve">   </t>
    </r>
    <r>
      <rPr>
        <sz val="8.5"/>
        <color theme="1"/>
        <rFont val="Sylfaen"/>
        <family val="1"/>
        <charset val="204"/>
      </rPr>
      <t>უზრუნველყოფა</t>
    </r>
    <r>
      <rPr>
        <sz val="8.5"/>
        <color theme="1"/>
        <rFont val="Times New Roman"/>
        <family val="1"/>
        <charset val="204"/>
      </rPr>
      <t xml:space="preserve">  </t>
    </r>
    <r>
      <rPr>
        <sz val="8.5"/>
        <color theme="1"/>
        <rFont val="Sylfaen"/>
        <family val="1"/>
        <charset val="204"/>
      </rPr>
      <t>სამჯერადი</t>
    </r>
    <r>
      <rPr>
        <sz val="8.5"/>
        <color theme="1"/>
        <rFont val="Times New Roman"/>
        <family val="1"/>
        <charset val="204"/>
      </rPr>
      <t xml:space="preserve"> </t>
    </r>
    <r>
      <rPr>
        <sz val="8.5"/>
        <color theme="1"/>
        <rFont val="Sylfaen"/>
        <family val="1"/>
        <charset val="204"/>
      </rPr>
      <t>კვებით</t>
    </r>
    <r>
      <rPr>
        <sz val="8.5"/>
        <color theme="1"/>
        <rFont val="Times New Roman"/>
        <family val="1"/>
        <charset val="204"/>
      </rPr>
      <t xml:space="preserve">, </t>
    </r>
    <r>
      <rPr>
        <sz val="8.5"/>
        <color theme="1"/>
        <rFont val="Sylfaen"/>
        <family val="1"/>
        <charset val="204"/>
      </rPr>
      <t>განახლდება</t>
    </r>
    <r>
      <rPr>
        <sz val="8.5"/>
        <color theme="1"/>
        <rFont val="Times New Roman"/>
        <family val="1"/>
        <charset val="204"/>
      </rPr>
      <t xml:space="preserve"> </t>
    </r>
    <r>
      <rPr>
        <sz val="8.5"/>
        <color theme="1"/>
        <rFont val="Sylfaen"/>
        <family val="1"/>
        <charset val="204"/>
      </rPr>
      <t>ბრალდებულთა</t>
    </r>
    <r>
      <rPr>
        <sz val="8.5"/>
        <color theme="1"/>
        <rFont val="Times New Roman"/>
        <family val="1"/>
        <charset val="204"/>
      </rPr>
      <t>/</t>
    </r>
    <r>
      <rPr>
        <sz val="8.5"/>
        <color theme="1"/>
        <rFont val="Sylfaen"/>
        <family val="1"/>
        <charset val="204"/>
      </rPr>
      <t>მსჯავრდებულთა</t>
    </r>
    <r>
      <rPr>
        <sz val="8.5"/>
        <color theme="1"/>
        <rFont val="Times New Roman"/>
        <family val="1"/>
        <charset val="204"/>
      </rPr>
      <t xml:space="preserve"> </t>
    </r>
    <r>
      <rPr>
        <sz val="8.5"/>
        <color theme="1"/>
        <rFont val="Sylfaen"/>
        <family val="1"/>
        <charset val="204"/>
      </rPr>
      <t>კვების</t>
    </r>
    <r>
      <rPr>
        <sz val="8.5"/>
        <color theme="1"/>
        <rFont val="Times New Roman"/>
        <family val="1"/>
        <charset val="204"/>
      </rPr>
      <t xml:space="preserve"> </t>
    </r>
    <r>
      <rPr>
        <sz val="8.5"/>
        <color theme="1"/>
        <rFont val="Sylfaen"/>
        <family val="1"/>
        <charset val="204"/>
      </rPr>
      <t>რაციონი</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განსაკუთრებული</t>
    </r>
    <r>
      <rPr>
        <sz val="8.5"/>
        <color theme="1"/>
        <rFont val="Times New Roman"/>
        <family val="1"/>
        <charset val="204"/>
      </rPr>
      <t xml:space="preserve"> </t>
    </r>
    <r>
      <rPr>
        <sz val="8.5"/>
        <color theme="1"/>
        <rFont val="Sylfaen"/>
        <family val="1"/>
        <charset val="204"/>
      </rPr>
      <t>კატეგორიის</t>
    </r>
    <r>
      <rPr>
        <sz val="8.5"/>
        <color theme="1"/>
        <rFont val="Times New Roman"/>
        <family val="1"/>
        <charset val="204"/>
      </rPr>
      <t xml:space="preserve"> </t>
    </r>
    <r>
      <rPr>
        <sz val="8.5"/>
        <color theme="1"/>
        <rFont val="Sylfaen"/>
        <family val="1"/>
        <charset val="204"/>
      </rPr>
      <t>მსჯავრდებულებისათვის</t>
    </r>
    <r>
      <rPr>
        <sz val="8.5"/>
        <color theme="1"/>
        <rFont val="Times New Roman"/>
        <family val="1"/>
        <charset val="204"/>
      </rPr>
      <t xml:space="preserve"> </t>
    </r>
    <r>
      <rPr>
        <sz val="8.5"/>
        <color theme="1"/>
        <rFont val="Sylfaen"/>
        <family val="1"/>
        <charset val="204"/>
      </rPr>
      <t>ჩამოყალიბდება</t>
    </r>
    <r>
      <rPr>
        <sz val="8.5"/>
        <color theme="1"/>
        <rFont val="Times New Roman"/>
        <family val="1"/>
        <charset val="204"/>
      </rPr>
      <t xml:space="preserve"> </t>
    </r>
    <r>
      <rPr>
        <sz val="8.5"/>
        <color theme="1"/>
        <rFont val="Sylfaen"/>
        <family val="1"/>
        <charset val="204"/>
      </rPr>
      <t>მათ</t>
    </r>
    <r>
      <rPr>
        <sz val="8.5"/>
        <color theme="1"/>
        <rFont val="Times New Roman"/>
        <family val="1"/>
        <charset val="204"/>
      </rPr>
      <t xml:space="preserve"> </t>
    </r>
    <r>
      <rPr>
        <sz val="8.5"/>
        <color theme="1"/>
        <rFont val="Sylfaen"/>
        <family val="1"/>
        <charset val="204"/>
      </rPr>
      <t>საჭირობებს</t>
    </r>
    <r>
      <rPr>
        <sz val="8.5"/>
        <color theme="1"/>
        <rFont val="Times New Roman"/>
        <family val="1"/>
        <charset val="204"/>
      </rPr>
      <t xml:space="preserve"> </t>
    </r>
    <r>
      <rPr>
        <sz val="8.5"/>
        <color theme="1"/>
        <rFont val="Sylfaen"/>
        <family val="1"/>
        <charset val="204"/>
      </rPr>
      <t>მორგებული</t>
    </r>
    <r>
      <rPr>
        <sz val="8.5"/>
        <color theme="1"/>
        <rFont val="Times New Roman"/>
        <family val="1"/>
        <charset val="204"/>
      </rPr>
      <t xml:space="preserve"> </t>
    </r>
    <r>
      <rPr>
        <sz val="8.5"/>
        <color theme="1"/>
        <rFont val="Sylfaen"/>
        <family val="1"/>
        <charset val="204"/>
      </rPr>
      <t>კვების</t>
    </r>
    <r>
      <rPr>
        <sz val="8.5"/>
        <color theme="1"/>
        <rFont val="Times New Roman"/>
        <family val="1"/>
        <charset val="204"/>
      </rPr>
      <t xml:space="preserve"> </t>
    </r>
    <r>
      <rPr>
        <sz val="8.5"/>
        <color theme="1"/>
        <rFont val="Sylfaen"/>
        <family val="1"/>
        <charset val="204"/>
      </rPr>
      <t>რაციონი</t>
    </r>
    <r>
      <rPr>
        <sz val="8.5"/>
        <color theme="1"/>
        <rFont val="Times New Roman"/>
        <family val="1"/>
        <charset val="204"/>
      </rPr>
      <t xml:space="preserve">.                                </t>
    </r>
    <r>
      <rPr>
        <b/>
        <sz val="8.5"/>
        <color theme="1"/>
        <rFont val="Times New Roman"/>
        <family val="1"/>
      </rPr>
      <t xml:space="preserve">მიღწეულია: </t>
    </r>
    <r>
      <rPr>
        <i/>
        <sz val="8.5"/>
        <color theme="1"/>
        <rFont val="Times New Roman"/>
        <family val="1"/>
      </rPr>
      <t>საქართველოს სასჯელაღსრულებისა და  პრობაციის მინისტრისა და საქართველოს შრომის, ჯანმრთელობისა და სოციალური დაცვის მინისტრის 2015 წლის 13 აგვისტოს N88-№01-34/ნ ერთობლივი ბრძანებით განისაზღვრა ბრალდებულთა და მსჯავრდებულთა კვების ნორმები და ბრალდებულთა და მსჯავრდებულთა სანიტარიულ-ჰიგიენური ნორმები, რომლებიც მოიცავს ყველა ტიპის/რისკის დაწესებულებებში მყოფ ბრალდებულთათვის/მსჯავრდებულთათვის დღიურ რაციონში შემავალ პროდუქტების ჩამონათვალსა და ენერგეტიკული ღირებულებას, შესაბამისი სამედიცინო ჩვენების მქონე ბრალდებულთათვის/მსჯავრდებულთათვის დღიურ რაციონში შემავალ პროდუქტების ჩამონათვალსა და ენერგეტიკული ღირებულებას, ასევე ერთი პროდუქტის სხვა პროდუქტით ჩანაცვლების შესაძლებლობას (სულ 12 დანართი). 2015 წლის განმავლობაში პატიმართა კვებას უზრუნველყოფს კომპანია GMM-ი. პატიმრები უზრუნველყოფილი არიან 3-ჯერადი კვებით, აგრეთვე მოქმედებს დიეტური მენიუ, ყოველდღიურად სხვადასხვა მენიუს შეთავაზება ხდება. დაწესებულებებში შექმნილია შიდა კომისიები, რომლებიც მკაცრ კონტროლს უწევენ მზა პროდუქტისა თუ ნედლეულის ხარისხსა და ვარგისიანობას.</t>
    </r>
  </si>
  <si>
    <r>
      <t>ქვეპროგრამა</t>
    </r>
    <r>
      <rPr>
        <sz val="8.5"/>
        <color theme="1"/>
        <rFont val="Times New Roman"/>
        <family val="1"/>
        <charset val="204"/>
      </rPr>
      <t xml:space="preserve"> 6.3.4 (1) </t>
    </r>
    <r>
      <rPr>
        <sz val="8.5"/>
        <color theme="1"/>
        <rFont val="Sylfaen"/>
        <family val="1"/>
        <charset val="204"/>
      </rPr>
      <t>სასჯელაღსრულების</t>
    </r>
    <r>
      <rPr>
        <sz val="8.5"/>
        <color theme="1"/>
        <rFont val="Times New Roman"/>
        <family val="1"/>
        <charset val="204"/>
      </rPr>
      <t xml:space="preserve"> </t>
    </r>
    <r>
      <rPr>
        <sz val="8.5"/>
        <color theme="1"/>
        <rFont val="Sylfaen"/>
        <family val="1"/>
        <charset val="204"/>
      </rPr>
      <t>სისტემაში</t>
    </r>
    <r>
      <rPr>
        <sz val="8.5"/>
        <color theme="1"/>
        <rFont val="Times New Roman"/>
        <family val="1"/>
        <charset val="204"/>
      </rPr>
      <t xml:space="preserve"> </t>
    </r>
    <r>
      <rPr>
        <sz val="8.5"/>
        <color theme="1"/>
        <rFont val="Sylfaen"/>
        <family val="1"/>
        <charset val="204"/>
      </rPr>
      <t>განთავსებულ</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უზრუნველყოფა</t>
    </r>
    <r>
      <rPr>
        <sz val="8.5"/>
        <color theme="1"/>
        <rFont val="Times New Roman"/>
        <family val="1"/>
        <charset val="204"/>
      </rPr>
      <t xml:space="preserve"> </t>
    </r>
    <r>
      <rPr>
        <sz val="8.5"/>
        <color theme="1"/>
        <rFont val="Sylfaen"/>
        <family val="1"/>
        <charset val="204"/>
      </rPr>
      <t>რბილი</t>
    </r>
    <r>
      <rPr>
        <sz val="8.5"/>
        <color theme="1"/>
        <rFont val="Times New Roman"/>
        <family val="1"/>
        <charset val="204"/>
      </rPr>
      <t xml:space="preserve"> </t>
    </r>
    <r>
      <rPr>
        <sz val="8.5"/>
        <color theme="1"/>
        <rFont val="Sylfaen"/>
        <family val="1"/>
        <charset val="204"/>
      </rPr>
      <t>ინვენტარითა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აუცილებელი</t>
    </r>
    <r>
      <rPr>
        <sz val="8.5"/>
        <color theme="1"/>
        <rFont val="Times New Roman"/>
        <family val="1"/>
        <charset val="204"/>
      </rPr>
      <t xml:space="preserve"> </t>
    </r>
    <r>
      <rPr>
        <sz val="8.5"/>
        <color theme="1"/>
        <rFont val="Sylfaen"/>
        <family val="1"/>
        <charset val="204"/>
      </rPr>
      <t>პირადი</t>
    </r>
    <r>
      <rPr>
        <sz val="8.5"/>
        <color theme="1"/>
        <rFont val="Times New Roman"/>
        <family val="1"/>
        <charset val="204"/>
      </rPr>
      <t xml:space="preserve"> </t>
    </r>
    <r>
      <rPr>
        <sz val="8.5"/>
        <color theme="1"/>
        <rFont val="Sylfaen"/>
        <family val="1"/>
        <charset val="204"/>
      </rPr>
      <t>ჰიგიენისათვის</t>
    </r>
    <r>
      <rPr>
        <sz val="8.5"/>
        <color theme="1"/>
        <rFont val="Times New Roman"/>
        <family val="1"/>
        <charset val="204"/>
      </rPr>
      <t xml:space="preserve"> </t>
    </r>
    <r>
      <rPr>
        <sz val="8.5"/>
        <color theme="1"/>
        <rFont val="Sylfaen"/>
        <family val="1"/>
        <charset val="204"/>
      </rPr>
      <t>საჭირო</t>
    </r>
    <r>
      <rPr>
        <sz val="8.5"/>
        <color theme="1"/>
        <rFont val="Times New Roman"/>
        <family val="1"/>
        <charset val="204"/>
      </rPr>
      <t xml:space="preserve"> </t>
    </r>
    <r>
      <rPr>
        <sz val="8.5"/>
        <color theme="1"/>
        <rFont val="Sylfaen"/>
        <family val="1"/>
        <charset val="204"/>
      </rPr>
      <t>საშუალებებით</t>
    </r>
    <r>
      <rPr>
        <sz val="8.5"/>
        <color theme="1"/>
        <rFont val="Times New Roman"/>
        <family val="1"/>
        <charset val="204"/>
      </rPr>
      <t>.</t>
    </r>
  </si>
  <si>
    <r>
      <t>რბილი</t>
    </r>
    <r>
      <rPr>
        <sz val="8.5"/>
        <color theme="1"/>
        <rFont val="Times New Roman"/>
        <family val="1"/>
        <charset val="204"/>
      </rPr>
      <t xml:space="preserve"> </t>
    </r>
    <r>
      <rPr>
        <sz val="8.5"/>
        <color theme="1"/>
        <rFont val="Sylfaen"/>
        <family val="1"/>
        <charset val="204"/>
      </rPr>
      <t>ინვენტარითა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აუცილებელი</t>
    </r>
    <r>
      <rPr>
        <sz val="8.5"/>
        <color theme="1"/>
        <rFont val="Times New Roman"/>
        <family val="1"/>
        <charset val="204"/>
      </rPr>
      <t xml:space="preserve"> </t>
    </r>
    <r>
      <rPr>
        <sz val="8.5"/>
        <color theme="1"/>
        <rFont val="Sylfaen"/>
        <family val="1"/>
        <charset val="204"/>
      </rPr>
      <t>პირადი</t>
    </r>
    <r>
      <rPr>
        <sz val="8.5"/>
        <color theme="1"/>
        <rFont val="Times New Roman"/>
        <family val="1"/>
        <charset val="204"/>
      </rPr>
      <t xml:space="preserve"> </t>
    </r>
    <r>
      <rPr>
        <sz val="8.5"/>
        <color theme="1"/>
        <rFont val="Sylfaen"/>
        <family val="1"/>
        <charset val="204"/>
      </rPr>
      <t>ჰიგიენისათვის</t>
    </r>
    <r>
      <rPr>
        <sz val="8.5"/>
        <color theme="1"/>
        <rFont val="Times New Roman"/>
        <family val="1"/>
        <charset val="204"/>
      </rPr>
      <t xml:space="preserve"> </t>
    </r>
    <r>
      <rPr>
        <sz val="8.5"/>
        <color theme="1"/>
        <rFont val="Sylfaen"/>
        <family val="1"/>
        <charset val="204"/>
      </rPr>
      <t>საჭირო</t>
    </r>
    <r>
      <rPr>
        <sz val="8.5"/>
        <color theme="1"/>
        <rFont val="Times New Roman"/>
        <family val="1"/>
        <charset val="204"/>
      </rPr>
      <t xml:space="preserve"> </t>
    </r>
    <r>
      <rPr>
        <sz val="8.5"/>
        <color theme="1"/>
        <rFont val="Sylfaen"/>
        <family val="1"/>
        <charset val="204"/>
      </rPr>
      <t>საშუალებებით</t>
    </r>
    <r>
      <rPr>
        <sz val="8.5"/>
        <color theme="1"/>
        <rFont val="Times New Roman"/>
        <family val="1"/>
        <charset val="204"/>
      </rPr>
      <t xml:space="preserve"> </t>
    </r>
    <r>
      <rPr>
        <sz val="8.5"/>
        <color theme="1"/>
        <rFont val="Sylfaen"/>
        <family val="1"/>
        <charset val="204"/>
      </rPr>
      <t>უზრუნველყოფილი</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პროცენტული</t>
    </r>
    <r>
      <rPr>
        <sz val="8.5"/>
        <color theme="1"/>
        <rFont val="Times New Roman"/>
        <family val="1"/>
        <charset val="204"/>
      </rPr>
      <t xml:space="preserve"> </t>
    </r>
    <r>
      <rPr>
        <sz val="8.5"/>
        <color theme="1"/>
        <rFont val="Sylfaen"/>
        <family val="1"/>
        <charset val="204"/>
      </rPr>
      <t xml:space="preserve">რაოდენობა </t>
    </r>
    <r>
      <rPr>
        <sz val="8.5"/>
        <color theme="1"/>
        <rFont val="Times New Roman"/>
        <family val="1"/>
        <charset val="204"/>
      </rPr>
      <t xml:space="preserve"> </t>
    </r>
  </si>
  <si>
    <r>
      <t>პენიტენციურ</t>
    </r>
    <r>
      <rPr>
        <sz val="8.5"/>
        <color theme="1"/>
        <rFont val="Times New Roman"/>
        <family val="1"/>
        <charset val="204"/>
      </rPr>
      <t xml:space="preserve"> </t>
    </r>
    <r>
      <rPr>
        <sz val="8.5"/>
        <color theme="1"/>
        <rFont val="Sylfaen"/>
        <family val="1"/>
        <charset val="204"/>
      </rPr>
      <t>სისტემაში</t>
    </r>
    <r>
      <rPr>
        <sz val="8.5"/>
        <color theme="1"/>
        <rFont val="Times New Roman"/>
        <family val="1"/>
        <charset val="204"/>
      </rPr>
      <t xml:space="preserve"> </t>
    </r>
    <r>
      <rPr>
        <sz val="8.5"/>
        <color theme="1"/>
        <rFont val="Sylfaen"/>
        <family val="1"/>
        <charset val="204"/>
      </rPr>
      <t>განთავსებული</t>
    </r>
    <r>
      <rPr>
        <sz val="8.5"/>
        <color theme="1"/>
        <rFont val="Times New Roman"/>
        <family val="1"/>
        <charset val="204"/>
      </rPr>
      <t xml:space="preserve"> </t>
    </r>
    <r>
      <rPr>
        <sz val="8.5"/>
        <color theme="1"/>
        <rFont val="Sylfaen"/>
        <family val="1"/>
        <charset val="204"/>
      </rPr>
      <t>ბრალდებულ/მსჯავრდებულები უზრუნველყოფილნი</t>
    </r>
    <r>
      <rPr>
        <sz val="8.5"/>
        <color theme="1"/>
        <rFont val="Times New Roman"/>
        <family val="1"/>
        <charset val="204"/>
      </rPr>
      <t xml:space="preserve"> </t>
    </r>
    <r>
      <rPr>
        <sz val="8.5"/>
        <color theme="1"/>
        <rFont val="Sylfaen"/>
        <family val="1"/>
        <charset val="204"/>
      </rPr>
      <t>არიან</t>
    </r>
    <r>
      <rPr>
        <sz val="8.5"/>
        <color theme="1"/>
        <rFont val="Times New Roman"/>
        <family val="1"/>
        <charset val="204"/>
      </rPr>
      <t xml:space="preserve"> </t>
    </r>
    <r>
      <rPr>
        <sz val="8.5"/>
        <color theme="1"/>
        <rFont val="Sylfaen"/>
        <family val="1"/>
        <charset val="204"/>
      </rPr>
      <t>რბილი</t>
    </r>
    <r>
      <rPr>
        <sz val="8.5"/>
        <color theme="1"/>
        <rFont val="Times New Roman"/>
        <family val="1"/>
        <charset val="204"/>
      </rPr>
      <t xml:space="preserve"> </t>
    </r>
    <r>
      <rPr>
        <sz val="8.5"/>
        <color theme="1"/>
        <rFont val="Sylfaen"/>
        <family val="1"/>
        <charset val="204"/>
      </rPr>
      <t>ინვენტარითა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აუცილებელი</t>
    </r>
    <r>
      <rPr>
        <sz val="8.5"/>
        <color theme="1"/>
        <rFont val="Times New Roman"/>
        <family val="1"/>
        <charset val="204"/>
      </rPr>
      <t xml:space="preserve"> </t>
    </r>
    <r>
      <rPr>
        <sz val="8.5"/>
        <color theme="1"/>
        <rFont val="Sylfaen"/>
        <family val="1"/>
        <charset val="204"/>
      </rPr>
      <t>პირადი</t>
    </r>
    <r>
      <rPr>
        <sz val="8.5"/>
        <color theme="1"/>
        <rFont val="Times New Roman"/>
        <family val="1"/>
        <charset val="204"/>
      </rPr>
      <t xml:space="preserve"> </t>
    </r>
    <r>
      <rPr>
        <sz val="8.5"/>
        <color theme="1"/>
        <rFont val="Sylfaen"/>
        <family val="1"/>
        <charset val="204"/>
      </rPr>
      <t>ჰიგიენისათვის</t>
    </r>
    <r>
      <rPr>
        <sz val="8.5"/>
        <color theme="1"/>
        <rFont val="Times New Roman"/>
        <family val="1"/>
        <charset val="204"/>
      </rPr>
      <t xml:space="preserve"> </t>
    </r>
    <r>
      <rPr>
        <sz val="8.5"/>
        <color theme="1"/>
        <rFont val="Sylfaen"/>
        <family val="1"/>
        <charset val="204"/>
      </rPr>
      <t>საჭირო</t>
    </r>
    <r>
      <rPr>
        <sz val="8.5"/>
        <color theme="1"/>
        <rFont val="Times New Roman"/>
        <family val="1"/>
        <charset val="204"/>
      </rPr>
      <t xml:space="preserve"> </t>
    </r>
    <r>
      <rPr>
        <sz val="8.5"/>
        <color theme="1"/>
        <rFont val="Sylfaen"/>
        <family val="1"/>
        <charset val="204"/>
      </rPr>
      <t>საშუალებებით</t>
    </r>
  </si>
  <si>
    <r>
      <t>პენიტენციურ</t>
    </r>
    <r>
      <rPr>
        <sz val="8.5"/>
        <color theme="1"/>
        <rFont val="Times New Roman"/>
        <family val="1"/>
        <charset val="204"/>
      </rPr>
      <t xml:space="preserve"> </t>
    </r>
    <r>
      <rPr>
        <sz val="8.5"/>
        <color theme="1"/>
        <rFont val="Sylfaen"/>
        <family val="1"/>
        <charset val="204"/>
      </rPr>
      <t>სისტემაში</t>
    </r>
    <r>
      <rPr>
        <sz val="8.5"/>
        <color theme="1"/>
        <rFont val="Times New Roman"/>
        <family val="1"/>
        <charset val="204"/>
      </rPr>
      <t xml:space="preserve"> </t>
    </r>
    <r>
      <rPr>
        <sz val="8.5"/>
        <color theme="1"/>
        <rFont val="Sylfaen"/>
        <family val="1"/>
        <charset val="204"/>
      </rPr>
      <t>განთავსებული</t>
    </r>
    <r>
      <rPr>
        <sz val="8.5"/>
        <color theme="1"/>
        <rFont val="Times New Roman"/>
        <family val="1"/>
        <charset val="204"/>
      </rPr>
      <t xml:space="preserve"> </t>
    </r>
    <r>
      <rPr>
        <sz val="8.5"/>
        <color theme="1"/>
        <rFont val="Sylfaen"/>
        <family val="1"/>
        <charset val="204"/>
      </rPr>
      <t>ბრალდებულ/მსჯავრდებულები უზრუნველყოფილნი</t>
    </r>
    <r>
      <rPr>
        <sz val="8.5"/>
        <color theme="1"/>
        <rFont val="Times New Roman"/>
        <family val="1"/>
        <charset val="204"/>
      </rPr>
      <t xml:space="preserve"> </t>
    </r>
    <r>
      <rPr>
        <sz val="8.5"/>
        <color theme="1"/>
        <rFont val="Sylfaen"/>
        <family val="1"/>
        <charset val="204"/>
      </rPr>
      <t>არიან</t>
    </r>
    <r>
      <rPr>
        <sz val="8.5"/>
        <color theme="1"/>
        <rFont val="Times New Roman"/>
        <family val="1"/>
        <charset val="204"/>
      </rPr>
      <t xml:space="preserve"> </t>
    </r>
    <r>
      <rPr>
        <sz val="8.5"/>
        <color theme="1"/>
        <rFont val="Sylfaen"/>
        <family val="1"/>
        <charset val="204"/>
      </rPr>
      <t>რბილი</t>
    </r>
    <r>
      <rPr>
        <sz val="8.5"/>
        <color theme="1"/>
        <rFont val="Times New Roman"/>
        <family val="1"/>
        <charset val="204"/>
      </rPr>
      <t xml:space="preserve"> </t>
    </r>
    <r>
      <rPr>
        <sz val="8.5"/>
        <color theme="1"/>
        <rFont val="Sylfaen"/>
        <family val="1"/>
        <charset val="204"/>
      </rPr>
      <t>ინვენტარითა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აუცილებელი</t>
    </r>
    <r>
      <rPr>
        <sz val="8.5"/>
        <color theme="1"/>
        <rFont val="Times New Roman"/>
        <family val="1"/>
        <charset val="204"/>
      </rPr>
      <t xml:space="preserve"> </t>
    </r>
    <r>
      <rPr>
        <sz val="8.5"/>
        <color theme="1"/>
        <rFont val="Sylfaen"/>
        <family val="1"/>
        <charset val="204"/>
      </rPr>
      <t>პირადი</t>
    </r>
    <r>
      <rPr>
        <sz val="8.5"/>
        <color theme="1"/>
        <rFont val="Times New Roman"/>
        <family val="1"/>
        <charset val="204"/>
      </rPr>
      <t xml:space="preserve"> </t>
    </r>
    <r>
      <rPr>
        <sz val="8.5"/>
        <color theme="1"/>
        <rFont val="Sylfaen"/>
        <family val="1"/>
        <charset val="204"/>
      </rPr>
      <t>ჰიგიენისათვის</t>
    </r>
    <r>
      <rPr>
        <sz val="8.5"/>
        <color theme="1"/>
        <rFont val="Times New Roman"/>
        <family val="1"/>
        <charset val="204"/>
      </rPr>
      <t xml:space="preserve"> </t>
    </r>
    <r>
      <rPr>
        <sz val="8.5"/>
        <color theme="1"/>
        <rFont val="Sylfaen"/>
        <family val="1"/>
        <charset val="204"/>
      </rPr>
      <t>საჭირო</t>
    </r>
    <r>
      <rPr>
        <sz val="8.5"/>
        <color theme="1"/>
        <rFont val="Times New Roman"/>
        <family val="1"/>
        <charset val="204"/>
      </rPr>
      <t xml:space="preserve"> </t>
    </r>
    <r>
      <rPr>
        <sz val="8.5"/>
        <color theme="1"/>
        <rFont val="Sylfaen"/>
        <family val="1"/>
        <charset val="204"/>
      </rPr>
      <t xml:space="preserve">საშუალებებით                      </t>
    </r>
    <r>
      <rPr>
        <b/>
        <sz val="8.5"/>
        <color theme="1"/>
        <rFont val="Sylfaen"/>
        <family val="1"/>
      </rPr>
      <t xml:space="preserve">მიღწეულია: </t>
    </r>
    <r>
      <rPr>
        <sz val="8.5"/>
        <color theme="1"/>
        <rFont val="Sylfaen"/>
        <family val="1"/>
      </rPr>
      <t>სასჯელაღსრულების დაწესებულებებში  პატიმრები უზრუნველყოფილნი არიან რბილი ინვენტარითა და პირადი ჰიგიენის საშუალებებით, რაც დარეგულირებულია დაწესებულების შიდა რეგულაციებით. ქალ პატიმართათვის ჰიგიენური საშუალებების მიწოდების პრობლემა აღმოიფხვრა საკანონმდებლო ცვლილებების საფუძველზე. სასჯელაღსრულებისა და პრობაციის მინისტრის 2015 წლის 27 აგვისტოს ბრძანებით დამტკიცდა ქალთა N5 დაწესებულების დებულება, რომლითაც განისაზღვრა იმ ჰიგიენური საშუალებების ჩამონათვალი, რომელთა ყიდვაც შესაძლებელია დაწესებულების ტერიტორიაზე არსებულ მაღაზიაში. ამასთანავე, დებულების 36-ე მუხლის მე-10 პუნქტით განისაზღვრა, რომ ბრალდებულ/მსჯავრდებულ ქალებს მიეწოდებათ ჰიგიენური საფენები. დაწესებულების ადმინისტრაცია უზრუნველყოფს ზემოაღნიშნული ნორმის აღსრულებას.</t>
    </r>
  </si>
  <si>
    <r>
      <t>ქვეპროგრამა</t>
    </r>
    <r>
      <rPr>
        <sz val="8.5"/>
        <color theme="1"/>
        <rFont val="Times New Roman"/>
        <family val="1"/>
        <charset val="204"/>
      </rPr>
      <t xml:space="preserve"> - 6.3.5.  </t>
    </r>
    <r>
      <rPr>
        <sz val="8.5"/>
        <color theme="1"/>
        <rFont val="Sylfaen"/>
        <family val="1"/>
        <charset val="204"/>
      </rPr>
      <t>მსჯავრდებულთა</t>
    </r>
    <r>
      <rPr>
        <sz val="8.5"/>
        <color theme="1"/>
        <rFont val="Times New Roman"/>
        <family val="1"/>
        <charset val="204"/>
      </rPr>
      <t xml:space="preserve"> </t>
    </r>
    <r>
      <rPr>
        <sz val="8.5"/>
        <color theme="1"/>
        <rFont val="Sylfaen"/>
        <family val="1"/>
        <charset val="204"/>
      </rPr>
      <t>ოჯახებთან</t>
    </r>
    <r>
      <rPr>
        <sz val="8.5"/>
        <color theme="1"/>
        <rFont val="Times New Roman"/>
        <family val="1"/>
        <charset val="204"/>
      </rPr>
      <t xml:space="preserve">  </t>
    </r>
    <r>
      <rPr>
        <sz val="8.5"/>
        <color theme="1"/>
        <rFont val="Sylfaen"/>
        <family val="1"/>
        <charset val="204"/>
      </rPr>
      <t>ურთიერთობის</t>
    </r>
    <r>
      <rPr>
        <sz val="8.5"/>
        <color theme="1"/>
        <rFont val="Times New Roman"/>
        <family val="1"/>
        <charset val="204"/>
      </rPr>
      <t xml:space="preserve"> </t>
    </r>
    <r>
      <rPr>
        <sz val="8.5"/>
        <color theme="1"/>
        <rFont val="Sylfaen"/>
        <family val="1"/>
        <charset val="204"/>
      </rPr>
      <t>უფლების</t>
    </r>
    <r>
      <rPr>
        <sz val="8.5"/>
        <color theme="1"/>
        <rFont val="Times New Roman"/>
        <family val="1"/>
        <charset val="204"/>
      </rPr>
      <t xml:space="preserve"> </t>
    </r>
    <r>
      <rPr>
        <sz val="8.5"/>
        <color theme="1"/>
        <rFont val="Sylfaen"/>
        <family val="1"/>
        <charset val="204"/>
      </rPr>
      <t>უზრუნველსაყოფად</t>
    </r>
    <r>
      <rPr>
        <sz val="8.5"/>
        <color theme="1"/>
        <rFont val="Times New Roman"/>
        <family val="1"/>
        <charset val="204"/>
      </rPr>
      <t xml:space="preserve"> </t>
    </r>
    <r>
      <rPr>
        <sz val="8.5"/>
        <color theme="1"/>
        <rFont val="Sylfaen"/>
        <family val="1"/>
        <charset val="204"/>
      </rPr>
      <t>გრძელვადიანი</t>
    </r>
    <r>
      <rPr>
        <sz val="8.5"/>
        <color theme="1"/>
        <rFont val="Times New Roman"/>
        <family val="1"/>
        <charset val="204"/>
      </rPr>
      <t xml:space="preserve"> </t>
    </r>
    <r>
      <rPr>
        <sz val="8.5"/>
        <color theme="1"/>
        <rFont val="Sylfaen"/>
        <family val="1"/>
        <charset val="204"/>
      </rPr>
      <t>ვიზიტებისათვის</t>
    </r>
    <r>
      <rPr>
        <sz val="8.5"/>
        <color theme="1"/>
        <rFont val="Times New Roman"/>
        <family val="1"/>
        <charset val="204"/>
      </rPr>
      <t xml:space="preserve"> </t>
    </r>
    <r>
      <rPr>
        <sz val="8.5"/>
        <color theme="1"/>
        <rFont val="Sylfaen"/>
        <family val="1"/>
        <charset val="204"/>
      </rPr>
      <t>განკუთვნილი</t>
    </r>
    <r>
      <rPr>
        <sz val="8.5"/>
        <color theme="1"/>
        <rFont val="Times New Roman"/>
        <family val="1"/>
        <charset val="204"/>
      </rPr>
      <t xml:space="preserve"> </t>
    </r>
    <r>
      <rPr>
        <sz val="8.5"/>
        <color theme="1"/>
        <rFont val="Sylfaen"/>
        <family val="1"/>
        <charset val="204"/>
      </rPr>
      <t>ადგილების</t>
    </r>
    <r>
      <rPr>
        <sz val="8.5"/>
        <color theme="1"/>
        <rFont val="Times New Roman"/>
        <family val="1"/>
        <charset val="204"/>
      </rPr>
      <t xml:space="preserve"> </t>
    </r>
    <r>
      <rPr>
        <sz val="8.5"/>
        <color theme="1"/>
        <rFont val="Sylfaen"/>
        <family val="1"/>
        <charset val="204"/>
      </rPr>
      <t>შექმნა</t>
    </r>
    <r>
      <rPr>
        <sz val="8.5"/>
        <color theme="1"/>
        <rFont val="Times New Roman"/>
        <family val="1"/>
        <charset val="204"/>
      </rPr>
      <t xml:space="preserve"> </t>
    </r>
  </si>
  <si>
    <r>
      <t>M</t>
    </r>
    <r>
      <rPr>
        <sz val="8.5"/>
        <color theme="1"/>
        <rFont val="Calibri"/>
        <family val="2"/>
        <charset val="204"/>
        <scheme val="minor"/>
      </rPr>
      <t>OC</t>
    </r>
    <r>
      <rPr>
        <sz val="8.5"/>
        <color theme="1"/>
        <rFont val="Times New Roman"/>
        <family val="1"/>
        <charset val="204"/>
      </rPr>
      <t xml:space="preserve">/ </t>
    </r>
    <r>
      <rPr>
        <sz val="8.5"/>
        <color theme="1"/>
        <rFont val="Sylfaen"/>
        <family val="1"/>
        <charset val="204"/>
      </rPr>
      <t>კერძო</t>
    </r>
    <r>
      <rPr>
        <sz val="8.5"/>
        <color theme="1"/>
        <rFont val="Times New Roman"/>
        <family val="1"/>
        <charset val="204"/>
      </rPr>
      <t xml:space="preserve"> </t>
    </r>
    <r>
      <rPr>
        <sz val="8.5"/>
        <color theme="1"/>
        <rFont val="Sylfaen"/>
        <family val="1"/>
        <charset val="204"/>
      </rPr>
      <t>სექტორი</t>
    </r>
  </si>
  <si>
    <r>
      <t>გრძელვადიანი</t>
    </r>
    <r>
      <rPr>
        <sz val="8.5"/>
        <color theme="1"/>
        <rFont val="Times New Roman"/>
        <family val="1"/>
        <charset val="204"/>
      </rPr>
      <t xml:space="preserve"> </t>
    </r>
    <r>
      <rPr>
        <sz val="8.5"/>
        <color theme="1"/>
        <rFont val="Sylfaen"/>
        <family val="1"/>
        <charset val="204"/>
      </rPr>
      <t>ვიზიტებისათვის</t>
    </r>
    <r>
      <rPr>
        <sz val="8.5"/>
        <color theme="1"/>
        <rFont val="Times New Roman"/>
        <family val="1"/>
        <charset val="204"/>
      </rPr>
      <t xml:space="preserve"> </t>
    </r>
    <r>
      <rPr>
        <sz val="8.5"/>
        <color theme="1"/>
        <rFont val="Sylfaen"/>
        <family val="1"/>
        <charset val="204"/>
      </rPr>
      <t>განკუთვნილი</t>
    </r>
    <r>
      <rPr>
        <sz val="8.5"/>
        <color theme="1"/>
        <rFont val="Times New Roman"/>
        <family val="1"/>
        <charset val="204"/>
      </rPr>
      <t xml:space="preserve"> </t>
    </r>
    <r>
      <rPr>
        <sz val="8.5"/>
        <color theme="1"/>
        <rFont val="Sylfaen"/>
        <family val="1"/>
        <charset val="204"/>
      </rPr>
      <t>ადგილების</t>
    </r>
    <r>
      <rPr>
        <sz val="8.5"/>
        <color theme="1"/>
        <rFont val="Times New Roman"/>
        <family val="1"/>
        <charset val="204"/>
      </rPr>
      <t xml:space="preserve"> </t>
    </r>
    <r>
      <rPr>
        <sz val="8.5"/>
        <color theme="1"/>
        <rFont val="Sylfaen"/>
        <family val="1"/>
        <charset val="204"/>
      </rPr>
      <t>რაიდენობა</t>
    </r>
    <r>
      <rPr>
        <sz val="8.5"/>
        <color theme="1"/>
        <rFont val="Times New Roman"/>
        <family val="1"/>
        <charset val="204"/>
      </rPr>
      <t>.</t>
    </r>
  </si>
  <si>
    <r>
      <t>გრძელვადიანი</t>
    </r>
    <r>
      <rPr>
        <sz val="8.5"/>
        <color theme="1"/>
        <rFont val="Times New Roman"/>
        <family val="1"/>
        <charset val="204"/>
      </rPr>
      <t xml:space="preserve"> </t>
    </r>
    <r>
      <rPr>
        <sz val="8.5"/>
        <color theme="1"/>
        <rFont val="Sylfaen"/>
        <family val="1"/>
        <charset val="204"/>
      </rPr>
      <t>ვიზიტებისათვის</t>
    </r>
    <r>
      <rPr>
        <sz val="8.5"/>
        <color theme="1"/>
        <rFont val="Times New Roman"/>
        <family val="1"/>
        <charset val="204"/>
      </rPr>
      <t xml:space="preserve"> </t>
    </r>
    <r>
      <rPr>
        <sz val="8.5"/>
        <color theme="1"/>
        <rFont val="Sylfaen"/>
        <family val="1"/>
        <charset val="204"/>
      </rPr>
      <t>განკუთვნილი</t>
    </r>
    <r>
      <rPr>
        <sz val="8.5"/>
        <color theme="1"/>
        <rFont val="Times New Roman"/>
        <family val="1"/>
        <charset val="204"/>
      </rPr>
      <t xml:space="preserve"> </t>
    </r>
    <r>
      <rPr>
        <sz val="8.5"/>
        <color theme="1"/>
        <rFont val="Sylfaen"/>
        <family val="1"/>
        <charset val="204"/>
      </rPr>
      <t>ადგილების</t>
    </r>
    <r>
      <rPr>
        <sz val="8.5"/>
        <color theme="1"/>
        <rFont val="Times New Roman"/>
        <family val="1"/>
        <charset val="204"/>
      </rPr>
      <t xml:space="preserve"> </t>
    </r>
    <r>
      <rPr>
        <sz val="8.5"/>
        <color theme="1"/>
        <rFont val="Sylfaen"/>
        <family val="1"/>
        <charset val="204"/>
      </rPr>
      <t>შექმნა</t>
    </r>
    <r>
      <rPr>
        <sz val="8.5"/>
        <color theme="1"/>
        <rFont val="Times New Roman"/>
        <family val="1"/>
        <charset val="204"/>
      </rPr>
      <t xml:space="preserve"> </t>
    </r>
    <r>
      <rPr>
        <sz val="8.5"/>
        <color theme="1"/>
        <rFont val="Sylfaen"/>
        <family val="1"/>
        <charset val="204"/>
      </rPr>
      <t>ქუთაისის</t>
    </r>
    <r>
      <rPr>
        <sz val="8.5"/>
        <color theme="1"/>
        <rFont val="Times New Roman"/>
        <family val="1"/>
        <charset val="204"/>
      </rPr>
      <t xml:space="preserve"> N2 </t>
    </r>
    <r>
      <rPr>
        <sz val="8.5"/>
        <color theme="1"/>
        <rFont val="Sylfaen"/>
        <family val="1"/>
        <charset val="204"/>
      </rPr>
      <t>სასჯელაღსრულების</t>
    </r>
    <r>
      <rPr>
        <sz val="8.5"/>
        <color theme="1"/>
        <rFont val="Times New Roman"/>
        <family val="1"/>
        <charset val="204"/>
      </rPr>
      <t xml:space="preserve"> </t>
    </r>
    <r>
      <rPr>
        <sz val="8.5"/>
        <color theme="1"/>
        <rFont val="Sylfaen"/>
        <family val="1"/>
        <charset val="204"/>
      </rPr>
      <t>დაწესებულებებში</t>
    </r>
  </si>
  <si>
    <r>
      <t xml:space="preserve">1. </t>
    </r>
    <r>
      <rPr>
        <sz val="8.5"/>
        <color theme="1"/>
        <rFont val="Sylfaen"/>
        <family val="1"/>
        <charset val="204"/>
      </rPr>
      <t>გრძელვადიანი</t>
    </r>
    <r>
      <rPr>
        <sz val="8.5"/>
        <color theme="1"/>
        <rFont val="Times New Roman"/>
        <family val="1"/>
        <charset val="204"/>
      </rPr>
      <t xml:space="preserve"> </t>
    </r>
    <r>
      <rPr>
        <sz val="8.5"/>
        <color theme="1"/>
        <rFont val="Sylfaen"/>
        <family val="1"/>
        <charset val="204"/>
      </rPr>
      <t>ვიზიტებისათვის</t>
    </r>
    <r>
      <rPr>
        <sz val="8.5"/>
        <color theme="1"/>
        <rFont val="Times New Roman"/>
        <family val="1"/>
        <charset val="204"/>
      </rPr>
      <t xml:space="preserve"> </t>
    </r>
    <r>
      <rPr>
        <sz val="8.5"/>
        <color theme="1"/>
        <rFont val="Sylfaen"/>
        <family val="1"/>
        <charset val="204"/>
      </rPr>
      <t>განკუთვნილი</t>
    </r>
    <r>
      <rPr>
        <sz val="8.5"/>
        <color theme="1"/>
        <rFont val="Times New Roman"/>
        <family val="1"/>
        <charset val="204"/>
      </rPr>
      <t xml:space="preserve"> </t>
    </r>
    <r>
      <rPr>
        <sz val="8.5"/>
        <color theme="1"/>
        <rFont val="Sylfaen"/>
        <family val="1"/>
        <charset val="204"/>
      </rPr>
      <t>ადგილების</t>
    </r>
    <r>
      <rPr>
        <sz val="8.5"/>
        <color theme="1"/>
        <rFont val="Times New Roman"/>
        <family val="1"/>
        <charset val="204"/>
      </rPr>
      <t xml:space="preserve"> </t>
    </r>
    <r>
      <rPr>
        <sz val="8.5"/>
        <color theme="1"/>
        <rFont val="Sylfaen"/>
        <family val="1"/>
        <charset val="204"/>
      </rPr>
      <t>შექმნა</t>
    </r>
    <r>
      <rPr>
        <sz val="8.5"/>
        <color theme="1"/>
        <rFont val="Times New Roman"/>
        <family val="1"/>
        <charset val="204"/>
      </rPr>
      <t xml:space="preserve"> </t>
    </r>
    <r>
      <rPr>
        <sz val="8.5"/>
        <color theme="1"/>
        <rFont val="Sylfaen"/>
        <family val="1"/>
        <charset val="204"/>
      </rPr>
      <t>სასჯელაღსრულების</t>
    </r>
    <r>
      <rPr>
        <sz val="8.5"/>
        <color theme="1"/>
        <rFont val="Times New Roman"/>
        <family val="1"/>
        <charset val="204"/>
      </rPr>
      <t xml:space="preserve">  ერთ </t>
    </r>
    <r>
      <rPr>
        <sz val="8.5"/>
        <color theme="1"/>
        <rFont val="Sylfaen"/>
        <family val="1"/>
        <charset val="204"/>
      </rPr>
      <t xml:space="preserve">დაწესებულებაში </t>
    </r>
    <r>
      <rPr>
        <b/>
        <sz val="8.5"/>
        <color theme="1"/>
        <rFont val="Sylfaen"/>
        <family val="1"/>
      </rPr>
      <t xml:space="preserve">მიღწეულია: </t>
    </r>
  </si>
  <si>
    <r>
      <t xml:space="preserve">1. </t>
    </r>
    <r>
      <rPr>
        <sz val="8.5"/>
        <color theme="1"/>
        <rFont val="Sylfaen"/>
        <family val="1"/>
        <charset val="204"/>
      </rPr>
      <t>გრძელვადიანი</t>
    </r>
    <r>
      <rPr>
        <sz val="8.5"/>
        <color theme="1"/>
        <rFont val="Times New Roman"/>
        <family val="1"/>
        <charset val="204"/>
      </rPr>
      <t xml:space="preserve"> </t>
    </r>
    <r>
      <rPr>
        <sz val="8.5"/>
        <color theme="1"/>
        <rFont val="Sylfaen"/>
        <family val="1"/>
        <charset val="204"/>
      </rPr>
      <t>ვიზიტებისათვის</t>
    </r>
    <r>
      <rPr>
        <sz val="8.5"/>
        <color theme="1"/>
        <rFont val="Times New Roman"/>
        <family val="1"/>
        <charset val="204"/>
      </rPr>
      <t xml:space="preserve"> </t>
    </r>
    <r>
      <rPr>
        <sz val="8.5"/>
        <color theme="1"/>
        <rFont val="Sylfaen"/>
        <family val="1"/>
        <charset val="204"/>
      </rPr>
      <t>განკუთვნილი</t>
    </r>
    <r>
      <rPr>
        <sz val="8.5"/>
        <color theme="1"/>
        <rFont val="Times New Roman"/>
        <family val="1"/>
        <charset val="204"/>
      </rPr>
      <t xml:space="preserve"> </t>
    </r>
    <r>
      <rPr>
        <sz val="8.5"/>
        <color theme="1"/>
        <rFont val="Sylfaen"/>
        <family val="1"/>
        <charset val="204"/>
      </rPr>
      <t>ადგილების</t>
    </r>
    <r>
      <rPr>
        <sz val="8.5"/>
        <color theme="1"/>
        <rFont val="Times New Roman"/>
        <family val="1"/>
        <charset val="204"/>
      </rPr>
      <t xml:space="preserve"> </t>
    </r>
    <r>
      <rPr>
        <sz val="8.5"/>
        <color theme="1"/>
        <rFont val="Sylfaen"/>
        <family val="1"/>
        <charset val="204"/>
      </rPr>
      <t>შექმნა</t>
    </r>
    <r>
      <rPr>
        <sz val="8.5"/>
        <color theme="1"/>
        <rFont val="Times New Roman"/>
        <family val="1"/>
        <charset val="204"/>
      </rPr>
      <t xml:space="preserve"> </t>
    </r>
    <r>
      <rPr>
        <sz val="8.5"/>
        <color theme="1"/>
        <rFont val="Sylfaen"/>
        <family val="1"/>
        <charset val="204"/>
      </rPr>
      <t>ახალ</t>
    </r>
    <r>
      <rPr>
        <sz val="8.5"/>
        <color theme="1"/>
        <rFont val="Times New Roman"/>
        <family val="1"/>
        <charset val="204"/>
      </rPr>
      <t xml:space="preserve"> </t>
    </r>
    <r>
      <rPr>
        <sz val="8.5"/>
        <color theme="1"/>
        <rFont val="Sylfaen"/>
        <family val="1"/>
        <charset val="204"/>
      </rPr>
      <t>სასჯელაღსრულების</t>
    </r>
    <r>
      <rPr>
        <sz val="8.5"/>
        <color theme="1"/>
        <rFont val="Times New Roman"/>
        <family val="1"/>
        <charset val="204"/>
      </rPr>
      <t xml:space="preserve">  </t>
    </r>
    <r>
      <rPr>
        <sz val="8.5"/>
        <color theme="1"/>
        <rFont val="Sylfaen"/>
        <family val="1"/>
        <charset val="204"/>
      </rPr>
      <t xml:space="preserve">დაწესებულებაში </t>
    </r>
    <r>
      <rPr>
        <b/>
        <u/>
        <sz val="8.5"/>
        <color theme="1"/>
        <rFont val="Sylfaen"/>
        <family val="1"/>
      </rPr>
      <t xml:space="preserve">შედეგი: </t>
    </r>
    <r>
      <rPr>
        <sz val="8.5"/>
        <color theme="1"/>
        <rFont val="Sylfaen"/>
        <family val="1"/>
        <charset val="204"/>
      </rPr>
      <t>ქალთა N5 დაწესებულებაში ექსპლუატაციაში შევიდა გრძელვადიანი პაემნების ახლად აშენებული შენობა, ხოლო ამავე დანიშნულების შენობის ასაშენებლად N8 დაწესებულებაში შერჩეულ იქნა მიწის ნაკვეთი და მოეწყო მავთულბადის ღობე.</t>
    </r>
  </si>
  <si>
    <r>
      <t>სასჯელაღსრულების დაწესებულებებში</t>
    </r>
    <r>
      <rPr>
        <sz val="8.5"/>
        <color theme="1"/>
        <rFont val="Times New Roman"/>
        <family val="1"/>
        <charset val="204"/>
      </rPr>
      <t xml:space="preserve">          </t>
    </r>
    <r>
      <rPr>
        <sz val="8.5"/>
        <color theme="1"/>
        <rFont val="Sylfaen"/>
        <family val="1"/>
        <charset val="204"/>
      </rPr>
      <t>ოჯახთან</t>
    </r>
    <r>
      <rPr>
        <sz val="8.5"/>
        <color theme="1"/>
        <rFont val="Times New Roman"/>
        <family val="1"/>
        <charset val="204"/>
      </rPr>
      <t xml:space="preserve"> </t>
    </r>
    <r>
      <rPr>
        <sz val="8.5"/>
        <color theme="1"/>
        <rFont val="Sylfaen"/>
        <family val="1"/>
        <charset val="204"/>
      </rPr>
      <t>ურთიერთობის</t>
    </r>
    <r>
      <rPr>
        <sz val="8.5"/>
        <color theme="1"/>
        <rFont val="Times New Roman"/>
        <family val="1"/>
        <charset val="204"/>
      </rPr>
      <t xml:space="preserve"> </t>
    </r>
    <r>
      <rPr>
        <sz val="8.5"/>
        <color theme="1"/>
        <rFont val="Sylfaen"/>
        <family val="1"/>
        <charset val="204"/>
      </rPr>
      <t>უფლებით</t>
    </r>
    <r>
      <rPr>
        <sz val="8.5"/>
        <color theme="1"/>
        <rFont val="Times New Roman"/>
        <family val="1"/>
        <charset val="204"/>
      </rPr>
      <t xml:space="preserve"> </t>
    </r>
    <r>
      <rPr>
        <sz val="8.5"/>
        <color theme="1"/>
        <rFont val="Sylfaen"/>
        <family val="1"/>
        <charset val="204"/>
      </rPr>
      <t>უზრუნველყოფილი</t>
    </r>
    <r>
      <rPr>
        <sz val="8.5"/>
        <color theme="1"/>
        <rFont val="Times New Roman"/>
        <family val="1"/>
        <charset val="204"/>
      </rPr>
      <t xml:space="preserve"> </t>
    </r>
    <r>
      <rPr>
        <sz val="8.5"/>
        <color theme="1"/>
        <rFont val="Sylfaen"/>
        <family val="1"/>
        <charset val="204"/>
      </rPr>
      <t>თავისუფლება</t>
    </r>
    <r>
      <rPr>
        <sz val="8.5"/>
        <color theme="1"/>
        <rFont val="Times New Roman"/>
        <family val="1"/>
        <charset val="204"/>
      </rPr>
      <t xml:space="preserve">  </t>
    </r>
    <r>
      <rPr>
        <sz val="8.5"/>
        <color theme="1"/>
        <rFont val="Sylfaen"/>
        <family val="1"/>
        <charset val="204"/>
      </rPr>
      <t>აღკვეთილთა</t>
    </r>
    <r>
      <rPr>
        <sz val="8.5"/>
        <color theme="1"/>
        <rFont val="Times New Roman"/>
        <family val="1"/>
        <charset val="204"/>
      </rPr>
      <t xml:space="preserve"> %-</t>
    </r>
    <r>
      <rPr>
        <sz val="8.5"/>
        <color theme="1"/>
        <rFont val="Sylfaen"/>
        <family val="1"/>
        <charset val="204"/>
      </rPr>
      <t>ლი</t>
    </r>
    <r>
      <rPr>
        <sz val="8.5"/>
        <color theme="1"/>
        <rFont val="Times New Roman"/>
        <family val="1"/>
        <charset val="204"/>
      </rPr>
      <t xml:space="preserve"> </t>
    </r>
    <r>
      <rPr>
        <sz val="8.5"/>
        <color theme="1"/>
        <rFont val="Sylfaen"/>
        <family val="1"/>
        <charset val="204"/>
      </rPr>
      <t>რაოდენობა</t>
    </r>
    <r>
      <rPr>
        <sz val="8.5"/>
        <color theme="1"/>
        <rFont val="Times New Roman"/>
        <family val="1"/>
        <charset val="204"/>
      </rPr>
      <t>.</t>
    </r>
  </si>
  <si>
    <r>
      <t xml:space="preserve">პროგრამა  </t>
    </r>
    <r>
      <rPr>
        <sz val="8.5"/>
        <color theme="1"/>
        <rFont val="Sylfaen"/>
        <family val="1"/>
        <charset val="204"/>
      </rPr>
      <t>6.3.6 თავისუფლებააღკვეთილთა ახლობლების, ოჯახის წევრების და სხვა დაინტერესებულ პირთათვის კანონით გათვალისწინებული ინფორმაციის სწრაფად და ეფექტიანად მოძიების, მოქალაქეთა რეგისტრაციისა და პაემნების სრულყოფილად ორგანიზების მიზნით მომსახურების გაუმჯობესება</t>
    </r>
  </si>
  <si>
    <r>
      <t xml:space="preserve"> 2. საზოგადოებრივი მისაღების თანამშრომლების გადიან გადამზადებას მოქალაქეთა მომსახურები საკითხებში.                                      </t>
    </r>
    <r>
      <rPr>
        <b/>
        <sz val="8.5"/>
        <color theme="1"/>
        <rFont val="Calibri"/>
        <family val="2"/>
        <scheme val="minor"/>
      </rPr>
      <t xml:space="preserve">მიღწეულია: </t>
    </r>
  </si>
  <si>
    <r>
      <t>დაბა</t>
    </r>
    <r>
      <rPr>
        <sz val="8.5"/>
        <color theme="1"/>
        <rFont val="Times New Roman"/>
        <family val="1"/>
        <charset val="204"/>
      </rPr>
      <t xml:space="preserve"> </t>
    </r>
    <r>
      <rPr>
        <sz val="8.5"/>
        <color theme="1"/>
        <rFont val="Sylfaen"/>
        <family val="1"/>
        <charset val="204"/>
      </rPr>
      <t xml:space="preserve">ლაითურში და </t>
    </r>
    <r>
      <rPr>
        <sz val="8.5"/>
        <color theme="1"/>
        <rFont val="Times New Roman"/>
        <family val="1"/>
        <charset val="204"/>
      </rPr>
      <t xml:space="preserve"> </t>
    </r>
    <r>
      <rPr>
        <sz val="8.5"/>
        <color theme="1"/>
        <rFont val="Sylfaen"/>
        <family val="1"/>
        <charset val="204"/>
      </rPr>
      <t>ახალი</t>
    </r>
    <r>
      <rPr>
        <sz val="8.5"/>
        <color theme="1"/>
        <rFont val="Times New Roman"/>
        <family val="1"/>
        <charset val="204"/>
      </rPr>
      <t xml:space="preserve"> </t>
    </r>
    <r>
      <rPr>
        <sz val="8.5"/>
        <color theme="1"/>
        <rFont val="Sylfaen"/>
        <family val="1"/>
        <charset val="204"/>
      </rPr>
      <t>დაწესებულების</t>
    </r>
    <r>
      <rPr>
        <sz val="8.5"/>
        <color theme="1"/>
        <rFont val="Times New Roman"/>
        <family val="1"/>
        <charset val="204"/>
      </rPr>
      <t xml:space="preserve"> </t>
    </r>
    <r>
      <rPr>
        <sz val="8.5"/>
        <color theme="1"/>
        <rFont val="Sylfaen"/>
        <family val="1"/>
        <charset val="204"/>
      </rPr>
      <t>მიმდებარე</t>
    </r>
    <r>
      <rPr>
        <sz val="8.5"/>
        <color theme="1"/>
        <rFont val="Times New Roman"/>
        <family val="1"/>
        <charset val="204"/>
      </rPr>
      <t xml:space="preserve"> </t>
    </r>
    <r>
      <rPr>
        <sz val="8.5"/>
        <color theme="1"/>
        <rFont val="Sylfaen"/>
        <family val="1"/>
        <charset val="204"/>
      </rPr>
      <t>ტერტორაზე აშენებულია საზოგადოებრივი</t>
    </r>
    <r>
      <rPr>
        <sz val="8.5"/>
        <color theme="1"/>
        <rFont val="Times New Roman"/>
        <family val="1"/>
        <charset val="204"/>
      </rPr>
      <t xml:space="preserve"> </t>
    </r>
    <r>
      <rPr>
        <sz val="8.5"/>
        <color theme="1"/>
        <rFont val="Sylfaen"/>
        <family val="1"/>
        <charset val="204"/>
      </rPr>
      <t xml:space="preserve">მისაღები </t>
    </r>
    <r>
      <rPr>
        <sz val="8.5"/>
        <color theme="1"/>
        <rFont val="Sylfaen"/>
        <family val="1"/>
      </rPr>
      <t xml:space="preserve"> 2. საზოგადოებრივი მისაღების თანამშრომლების გადიან გადამზადებას მოქალაქეთა მომსახურები საკითხებში. </t>
    </r>
    <r>
      <rPr>
        <b/>
        <u/>
        <sz val="8.5"/>
        <color theme="1"/>
        <rFont val="Sylfaen"/>
        <family val="1"/>
      </rPr>
      <t>შედეგი:</t>
    </r>
    <r>
      <rPr>
        <sz val="8.5"/>
        <color theme="1"/>
        <rFont val="Sylfaen"/>
        <family val="1"/>
      </rPr>
      <t xml:space="preserve"> სასჯელაღსრულებისა და პრობაციის სამინისტროს N14 პენიტენციურ დაწესებულებასთან დასრულდა საზოგადოებრივი მისაღების მშენებლობა და მისი ამოქმედება იგეგმება უახლოეს პერიოდში. სასჯელაღსრულებისა და პრობაციის სამინისტროს ოფიციალურ ვებ-გვერდზე moc.gov.ge ონლაინ დახმარების სერვისი ამოქმედდა. ამ სერვისის სრულად და გამართულად მუშაობისათვის გადამზადება გაიარა საზოგადოებრივი მისაღების 22 თანამშრომელმა.</t>
    </r>
  </si>
  <si>
    <r>
      <t xml:space="preserve">პირველადი ჯანდაცვის მოდელი დანერგილია ყველა სასჯელაღსრულების დაწესებულებაში; 2.მომზადებულია მოკლევადიანი სასწავლო პროგრამა სამედიცინო პერსონალისატვის სასჯელაღსრულების სიტემის სპეციფიკის საკითხებზე; 3. სისტემის სამედიცინო პერსონალი გადის სწავლებას სიტემის სპეციფიკის საკითხებზე.   4. მომზადებულლვადიანი სასწავლო პროგრამა სამედიცინო პერსონალისათვის მათი პროფესიული განვითარების მიზნით. 5. სამედიცინო პერსონალს გავლილი აქვს პილოტური გადამზადება.                         </t>
    </r>
    <r>
      <rPr>
        <b/>
        <sz val="8.5"/>
        <color theme="1"/>
        <rFont val="Sylfaen"/>
        <family val="1"/>
      </rPr>
      <t xml:space="preserve">მიღწეულია:      </t>
    </r>
    <r>
      <rPr>
        <sz val="8.5"/>
        <color theme="1"/>
        <rFont val="Sylfaen"/>
        <family val="1"/>
        <charset val="204"/>
      </rPr>
      <t xml:space="preserve">                                       </t>
    </r>
  </si>
  <si>
    <r>
      <t xml:space="preserve">1. საინდიკატორო მაჩვენებლების შემდგომი გაუმჯობესება                 2. დანერგილია სამედიცინო მომსახურების სტანდარტი.                   3. დანერგილია ანალიტიკური ანგარიშების მომზადების სტანდარტი და მომზადებულია მინიმუმ 1 ანგარიში.     4. სისტემის სამედიცინო პერსონალი გადის სწავლებას სიტემის სპეციფიკის საკითხებზე. 5. სამედიცინო პერსონალი გადის პერმანენტულ გადამზადებას პროფესიული განვითარების მიზნით.  </t>
    </r>
    <r>
      <rPr>
        <b/>
        <u/>
        <sz val="8.5"/>
        <color theme="1"/>
        <rFont val="Sylfaen"/>
        <family val="1"/>
      </rPr>
      <t xml:space="preserve"> შედეგი: </t>
    </r>
    <r>
      <rPr>
        <sz val="8.5"/>
        <color theme="1"/>
        <rFont val="Sylfaen"/>
        <family val="1"/>
        <charset val="204"/>
      </rPr>
      <t xml:space="preserve">  სხვადასხვა თემატიკაზე 150-ზე მეტი სამედიცინო პერსონალი გადამზადდა; С ჰეპატიტის პროგრამა წარმატებით მიმდინარეობს სისტემაში 2016 წლის განმავლობაში 970 ბენეფიციარი ჩაერთო ანტივირუსულ მკურნალობაში; სასჯელაღსრულებისა და პრობაციის მინისტრის 2015 წლის 30 დეკემბრის N8467 ბრძანებით დამტკიცდა საქართველოს სასჯელაღსრულებისა და პრობაციის სამინისტროს სისტემაში სტატისტიკის
წარმოების წესების, სტატისტიკური მონაცემების დამუშავება - წარდგენის ვადებისა და მისი განმახორციელებელი სამსახურების განსაზღვრის შესახებ. „საქართველოს სასჯელაღსრულებისა და პრობაციის სამინისტროს პენიტენციურ დაწესებულებებში შესაძლო წამების და სხვა სასტიკი, არაადამიანური ან დამამცირებელი მოპყრობის შედეგად ბრალდებულთა/მსჯავრდებულთა დაზიანების აღრიცხვის წესის" დამტკიცებასთან დაკავშირებით დაიწყო სისტემის სამედიცინო პერსონალის გადამზადება, 2016 წელს აღნიშნული მიმართულებით გადამზადდა სამედიცინო დეპარტამენტის 94 მოსამსახურე. პროცესი გაგრძელდება 2017 წელს.  
2016 წელს, ევროპის საბჭოს ორგანიზებითა და დაფინანსებით, შემუშავდა გრძელვადიანი სასწავლო პროგრამა, პენიტენციური სისტემის სამედიცინო პერსონალის სწავლებისათვის.აღნიშნული სასწავლო პროგრამა, სხვა მნიშვნელოვან საკითხებთან ერთად, ითვალისწინებს  სამედიცინო პერსონალისათვის პატიმრებთან მოპყრობის, ჯანმრთელობის უფლების დაცვის, ადამიანის უფლებების დაცვის, წამებისა და სხვა არასათანადო მოპყრობის პრევენციის საკითხებზე ეროვნული კანონმდებლობის და  საერთაშორისო სტანდარტების შესახებ უახლესი მიდგომებისა მიწოდებასა და მათი არსებული ცოდნის დონის გაუმჯობესებას;
 აღნიშნული პროგრამის მიხედვით სამედიცინო პერსონალის გადამზადება, მათ შორის, ჯანმრთელობის მდგომარეობის შესახებ ინფორმაციის კონფიდენციალობის დაცვის საკითხებზე, იგეგმება 2017 წლიდან.          </t>
    </r>
  </si>
  <si>
    <r>
      <t xml:space="preserve">1.  დაავადებათა პრევენციაზე დაფუძნებული მომსახურება გაუმჯობესებულია, 2. ნივთიერებადამოკიდებულ ბრალდებულ/მსჯავრდებულები უზრუნველყოფილნი არიან შესაბამისი სამედიცინო მომსახურებით,                         3. პენიტენციური სისტემის ფსიქიკური ჯანმრთელობის დაცვის სტრატეგიული დოკუმენტი დამტკიცებულია.                            4. სისტემის სამედიცინო პერსონალი გადის სწავლებას სისტემის სპეციფიკის საკითხებზე.               5. სამედიცინო პერსონალი მომზადებულია ჯანმრთელობის მდგომარეობის შესახებ ინფორმაციის კონფიდენციალობის დაცვის საკითხებზე.                     6. სამედიცინო პერსონალი გადის პერმანენტულ გადამზადებას პროფესიული განვითარების მიზნით. 7. სუიციდის პრევენციის  სრულფასოვანი პროგრამა დანერგილია დაწესებულებებში.   </t>
    </r>
    <r>
      <rPr>
        <sz val="8.5"/>
        <color rgb="FFFF0000"/>
        <rFont val="Times New Roman"/>
        <family val="1"/>
      </rPr>
      <t xml:space="preserve">8. 2017 წლის განმავლობაში, პენიტენციურ სისტემაში დანერგილია სკრინინგი  C ჰეპატიტზე , სწრაფი მარტივი ტესტის გამოყენებით.     </t>
    </r>
  </si>
  <si>
    <r>
      <t>პროგრამა</t>
    </r>
    <r>
      <rPr>
        <sz val="8.5"/>
        <color theme="1"/>
        <rFont val="Times New Roman"/>
        <family val="1"/>
        <charset val="204"/>
      </rPr>
      <t xml:space="preserve"> 6.4 </t>
    </r>
    <r>
      <rPr>
        <sz val="8.5"/>
        <color theme="1"/>
        <rFont val="Sylfaen"/>
        <family val="1"/>
        <charset val="204"/>
      </rPr>
      <t>მსჯავრდებულთა</t>
    </r>
    <r>
      <rPr>
        <sz val="8.5"/>
        <color theme="1"/>
        <rFont val="Times New Roman"/>
        <family val="1"/>
        <charset val="204"/>
      </rPr>
      <t xml:space="preserve"> რეაბილიტაცია/</t>
    </r>
    <r>
      <rPr>
        <sz val="8.5"/>
        <color theme="1"/>
        <rFont val="Sylfaen"/>
        <family val="1"/>
        <charset val="204"/>
      </rPr>
      <t>რესოციალიზაცია</t>
    </r>
  </si>
  <si>
    <r>
      <t xml:space="preserve"> MOC</t>
    </r>
    <r>
      <rPr>
        <sz val="8.5"/>
        <color theme="1"/>
        <rFont val="Times New Roman"/>
        <family val="1"/>
      </rPr>
      <t>/სასწავლო ცენტრი</t>
    </r>
  </si>
  <si>
    <r>
      <t>1.რესოციალიზაცია/რეაბილიტაციის</t>
    </r>
    <r>
      <rPr>
        <sz val="8.5"/>
        <color theme="1"/>
        <rFont val="Times New Roman"/>
        <family val="1"/>
        <charset val="204"/>
      </rPr>
      <t xml:space="preserve"> </t>
    </r>
    <r>
      <rPr>
        <sz val="8.5"/>
        <color theme="1"/>
        <rFont val="Sylfaen"/>
        <family val="1"/>
        <charset val="204"/>
      </rPr>
      <t>პროგრამებით</t>
    </r>
    <r>
      <rPr>
        <sz val="8.5"/>
        <color theme="1"/>
        <rFont val="Times New Roman"/>
        <family val="1"/>
        <charset val="204"/>
      </rPr>
      <t xml:space="preserve"> </t>
    </r>
    <r>
      <rPr>
        <sz val="8.5"/>
        <color theme="1"/>
        <rFont val="Sylfaen"/>
        <family val="1"/>
        <charset val="204"/>
      </rPr>
      <t xml:space="preserve">უზრუნველყოფილ მსჯავრდებულთა %-ლი მაჩვენებელი; 
2. ინდივიდუალური მიდგომებით უზრუნველყოფილ მსჯავრდებულთა %-ლი მაჩვენებელი </t>
    </r>
  </si>
  <si>
    <r>
      <t xml:space="preserve">1. </t>
    </r>
    <r>
      <rPr>
        <sz val="8.5"/>
        <color theme="1"/>
        <rFont val="Sylfaen"/>
        <family val="1"/>
        <charset val="204"/>
      </rPr>
      <t>მსჯავრდებულთათვის</t>
    </r>
    <r>
      <rPr>
        <sz val="8.5"/>
        <color theme="1"/>
        <rFont val="Times New Roman"/>
        <family val="1"/>
        <charset val="204"/>
      </rPr>
      <t xml:space="preserve"> </t>
    </r>
    <r>
      <rPr>
        <sz val="8.5"/>
        <color theme="1"/>
        <rFont val="Sylfaen"/>
        <family val="1"/>
        <charset val="204"/>
      </rPr>
      <t>შრომის</t>
    </r>
    <r>
      <rPr>
        <sz val="8.5"/>
        <color theme="1"/>
        <rFont val="Times New Roman"/>
        <family val="1"/>
        <charset val="204"/>
      </rPr>
      <t xml:space="preserve"> </t>
    </r>
    <r>
      <rPr>
        <sz val="8.5"/>
        <color theme="1"/>
        <rFont val="Sylfaen"/>
        <family val="1"/>
        <charset val="204"/>
      </rPr>
      <t>შესაძლებლობა</t>
    </r>
    <r>
      <rPr>
        <sz val="8.5"/>
        <color theme="1"/>
        <rFont val="Times New Roman"/>
        <family val="1"/>
        <charset val="204"/>
      </rPr>
      <t xml:space="preserve"> </t>
    </r>
    <r>
      <rPr>
        <sz val="8.5"/>
        <color theme="1"/>
        <rFont val="Sylfaen"/>
        <family val="1"/>
        <charset val="204"/>
      </rPr>
      <t>გაზრდილია</t>
    </r>
    <r>
      <rPr>
        <sz val="8.5"/>
        <color theme="1"/>
        <rFont val="Times New Roman"/>
        <family val="1"/>
        <charset val="204"/>
      </rPr>
      <t xml:space="preserve">.    
2.სასჯელაღსრულების დაწესებულებებში გაზრდილია განათლების მიღების შესაძლებლობაპროფესიული/სახელობო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t>
    </r>
  </si>
  <si>
    <r>
      <t xml:space="preserve">1. </t>
    </r>
    <r>
      <rPr>
        <sz val="8.5"/>
        <color theme="1"/>
        <rFont val="Sylfaen"/>
        <family val="1"/>
        <charset val="204"/>
      </rPr>
      <t>მსჯავრდებულთათვის</t>
    </r>
    <r>
      <rPr>
        <sz val="8.5"/>
        <color theme="1"/>
        <rFont val="Times New Roman"/>
        <family val="1"/>
        <charset val="204"/>
      </rPr>
      <t xml:space="preserve"> </t>
    </r>
    <r>
      <rPr>
        <sz val="8.5"/>
        <color theme="1"/>
        <rFont val="Sylfaen"/>
        <family val="1"/>
        <charset val="204"/>
      </rPr>
      <t>შრომის</t>
    </r>
    <r>
      <rPr>
        <sz val="8.5"/>
        <color theme="1"/>
        <rFont val="Times New Roman"/>
        <family val="1"/>
        <charset val="204"/>
      </rPr>
      <t xml:space="preserve"> </t>
    </r>
    <r>
      <rPr>
        <sz val="8.5"/>
        <color theme="1"/>
        <rFont val="Sylfaen"/>
        <family val="1"/>
        <charset val="204"/>
      </rPr>
      <t>შესაძლებლობა</t>
    </r>
    <r>
      <rPr>
        <sz val="8.5"/>
        <color theme="1"/>
        <rFont val="Times New Roman"/>
        <family val="1"/>
        <charset val="204"/>
      </rPr>
      <t xml:space="preserve"> </t>
    </r>
    <r>
      <rPr>
        <sz val="8.5"/>
        <color theme="1"/>
        <rFont val="Sylfaen"/>
        <family val="1"/>
        <charset val="204"/>
      </rPr>
      <t>გაზრდილია</t>
    </r>
    <r>
      <rPr>
        <sz val="8.5"/>
        <color theme="1"/>
        <rFont val="Times New Roman"/>
        <family val="1"/>
        <charset val="204"/>
      </rPr>
      <t xml:space="preserve">.    
2.სასჯელაღსრულების დაწესებულებებში გაზრდილია განათლების მიღების შესაძლებლობაპროფესიული/სახელობო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t>
    </r>
    <r>
      <rPr>
        <sz val="8.5"/>
        <color theme="1"/>
        <rFont val="Times New Roman"/>
        <family val="1"/>
      </rPr>
      <t xml:space="preserve">4.მიმდინარეობს შეაბამისი პერსონალის მომზადება პროგრამების განხორციელბის უზრუნველყოფის მიზნით.                              </t>
    </r>
    <r>
      <rPr>
        <b/>
        <sz val="8.5"/>
        <color theme="1"/>
        <rFont val="Times New Roman"/>
        <family val="1"/>
      </rPr>
      <t xml:space="preserve">მიღწეულია:     </t>
    </r>
    <r>
      <rPr>
        <sz val="8.5"/>
        <color theme="1"/>
        <rFont val="Times New Roman"/>
        <family val="1"/>
        <charset val="204"/>
      </rPr>
      <t xml:space="preserve">                                             </t>
    </r>
  </si>
  <si>
    <r>
      <t xml:space="preserve">1. </t>
    </r>
    <r>
      <rPr>
        <sz val="8.5"/>
        <color theme="1"/>
        <rFont val="Sylfaen"/>
        <family val="1"/>
        <charset val="204"/>
      </rPr>
      <t>მსჯავრდებულთათვის</t>
    </r>
    <r>
      <rPr>
        <sz val="8.5"/>
        <color theme="1"/>
        <rFont val="Times New Roman"/>
        <family val="1"/>
        <charset val="204"/>
      </rPr>
      <t xml:space="preserve"> </t>
    </r>
    <r>
      <rPr>
        <sz val="8.5"/>
        <color theme="1"/>
        <rFont val="Sylfaen"/>
        <family val="1"/>
        <charset val="204"/>
      </rPr>
      <t>შრომის</t>
    </r>
    <r>
      <rPr>
        <sz val="8.5"/>
        <color theme="1"/>
        <rFont val="Times New Roman"/>
        <family val="1"/>
        <charset val="204"/>
      </rPr>
      <t xml:space="preserve"> </t>
    </r>
    <r>
      <rPr>
        <sz val="8.5"/>
        <color theme="1"/>
        <rFont val="Sylfaen"/>
        <family val="1"/>
        <charset val="204"/>
      </rPr>
      <t>შესაძლებლობა</t>
    </r>
    <r>
      <rPr>
        <sz val="8.5"/>
        <color theme="1"/>
        <rFont val="Times New Roman"/>
        <family val="1"/>
        <charset val="204"/>
      </rPr>
      <t xml:space="preserve"> </t>
    </r>
    <r>
      <rPr>
        <sz val="8.5"/>
        <color theme="1"/>
        <rFont val="Sylfaen"/>
        <family val="1"/>
        <charset val="204"/>
      </rPr>
      <t>გაზრდილია</t>
    </r>
    <r>
      <rPr>
        <sz val="8.5"/>
        <color theme="1"/>
        <rFont val="Times New Roman"/>
        <family val="1"/>
        <charset val="204"/>
      </rPr>
      <t xml:space="preserve">.    
2.სასჯელაღსრულების დაწესებულებებში გაზრდილია განათლების მიღების შესაძლებლობაპროფესიული/სახელობო კურსების დანერგვის მეშვეობით                  
3.მსჯავრდებულებთან მიმართებაში დანერგილია  ინდივიდუალური  მიდგომები  
</t>
    </r>
    <r>
      <rPr>
        <sz val="8.5"/>
        <color theme="1"/>
        <rFont val="Times New Roman"/>
        <family val="1"/>
      </rPr>
      <t xml:space="preserve">4. დაწყებულია მუშაობა მსჯავრდებულთათვის უმაღლესი განათლების უზრუნველსაყოფად.   5.მიმდინარეობს შეაბამისი პერსონალის მომზადება პროგრამების განხორციელბის უზრუნველყოფის მიზნით.  </t>
    </r>
    <r>
      <rPr>
        <b/>
        <u/>
        <sz val="8.5"/>
        <color theme="1"/>
        <rFont val="Times New Roman"/>
        <family val="1"/>
      </rPr>
      <t xml:space="preserve"> შედეგი: </t>
    </r>
    <r>
      <rPr>
        <sz val="8.5"/>
        <color theme="1"/>
        <rFont val="Times New Roman"/>
        <family val="1"/>
      </rPr>
      <t xml:space="preserve">შემუშავებული საკანონმდებლო ცვლილებათა პაკეტი ითვალისწინებს გათავისუფლებისათვის მომზადების თავისუფლების აღკვეთის დაწესებულებაში განთავსებული მსჯავრდებულის, ასევე დაბალი რისკის მქონე მსჯავრდებულის, რომელიც სასჯელს იხდის დაბალი რისკის თავისუფლების აღკვეთის დაწესებულებაში, უფლებას ისარგებლოს აკადემიური უმაღლესი განათლების პირველ საფეხურზე (ბაკალავრიატი) განათლების მიღებით.
სასჯელაღსრულებისა და პრობაციის მინისტრის 2016 წლის 14 ივლისის #91 ბრძანებით დატკიცდა სასჯელაღსრულებისა და პრობაციის სამინისტროს პენიტენციურ დაწესებულებაში ბრალდებულის/მსჯავრდებულის მიერ ინდივიდუალური საქმიანობისა და ინდივიდუალური საქმიანობის შედეგად დამზადებული ნივთის (ნაკეთობის) რეალიზაციის წესი.                                             </t>
    </r>
  </si>
  <si>
    <r>
      <t xml:space="preserve">
</t>
    </r>
    <r>
      <rPr>
        <sz val="8.5"/>
        <color theme="1"/>
        <rFont val="Times New Roman"/>
        <family val="1"/>
      </rPr>
      <t xml:space="preserve">1. გათავისუფლებისათვის მომზადების თავისუფლების აღკვეთის დაწესებულებასა და  დაბალი რისკის თავისუფლების აღკვეთის დაწესებულებებში განთავსებულ მსჯავრდებულთათვის უზრუნველყოფილია უმაღლესი განათლების ხელმისაწვდომობა; 2. მიმდინარეობს შესაბამისი პერსონალის მომზადება პროგრამების განხორციელების უზრუნველსაყოფად     </t>
    </r>
    <r>
      <rPr>
        <sz val="8.5"/>
        <color theme="1"/>
        <rFont val="Times New Roman"/>
        <family val="1"/>
        <charset val="204"/>
      </rPr>
      <t xml:space="preserve">                                      </t>
    </r>
  </si>
  <si>
    <r>
      <t>ქვეროგრამა</t>
    </r>
    <r>
      <rPr>
        <sz val="8.5"/>
        <color theme="1"/>
        <rFont val="Times New Roman"/>
        <family val="1"/>
        <charset val="204"/>
      </rPr>
      <t xml:space="preserve">  6.4.1 - </t>
    </r>
    <r>
      <rPr>
        <sz val="8.5"/>
        <color theme="1"/>
        <rFont val="Sylfaen"/>
        <family val="1"/>
        <charset val="204"/>
      </rPr>
      <t>მსჯავრდებულთა</t>
    </r>
    <r>
      <rPr>
        <sz val="8.5"/>
        <color theme="1"/>
        <rFont val="Times New Roman"/>
        <family val="1"/>
        <charset val="204"/>
      </rPr>
      <t xml:space="preserve"> </t>
    </r>
    <r>
      <rPr>
        <sz val="8.5"/>
        <color theme="1"/>
        <rFont val="Sylfaen"/>
        <family val="1"/>
        <charset val="204"/>
      </rPr>
      <t>შრომის</t>
    </r>
    <r>
      <rPr>
        <sz val="8.5"/>
        <color theme="1"/>
        <rFont val="Times New Roman"/>
        <family val="1"/>
        <charset val="204"/>
      </rPr>
      <t xml:space="preserve"> </t>
    </r>
    <r>
      <rPr>
        <sz val="8.5"/>
        <color theme="1"/>
        <rFont val="Sylfaen"/>
        <family val="1"/>
        <charset val="204"/>
      </rPr>
      <t>შესაძლებლობის</t>
    </r>
    <r>
      <rPr>
        <sz val="8.5"/>
        <color theme="1"/>
        <rFont val="Times New Roman"/>
        <family val="1"/>
        <charset val="204"/>
      </rPr>
      <t xml:space="preserve"> </t>
    </r>
    <r>
      <rPr>
        <sz val="8.5"/>
        <color theme="1"/>
        <rFont val="Sylfaen"/>
        <family val="1"/>
        <charset val="204"/>
      </rPr>
      <t>გაზრდისათვის</t>
    </r>
    <r>
      <rPr>
        <sz val="8.5"/>
        <color theme="1"/>
        <rFont val="Times New Roman"/>
        <family val="1"/>
        <charset val="204"/>
      </rPr>
      <t xml:space="preserve"> </t>
    </r>
    <r>
      <rPr>
        <sz val="8.5"/>
        <color theme="1"/>
        <rFont val="Sylfaen"/>
        <family val="1"/>
        <charset val="204"/>
      </rPr>
      <t>საწარმოო</t>
    </r>
    <r>
      <rPr>
        <sz val="8.5"/>
        <color theme="1"/>
        <rFont val="Times New Roman"/>
        <family val="1"/>
        <charset val="204"/>
      </rPr>
      <t xml:space="preserve"> </t>
    </r>
    <r>
      <rPr>
        <sz val="8.5"/>
        <color theme="1"/>
        <rFont val="Sylfaen"/>
        <family val="1"/>
        <charset val="204"/>
      </rPr>
      <t>ზონებისა</t>
    </r>
    <r>
      <rPr>
        <sz val="8.5"/>
        <color theme="1"/>
        <rFont val="Times New Roman"/>
        <family val="1"/>
        <charset val="204"/>
      </rPr>
      <t xml:space="preserve"> </t>
    </r>
    <r>
      <rPr>
        <sz val="8.5"/>
        <color theme="1"/>
        <rFont val="Sylfaen"/>
        <family val="1"/>
        <charset val="204"/>
      </rPr>
      <t>და მინი დასაქმების კერების შექმნა</t>
    </r>
    <r>
      <rPr>
        <sz val="8.5"/>
        <color theme="1"/>
        <rFont val="Times New Roman"/>
        <family val="1"/>
        <charset val="204"/>
      </rPr>
      <t xml:space="preserve"> </t>
    </r>
    <r>
      <rPr>
        <sz val="8.5"/>
        <color theme="1"/>
        <rFont val="Sylfaen"/>
        <family val="1"/>
        <charset val="204"/>
      </rPr>
      <t>დაწესებულებების</t>
    </r>
    <r>
      <rPr>
        <sz val="8.5"/>
        <color theme="1"/>
        <rFont val="Times New Roman"/>
        <family val="1"/>
        <charset val="204"/>
      </rPr>
      <t xml:space="preserve"> </t>
    </r>
    <r>
      <rPr>
        <sz val="8.5"/>
        <color theme="1"/>
        <rFont val="Sylfaen"/>
        <family val="1"/>
        <charset val="204"/>
      </rPr>
      <t>ტერიტორიაზე</t>
    </r>
  </si>
  <si>
    <r>
      <t>MOC</t>
    </r>
    <r>
      <rPr>
        <sz val="8.5"/>
        <color theme="1"/>
        <rFont val="Sylfaen"/>
        <family val="1"/>
        <charset val="204"/>
      </rPr>
      <t xml:space="preserve"> </t>
    </r>
  </si>
  <si>
    <r>
      <t>1.</t>
    </r>
    <r>
      <rPr>
        <sz val="8.5"/>
        <color theme="1"/>
        <rFont val="Sylfaen"/>
        <family val="1"/>
        <charset val="204"/>
      </rPr>
      <t>საწარმოო</t>
    </r>
    <r>
      <rPr>
        <sz val="8.5"/>
        <color theme="1"/>
        <rFont val="Times New Roman"/>
        <family val="1"/>
        <charset val="204"/>
      </rPr>
      <t xml:space="preserve"> </t>
    </r>
    <r>
      <rPr>
        <sz val="8.5"/>
        <color theme="1"/>
        <rFont val="Sylfaen"/>
        <family val="1"/>
        <charset val="204"/>
      </rPr>
      <t>ზონების</t>
    </r>
    <r>
      <rPr>
        <sz val="8.5"/>
        <color theme="1"/>
        <rFont val="Times New Roman"/>
        <family val="1"/>
        <charset val="204"/>
      </rPr>
      <t xml:space="preserve"> </t>
    </r>
    <r>
      <rPr>
        <sz val="8.5"/>
        <color theme="1"/>
        <rFont val="Sylfaen"/>
        <family val="1"/>
        <charset val="204"/>
      </rPr>
      <t>ჩამოყალიბებისათვის</t>
    </r>
    <r>
      <rPr>
        <sz val="8.5"/>
        <color theme="1"/>
        <rFont val="Times New Roman"/>
        <family val="1"/>
        <charset val="204"/>
      </rPr>
      <t xml:space="preserve"> </t>
    </r>
    <r>
      <rPr>
        <sz val="8.5"/>
        <color theme="1"/>
        <rFont val="Sylfaen"/>
        <family val="1"/>
        <charset val="204"/>
      </rPr>
      <t>საჭირო</t>
    </r>
    <r>
      <rPr>
        <sz val="8.5"/>
        <color theme="1"/>
        <rFont val="Times New Roman"/>
        <family val="1"/>
        <charset val="204"/>
      </rPr>
      <t xml:space="preserve"> </t>
    </r>
    <r>
      <rPr>
        <sz val="8.5"/>
        <color theme="1"/>
        <rFont val="Sylfaen"/>
        <family val="1"/>
        <charset val="204"/>
      </rPr>
      <t>საკანონმდებლო</t>
    </r>
    <r>
      <rPr>
        <sz val="8.5"/>
        <color theme="1"/>
        <rFont val="Times New Roman"/>
        <family val="1"/>
        <charset val="204"/>
      </rPr>
      <t xml:space="preserve"> </t>
    </r>
    <r>
      <rPr>
        <sz val="8.5"/>
        <color theme="1"/>
        <rFont val="Sylfaen"/>
        <family val="1"/>
        <charset val="204"/>
      </rPr>
      <t>ცვლილების</t>
    </r>
    <r>
      <rPr>
        <sz val="8.5"/>
        <color theme="1"/>
        <rFont val="Times New Roman"/>
        <family val="1"/>
        <charset val="204"/>
      </rPr>
      <t xml:space="preserve"> </t>
    </r>
    <r>
      <rPr>
        <sz val="8.5"/>
        <color theme="1"/>
        <rFont val="Sylfaen"/>
        <family val="1"/>
        <charset val="204"/>
      </rPr>
      <t>მომზადება</t>
    </r>
    <r>
      <rPr>
        <u/>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N16 </t>
    </r>
    <r>
      <rPr>
        <sz val="8.5"/>
        <color theme="1"/>
        <rFont val="Sylfaen"/>
        <family val="1"/>
        <charset val="204"/>
      </rPr>
      <t>დაწესებულების</t>
    </r>
    <r>
      <rPr>
        <sz val="8.5"/>
        <color theme="1"/>
        <rFont val="Times New Roman"/>
        <family val="1"/>
        <charset val="204"/>
      </rPr>
      <t xml:space="preserve"> </t>
    </r>
    <r>
      <rPr>
        <sz val="8.5"/>
        <color theme="1"/>
        <rFont val="Sylfaen"/>
        <family val="1"/>
        <charset val="204"/>
      </rPr>
      <t>ტერიტორიაზე</t>
    </r>
    <r>
      <rPr>
        <sz val="8.5"/>
        <color theme="1"/>
        <rFont val="Times New Roman"/>
        <family val="1"/>
        <charset val="204"/>
      </rPr>
      <t xml:space="preserve"> </t>
    </r>
    <r>
      <rPr>
        <sz val="8.5"/>
        <color theme="1"/>
        <rFont val="Sylfaen"/>
        <family val="1"/>
        <charset val="204"/>
      </rPr>
      <t>საწარმოო</t>
    </r>
    <r>
      <rPr>
        <sz val="8.5"/>
        <color theme="1"/>
        <rFont val="Times New Roman"/>
        <family val="1"/>
        <charset val="204"/>
      </rPr>
      <t xml:space="preserve"> </t>
    </r>
    <r>
      <rPr>
        <sz val="8.5"/>
        <color theme="1"/>
        <rFont val="Sylfaen"/>
        <family val="1"/>
        <charset val="204"/>
      </rPr>
      <t>ზონის</t>
    </r>
    <r>
      <rPr>
        <sz val="8.5"/>
        <color theme="1"/>
        <rFont val="Times New Roman"/>
        <family val="1"/>
        <charset val="204"/>
      </rPr>
      <t xml:space="preserve"> </t>
    </r>
    <r>
      <rPr>
        <sz val="8.5"/>
        <color theme="1"/>
        <rFont val="Sylfaen"/>
        <family val="1"/>
        <charset val="204"/>
      </rPr>
      <t>მშენებლობის</t>
    </r>
    <r>
      <rPr>
        <sz val="8.5"/>
        <color theme="1"/>
        <rFont val="Times New Roman"/>
        <family val="1"/>
        <charset val="204"/>
      </rPr>
      <t xml:space="preserve"> </t>
    </r>
    <r>
      <rPr>
        <sz val="8.5"/>
        <color theme="1"/>
        <rFont val="Sylfaen"/>
        <family val="1"/>
        <charset val="204"/>
      </rPr>
      <t>დაწყება</t>
    </r>
    <r>
      <rPr>
        <sz val="8.5"/>
        <color theme="1"/>
        <rFont val="Times New Roman"/>
        <family val="1"/>
        <charset val="204"/>
      </rPr>
      <t xml:space="preserve">                                                 2.</t>
    </r>
    <r>
      <rPr>
        <sz val="8.5"/>
        <color theme="1"/>
        <rFont val="Sylfaen"/>
        <family val="1"/>
        <charset val="204"/>
      </rPr>
      <t>დასაქმებულ</t>
    </r>
    <r>
      <rPr>
        <sz val="8.5"/>
        <color theme="1"/>
        <rFont val="Times New Roman"/>
        <family val="1"/>
        <charset val="204"/>
      </rPr>
      <t xml:space="preserve"> </t>
    </r>
    <r>
      <rPr>
        <sz val="8.5"/>
        <color theme="1"/>
        <rFont val="Sylfaen"/>
        <family val="1"/>
        <charset val="204"/>
      </rPr>
      <t>პირთა</t>
    </r>
    <r>
      <rPr>
        <sz val="8.5"/>
        <color theme="1"/>
        <rFont val="Times New Roman"/>
        <family val="1"/>
        <charset val="204"/>
      </rPr>
      <t xml:space="preserve"> </t>
    </r>
    <r>
      <rPr>
        <sz val="8.5"/>
        <color theme="1"/>
        <rFont val="Sylfaen"/>
        <family val="1"/>
        <charset val="204"/>
      </rPr>
      <t>რაოდენობა</t>
    </r>
    <r>
      <rPr>
        <sz val="8.5"/>
        <color theme="1"/>
        <rFont val="Times New Roman"/>
        <family val="1"/>
        <charset val="204"/>
      </rPr>
      <t xml:space="preserve"> </t>
    </r>
    <r>
      <rPr>
        <sz val="8.5"/>
        <color theme="1"/>
        <rFont val="Sylfaen"/>
        <family val="1"/>
        <charset val="204"/>
      </rPr>
      <t>გაიზრდება</t>
    </r>
    <r>
      <rPr>
        <sz val="8.5"/>
        <color theme="1"/>
        <rFont val="Times New Roman"/>
        <family val="1"/>
        <charset val="204"/>
      </rPr>
      <t xml:space="preserve"> </t>
    </r>
    <r>
      <rPr>
        <sz val="8.5"/>
        <color theme="1"/>
        <rFont val="Sylfaen"/>
        <family val="1"/>
        <charset val="204"/>
      </rPr>
      <t>წინა</t>
    </r>
    <r>
      <rPr>
        <sz val="8.5"/>
        <color theme="1"/>
        <rFont val="Times New Roman"/>
        <family val="1"/>
        <charset val="204"/>
      </rPr>
      <t xml:space="preserve"> </t>
    </r>
    <r>
      <rPr>
        <sz val="8.5"/>
        <color theme="1"/>
        <rFont val="Sylfaen"/>
        <family val="1"/>
        <charset val="204"/>
      </rPr>
      <t>წელს</t>
    </r>
    <r>
      <rPr>
        <sz val="8.5"/>
        <color theme="1"/>
        <rFont val="Times New Roman"/>
        <family val="1"/>
        <charset val="204"/>
      </rPr>
      <t xml:space="preserve"> </t>
    </r>
    <r>
      <rPr>
        <sz val="8.5"/>
        <color theme="1"/>
        <rFont val="Sylfaen"/>
        <family val="1"/>
        <charset val="204"/>
      </rPr>
      <t>დასაქმებულ</t>
    </r>
    <r>
      <rPr>
        <sz val="8.5"/>
        <color theme="1"/>
        <rFont val="Times New Roman"/>
        <family val="1"/>
        <charset val="204"/>
      </rPr>
      <t xml:space="preserve"> </t>
    </r>
    <r>
      <rPr>
        <sz val="8.5"/>
        <color theme="1"/>
        <rFont val="Sylfaen"/>
        <family val="1"/>
        <charset val="204"/>
      </rPr>
      <t>პირთა</t>
    </r>
    <r>
      <rPr>
        <sz val="8.5"/>
        <color theme="1"/>
        <rFont val="Times New Roman"/>
        <family val="1"/>
        <charset val="204"/>
      </rPr>
      <t xml:space="preserve"> </t>
    </r>
    <r>
      <rPr>
        <sz val="8.5"/>
        <color theme="1"/>
        <rFont val="Sylfaen"/>
        <family val="1"/>
        <charset val="204"/>
      </rPr>
      <t>ოდენობის</t>
    </r>
    <r>
      <rPr>
        <sz val="8.5"/>
        <color theme="1"/>
        <rFont val="Times New Roman"/>
        <family val="1"/>
        <charset val="204"/>
      </rPr>
      <t xml:space="preserve"> 30%-</t>
    </r>
    <r>
      <rPr>
        <sz val="8.5"/>
        <color theme="1"/>
        <rFont val="Sylfaen"/>
        <family val="1"/>
        <charset val="204"/>
      </rPr>
      <t>ით</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საერთო</t>
    </r>
    <r>
      <rPr>
        <sz val="8.5"/>
        <color theme="1"/>
        <rFont val="Times New Roman"/>
        <family val="1"/>
        <charset val="204"/>
      </rPr>
      <t xml:space="preserve"> </t>
    </r>
    <r>
      <rPr>
        <sz val="8.5"/>
        <color theme="1"/>
        <rFont val="Sylfaen"/>
        <family val="1"/>
        <charset val="204"/>
      </rPr>
      <t>რაოდენობის</t>
    </r>
    <r>
      <rPr>
        <sz val="8.5"/>
        <color theme="1"/>
        <rFont val="Times New Roman"/>
        <family val="1"/>
        <charset val="204"/>
      </rPr>
      <t xml:space="preserve"> </t>
    </r>
    <r>
      <rPr>
        <sz val="8.5"/>
        <color theme="1"/>
        <rFont val="Sylfaen"/>
        <family val="1"/>
        <charset val="204"/>
      </rPr>
      <t>ხვედრითი</t>
    </r>
    <r>
      <rPr>
        <sz val="8.5"/>
        <color theme="1"/>
        <rFont val="Times New Roman"/>
        <family val="1"/>
        <charset val="204"/>
      </rPr>
      <t xml:space="preserve"> </t>
    </r>
    <r>
      <rPr>
        <sz val="8.5"/>
        <color theme="1"/>
        <rFont val="Sylfaen"/>
        <family val="1"/>
        <charset val="204"/>
      </rPr>
      <t>წილიდან</t>
    </r>
    <r>
      <rPr>
        <sz val="8.5"/>
        <color theme="1"/>
        <rFont val="Times New Roman"/>
        <family val="1"/>
        <charset val="204"/>
      </rPr>
      <t xml:space="preserve"> </t>
    </r>
    <r>
      <rPr>
        <sz val="8.5"/>
        <color theme="1"/>
        <rFont val="Sylfaen"/>
        <family val="1"/>
        <charset val="204"/>
      </rPr>
      <t>გამომდინარე</t>
    </r>
    <r>
      <rPr>
        <sz val="8.5"/>
        <color theme="1"/>
        <rFont val="Times New Roman"/>
        <family val="1"/>
        <charset val="204"/>
      </rPr>
      <t>.</t>
    </r>
  </si>
  <si>
    <r>
      <t xml:space="preserve">
</t>
    </r>
    <r>
      <rPr>
        <b/>
        <i/>
        <u/>
        <sz val="8.5"/>
        <color theme="1"/>
        <rFont val="ა"/>
        <charset val="1"/>
      </rPr>
      <t>შედეგი</t>
    </r>
    <r>
      <rPr>
        <sz val="8.5"/>
        <color theme="1"/>
        <rFont val="ა"/>
      </rPr>
      <t xml:space="preserve">
</t>
    </r>
    <r>
      <rPr>
        <sz val="8.5"/>
        <color theme="1"/>
        <rFont val="ა"/>
        <charset val="1"/>
      </rPr>
      <t>1. 2014 წელს დასრულდა N16 დაწესებულების მიმდებარედ საწარმოო ზონის სამშენებლო სამუშაოების პირველი ეტაპი, ხოლო ექსპლუატაციაში მიღება იგეგმება 2015 წელს</t>
    </r>
    <r>
      <rPr>
        <sz val="8.5"/>
        <color theme="1"/>
        <rFont val="ა"/>
      </rPr>
      <t xml:space="preserve">
2. </t>
    </r>
    <r>
      <rPr>
        <sz val="8.5"/>
        <color theme="1"/>
        <rFont val="ა"/>
        <charset val="1"/>
      </rPr>
      <t>პატიმრობის კოდექსი ითვალისწინებს საწარმოების ფუნქციონირებას თავისუფლების აღკვეთის დაწესებულების ტერიტორიაზე.
3. დასაქმებული იყო 865 მსჯავრდებული.
(2013 წელს დასაქმებული იყო 464 მსჯავრდებული, ვალდებულება გვქონდა 649 მსჯ-ის დასაქმებაზე);</t>
    </r>
  </si>
  <si>
    <r>
      <t xml:space="preserve">1. </t>
    </r>
    <r>
      <rPr>
        <sz val="8.5"/>
        <color theme="1"/>
        <rFont val="Sylfaen"/>
        <family val="1"/>
        <charset val="204"/>
      </rPr>
      <t>დასაქმებულ</t>
    </r>
    <r>
      <rPr>
        <sz val="8.5"/>
        <color theme="1"/>
        <rFont val="Times New Roman"/>
        <family val="1"/>
        <charset val="204"/>
      </rPr>
      <t xml:space="preserve"> </t>
    </r>
    <r>
      <rPr>
        <sz val="8.5"/>
        <color theme="1"/>
        <rFont val="Sylfaen"/>
        <family val="1"/>
        <charset val="204"/>
      </rPr>
      <t>პირთა</t>
    </r>
    <r>
      <rPr>
        <sz val="8.5"/>
        <color theme="1"/>
        <rFont val="Times New Roman"/>
        <family val="1"/>
        <charset val="204"/>
      </rPr>
      <t xml:space="preserve"> </t>
    </r>
    <r>
      <rPr>
        <sz val="8.5"/>
        <color theme="1"/>
        <rFont val="Sylfaen"/>
        <family val="1"/>
        <charset val="204"/>
      </rPr>
      <t>რაოდენობა</t>
    </r>
    <r>
      <rPr>
        <sz val="8.5"/>
        <color theme="1"/>
        <rFont val="Times New Roman"/>
        <family val="1"/>
        <charset val="204"/>
      </rPr>
      <t xml:space="preserve"> </t>
    </r>
    <r>
      <rPr>
        <sz val="8.5"/>
        <color theme="1"/>
        <rFont val="Sylfaen"/>
        <family val="1"/>
        <charset val="204"/>
      </rPr>
      <t>გაზრდილია</t>
    </r>
    <r>
      <rPr>
        <sz val="8.5"/>
        <color theme="1"/>
        <rFont val="Times New Roman"/>
        <family val="1"/>
        <charset val="204"/>
      </rPr>
      <t xml:space="preserve"> </t>
    </r>
    <r>
      <rPr>
        <sz val="8.5"/>
        <color theme="1"/>
        <rFont val="Sylfaen"/>
        <family val="1"/>
        <charset val="204"/>
      </rPr>
      <t>წინა</t>
    </r>
    <r>
      <rPr>
        <sz val="8.5"/>
        <color theme="1"/>
        <rFont val="Times New Roman"/>
        <family val="1"/>
        <charset val="204"/>
      </rPr>
      <t xml:space="preserve"> </t>
    </r>
    <r>
      <rPr>
        <sz val="8.5"/>
        <color theme="1"/>
        <rFont val="Sylfaen"/>
        <family val="1"/>
        <charset val="204"/>
      </rPr>
      <t>წელს</t>
    </r>
    <r>
      <rPr>
        <sz val="8.5"/>
        <color theme="1"/>
        <rFont val="Times New Roman"/>
        <family val="1"/>
        <charset val="204"/>
      </rPr>
      <t xml:space="preserve"> </t>
    </r>
    <r>
      <rPr>
        <sz val="8.5"/>
        <color theme="1"/>
        <rFont val="Sylfaen"/>
        <family val="1"/>
        <charset val="204"/>
      </rPr>
      <t>დასაქმებულ</t>
    </r>
    <r>
      <rPr>
        <sz val="8.5"/>
        <color theme="1"/>
        <rFont val="Times New Roman"/>
        <family val="1"/>
        <charset val="204"/>
      </rPr>
      <t xml:space="preserve"> </t>
    </r>
    <r>
      <rPr>
        <sz val="8.5"/>
        <color theme="1"/>
        <rFont val="Sylfaen"/>
        <family val="1"/>
        <charset val="204"/>
      </rPr>
      <t>პირთა</t>
    </r>
    <r>
      <rPr>
        <sz val="8.5"/>
        <color theme="1"/>
        <rFont val="Times New Roman"/>
        <family val="1"/>
        <charset val="204"/>
      </rPr>
      <t xml:space="preserve"> </t>
    </r>
    <r>
      <rPr>
        <sz val="8.5"/>
        <color theme="1"/>
        <rFont val="Sylfaen"/>
        <family val="1"/>
        <charset val="204"/>
      </rPr>
      <t>ოდენობაზე</t>
    </r>
    <r>
      <rPr>
        <sz val="8.5"/>
        <color theme="1"/>
        <rFont val="Times New Roman"/>
        <family val="1"/>
        <charset val="204"/>
      </rPr>
      <t xml:space="preserve"> 30%-</t>
    </r>
    <r>
      <rPr>
        <sz val="8.5"/>
        <color theme="1"/>
        <rFont val="Sylfaen"/>
        <family val="1"/>
        <charset val="204"/>
      </rPr>
      <t>ით</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საერთო</t>
    </r>
    <r>
      <rPr>
        <sz val="8.5"/>
        <color theme="1"/>
        <rFont val="Times New Roman"/>
        <family val="1"/>
        <charset val="204"/>
      </rPr>
      <t xml:space="preserve"> </t>
    </r>
    <r>
      <rPr>
        <sz val="8.5"/>
        <color theme="1"/>
        <rFont val="Sylfaen"/>
        <family val="1"/>
        <charset val="204"/>
      </rPr>
      <t>რაოდენობის</t>
    </r>
    <r>
      <rPr>
        <sz val="8.5"/>
        <color theme="1"/>
        <rFont val="Times New Roman"/>
        <family val="1"/>
        <charset val="204"/>
      </rPr>
      <t xml:space="preserve"> </t>
    </r>
    <r>
      <rPr>
        <sz val="8.5"/>
        <color theme="1"/>
        <rFont val="Sylfaen"/>
        <family val="1"/>
        <charset val="204"/>
      </rPr>
      <t>ხვედრითი</t>
    </r>
    <r>
      <rPr>
        <sz val="8.5"/>
        <color theme="1"/>
        <rFont val="Times New Roman"/>
        <family val="1"/>
        <charset val="204"/>
      </rPr>
      <t xml:space="preserve"> </t>
    </r>
    <r>
      <rPr>
        <sz val="8.5"/>
        <color theme="1"/>
        <rFont val="Sylfaen"/>
        <family val="1"/>
        <charset val="204"/>
      </rPr>
      <t>წილიდან</t>
    </r>
    <r>
      <rPr>
        <sz val="8.5"/>
        <color theme="1"/>
        <rFont val="Times New Roman"/>
        <family val="1"/>
        <charset val="204"/>
      </rPr>
      <t xml:space="preserve"> </t>
    </r>
    <r>
      <rPr>
        <sz val="8.5"/>
        <color theme="1"/>
        <rFont val="Sylfaen"/>
        <family val="1"/>
        <charset val="204"/>
      </rPr>
      <t>გამომდინარე</t>
    </r>
    <r>
      <rPr>
        <sz val="8.5"/>
        <color theme="1"/>
        <rFont val="Times New Roman"/>
        <family val="1"/>
        <charset val="204"/>
      </rPr>
      <t>.</t>
    </r>
  </si>
  <si>
    <r>
      <t xml:space="preserve">1. </t>
    </r>
    <r>
      <rPr>
        <sz val="8.5"/>
        <color theme="1"/>
        <rFont val="Sylfaen"/>
        <family val="1"/>
        <charset val="204"/>
      </rPr>
      <t>დასაქმებულ</t>
    </r>
    <r>
      <rPr>
        <sz val="8.5"/>
        <color theme="1"/>
        <rFont val="Times New Roman"/>
        <family val="1"/>
        <charset val="204"/>
      </rPr>
      <t xml:space="preserve"> </t>
    </r>
    <r>
      <rPr>
        <sz val="8.5"/>
        <color theme="1"/>
        <rFont val="Sylfaen"/>
        <family val="1"/>
        <charset val="204"/>
      </rPr>
      <t>პირთა</t>
    </r>
    <r>
      <rPr>
        <sz val="8.5"/>
        <color theme="1"/>
        <rFont val="Times New Roman"/>
        <family val="1"/>
        <charset val="204"/>
      </rPr>
      <t xml:space="preserve"> </t>
    </r>
    <r>
      <rPr>
        <sz val="8.5"/>
        <color theme="1"/>
        <rFont val="Sylfaen"/>
        <family val="1"/>
        <charset val="204"/>
      </rPr>
      <t>რაოდენობა</t>
    </r>
    <r>
      <rPr>
        <sz val="8.5"/>
        <color theme="1"/>
        <rFont val="Times New Roman"/>
        <family val="1"/>
        <charset val="204"/>
      </rPr>
      <t xml:space="preserve"> </t>
    </r>
    <r>
      <rPr>
        <sz val="8.5"/>
        <color theme="1"/>
        <rFont val="Sylfaen"/>
        <family val="1"/>
        <charset val="204"/>
      </rPr>
      <t>გაზრდილია</t>
    </r>
    <r>
      <rPr>
        <sz val="8.5"/>
        <color theme="1"/>
        <rFont val="Times New Roman"/>
        <family val="1"/>
        <charset val="204"/>
      </rPr>
      <t xml:space="preserve"> </t>
    </r>
    <r>
      <rPr>
        <sz val="8.5"/>
        <color theme="1"/>
        <rFont val="Sylfaen"/>
        <family val="1"/>
        <charset val="204"/>
      </rPr>
      <t>წინა</t>
    </r>
    <r>
      <rPr>
        <sz val="8.5"/>
        <color theme="1"/>
        <rFont val="Times New Roman"/>
        <family val="1"/>
        <charset val="204"/>
      </rPr>
      <t xml:space="preserve"> </t>
    </r>
    <r>
      <rPr>
        <sz val="8.5"/>
        <color theme="1"/>
        <rFont val="Sylfaen"/>
        <family val="1"/>
        <charset val="204"/>
      </rPr>
      <t>წელს</t>
    </r>
    <r>
      <rPr>
        <sz val="8.5"/>
        <color theme="1"/>
        <rFont val="Times New Roman"/>
        <family val="1"/>
        <charset val="204"/>
      </rPr>
      <t xml:space="preserve"> </t>
    </r>
    <r>
      <rPr>
        <sz val="8.5"/>
        <color theme="1"/>
        <rFont val="Sylfaen"/>
        <family val="1"/>
        <charset val="204"/>
      </rPr>
      <t>დასაქმებულ</t>
    </r>
    <r>
      <rPr>
        <sz val="8.5"/>
        <color theme="1"/>
        <rFont val="Times New Roman"/>
        <family val="1"/>
        <charset val="204"/>
      </rPr>
      <t xml:space="preserve"> </t>
    </r>
    <r>
      <rPr>
        <sz val="8.5"/>
        <color theme="1"/>
        <rFont val="Sylfaen"/>
        <family val="1"/>
        <charset val="204"/>
      </rPr>
      <t>პირთა</t>
    </r>
    <r>
      <rPr>
        <sz val="8.5"/>
        <color theme="1"/>
        <rFont val="Times New Roman"/>
        <family val="1"/>
        <charset val="204"/>
      </rPr>
      <t xml:space="preserve"> </t>
    </r>
    <r>
      <rPr>
        <sz val="8.5"/>
        <color theme="1"/>
        <rFont val="Sylfaen"/>
        <family val="1"/>
        <charset val="204"/>
      </rPr>
      <t>ოდენობაზე</t>
    </r>
    <r>
      <rPr>
        <sz val="8.5"/>
        <color theme="1"/>
        <rFont val="Times New Roman"/>
        <family val="1"/>
        <charset val="204"/>
      </rPr>
      <t xml:space="preserve"> 30%-</t>
    </r>
    <r>
      <rPr>
        <sz val="8.5"/>
        <color theme="1"/>
        <rFont val="Sylfaen"/>
        <family val="1"/>
        <charset val="204"/>
      </rPr>
      <t>ით</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საერთო</t>
    </r>
    <r>
      <rPr>
        <sz val="8.5"/>
        <color theme="1"/>
        <rFont val="Times New Roman"/>
        <family val="1"/>
        <charset val="204"/>
      </rPr>
      <t xml:space="preserve"> </t>
    </r>
    <r>
      <rPr>
        <sz val="8.5"/>
        <color theme="1"/>
        <rFont val="Sylfaen"/>
        <family val="1"/>
        <charset val="204"/>
      </rPr>
      <t>რაოდენობის</t>
    </r>
    <r>
      <rPr>
        <sz val="8.5"/>
        <color theme="1"/>
        <rFont val="Times New Roman"/>
        <family val="1"/>
        <charset val="204"/>
      </rPr>
      <t xml:space="preserve"> </t>
    </r>
    <r>
      <rPr>
        <sz val="8.5"/>
        <color theme="1"/>
        <rFont val="Sylfaen"/>
        <family val="1"/>
        <charset val="204"/>
      </rPr>
      <t>ხვედრითი</t>
    </r>
    <r>
      <rPr>
        <sz val="8.5"/>
        <color theme="1"/>
        <rFont val="Times New Roman"/>
        <family val="1"/>
        <charset val="204"/>
      </rPr>
      <t xml:space="preserve"> </t>
    </r>
    <r>
      <rPr>
        <sz val="8.5"/>
        <color theme="1"/>
        <rFont val="Sylfaen"/>
        <family val="1"/>
        <charset val="204"/>
      </rPr>
      <t>წილიდან</t>
    </r>
    <r>
      <rPr>
        <sz val="8.5"/>
        <color theme="1"/>
        <rFont val="Times New Roman"/>
        <family val="1"/>
        <charset val="204"/>
      </rPr>
      <t xml:space="preserve"> </t>
    </r>
    <r>
      <rPr>
        <sz val="8.5"/>
        <color theme="1"/>
        <rFont val="Sylfaen"/>
        <family val="1"/>
        <charset val="204"/>
      </rPr>
      <t>გამომდინარე</t>
    </r>
    <r>
      <rPr>
        <sz val="8.5"/>
        <color theme="1"/>
        <rFont val="Times New Roman"/>
        <family val="1"/>
        <charset val="204"/>
      </rPr>
      <t xml:space="preserve">. </t>
    </r>
    <r>
      <rPr>
        <b/>
        <u/>
        <sz val="8.5"/>
        <color theme="1"/>
        <rFont val="Times New Roman"/>
        <family val="1"/>
      </rPr>
      <t>შედეგი:</t>
    </r>
    <r>
      <rPr>
        <sz val="8.5"/>
        <color theme="1"/>
        <rFont val="Times New Roman"/>
        <family val="1"/>
        <charset val="204"/>
      </rPr>
      <t xml:space="preserve"> მსჯავრდებულებს პენიტენციურ სისტემაში 3 მიმართულებით აქვთ დასაქმების შესაძლებლობა:
1. სამეურნეო სამსახური - 2016 წელს დასაქმებული იყო 628 მსჯავრდებული, მათ შორის 28 ქალი;
2.დასაქმების მინი კერები და სამეწარმეო საქმიანობა - 3 დაწესებულებაში ფუნქციონირებს სადალაქოები, დასაქმებულია 5 მსჯავრდებული;
N15 და N16 დაწესებულებებში გაიხსნა პურის საცხობი და მასში დასაქმებულია 18 მსჯავრდებული. N8 და N14 დაწესებულებებში მიმდინარეობს საცხობის მშენებლობა;
N5 ქალთა დაწესებულებაში ფუნქციონირებს სამკერვალო სალონი, 2016 წელს დასაქმდა 35 მსჯავრდებული ქალი.
3. ინდივიდუალური საქმიანობის შედეგად შექმნილი ნაკეთობების რეალიზაცია -მიმდინარე წლის ივლისის თვეში სასჯელაღსრულებისა და პრობაციის სამინისტროს ინიციატივით შეიქმნა ბრალდებულ/მსჯავრდებულთა ხელნაკეთი ნივთების გაყიდვების ვებ გვერდი. ინდივიდუალური საქმიანობით დაკავდა და მიკრო ბიზნესის წარმომადგენლად დარეგისტრირდა 40 მსჯავრდებული. გასაყიდად წარმოდგენილი ხელნაკეთი ნივთები განთავსებულია სპეციალურად შექმნილ გაყიდვების ვებ გვერდზე online.moc.gov.ge. მიმდინარეობს რეალიზაცია.
</t>
    </r>
  </si>
  <si>
    <r>
      <rPr>
        <sz val="8.5"/>
        <color theme="1"/>
        <rFont val="Sylfaen"/>
        <family val="1"/>
        <charset val="204"/>
      </rPr>
      <t>დასაქმებულ</t>
    </r>
    <r>
      <rPr>
        <sz val="8.5"/>
        <color theme="1"/>
        <rFont val="Times New Roman"/>
        <family val="1"/>
        <charset val="204"/>
      </rPr>
      <t xml:space="preserve"> </t>
    </r>
    <r>
      <rPr>
        <sz val="8.5"/>
        <color theme="1"/>
        <rFont val="Sylfaen"/>
        <family val="1"/>
        <charset val="204"/>
      </rPr>
      <t>პირთა</t>
    </r>
    <r>
      <rPr>
        <sz val="8.5"/>
        <color theme="1"/>
        <rFont val="Times New Roman"/>
        <family val="1"/>
        <charset val="204"/>
      </rPr>
      <t xml:space="preserve"> </t>
    </r>
    <r>
      <rPr>
        <sz val="8.5"/>
        <color theme="1"/>
        <rFont val="Sylfaen"/>
        <family val="1"/>
        <charset val="204"/>
      </rPr>
      <t>რაოდენობა</t>
    </r>
    <r>
      <rPr>
        <sz val="8.5"/>
        <color theme="1"/>
        <rFont val="Times New Roman"/>
        <family val="1"/>
        <charset val="204"/>
      </rPr>
      <t xml:space="preserve"> </t>
    </r>
    <r>
      <rPr>
        <sz val="8.5"/>
        <color theme="1"/>
        <rFont val="Sylfaen"/>
        <family val="1"/>
        <charset val="204"/>
      </rPr>
      <t>გაზრდილია</t>
    </r>
    <r>
      <rPr>
        <sz val="8.5"/>
        <color theme="1"/>
        <rFont val="Times New Roman"/>
        <family val="1"/>
        <charset val="204"/>
      </rPr>
      <t xml:space="preserve"> </t>
    </r>
    <r>
      <rPr>
        <sz val="8.5"/>
        <color theme="1"/>
        <rFont val="Sylfaen"/>
        <family val="1"/>
        <charset val="204"/>
      </rPr>
      <t>წინა</t>
    </r>
    <r>
      <rPr>
        <sz val="8.5"/>
        <color theme="1"/>
        <rFont val="Times New Roman"/>
        <family val="1"/>
        <charset val="204"/>
      </rPr>
      <t xml:space="preserve"> </t>
    </r>
    <r>
      <rPr>
        <sz val="8.5"/>
        <color theme="1"/>
        <rFont val="Sylfaen"/>
        <family val="1"/>
        <charset val="204"/>
      </rPr>
      <t>წელს</t>
    </r>
    <r>
      <rPr>
        <sz val="8.5"/>
        <color theme="1"/>
        <rFont val="Times New Roman"/>
        <family val="1"/>
        <charset val="204"/>
      </rPr>
      <t xml:space="preserve"> </t>
    </r>
    <r>
      <rPr>
        <sz val="8.5"/>
        <color theme="1"/>
        <rFont val="Sylfaen"/>
        <family val="1"/>
        <charset val="204"/>
      </rPr>
      <t>დასაქმებულ</t>
    </r>
    <r>
      <rPr>
        <sz val="8.5"/>
        <color theme="1"/>
        <rFont val="Times New Roman"/>
        <family val="1"/>
        <charset val="204"/>
      </rPr>
      <t xml:space="preserve"> </t>
    </r>
    <r>
      <rPr>
        <sz val="8.5"/>
        <color theme="1"/>
        <rFont val="Sylfaen"/>
        <family val="1"/>
        <charset val="204"/>
      </rPr>
      <t>პირთა</t>
    </r>
    <r>
      <rPr>
        <sz val="8.5"/>
        <color theme="1"/>
        <rFont val="Times New Roman"/>
        <family val="1"/>
        <charset val="204"/>
      </rPr>
      <t xml:space="preserve"> </t>
    </r>
    <r>
      <rPr>
        <sz val="8.5"/>
        <color theme="1"/>
        <rFont val="Sylfaen"/>
        <family val="1"/>
        <charset val="204"/>
      </rPr>
      <t>ოდენობასთან შედარებით</t>
    </r>
  </si>
  <si>
    <r>
      <t>ქვეპროგრამა</t>
    </r>
    <r>
      <rPr>
        <sz val="8.5"/>
        <color theme="1"/>
        <rFont val="Times New Roman"/>
        <family val="1"/>
        <charset val="204"/>
      </rPr>
      <t xml:space="preserve">  6.4.2.  </t>
    </r>
    <r>
      <rPr>
        <sz val="8.5"/>
        <color theme="1"/>
        <rFont val="Sylfaen"/>
        <family val="1"/>
        <charset val="204"/>
      </rPr>
      <t>პენიტენციურ დაწესებულებებში</t>
    </r>
    <r>
      <rPr>
        <sz val="8.5"/>
        <color theme="1"/>
        <rFont val="Times New Roman"/>
        <family val="1"/>
        <charset val="204"/>
      </rPr>
      <t xml:space="preserve"> </t>
    </r>
    <r>
      <rPr>
        <sz val="8.5"/>
        <color theme="1"/>
        <rFont val="Sylfaen"/>
        <family val="1"/>
        <charset val="204"/>
      </rPr>
      <t>განათლების</t>
    </r>
    <r>
      <rPr>
        <sz val="8.5"/>
        <color theme="1"/>
        <rFont val="Times New Roman"/>
        <family val="1"/>
        <charset val="204"/>
      </rPr>
      <t xml:space="preserve"> </t>
    </r>
    <r>
      <rPr>
        <sz val="8.5"/>
        <color theme="1"/>
        <rFont val="Sylfaen"/>
        <family val="1"/>
        <charset val="204"/>
      </rPr>
      <t>მიღების</t>
    </r>
    <r>
      <rPr>
        <sz val="8.5"/>
        <color theme="1"/>
        <rFont val="Times New Roman"/>
        <family val="1"/>
        <charset val="204"/>
      </rPr>
      <t xml:space="preserve"> </t>
    </r>
    <r>
      <rPr>
        <sz val="8.5"/>
        <color theme="1"/>
        <rFont val="Sylfaen"/>
        <family val="1"/>
        <charset val="204"/>
      </rPr>
      <t xml:space="preserve">შესაძლებლობა პროფესიული/სახელობო და სატრენინგო/საგანმანათლებლო პროგრამების დანერგვის მეშვეობით </t>
    </r>
  </si>
  <si>
    <r>
      <t>1. პროფესიულ</t>
    </r>
    <r>
      <rPr>
        <sz val="8.5"/>
        <color theme="1"/>
        <rFont val="Times New Roman"/>
        <family val="1"/>
        <charset val="204"/>
      </rPr>
      <t>/</t>
    </r>
    <r>
      <rPr>
        <sz val="8.5"/>
        <color theme="1"/>
        <rFont val="Sylfaen"/>
        <family val="1"/>
        <charset val="204"/>
      </rPr>
      <t>სახელობო</t>
    </r>
    <r>
      <rPr>
        <sz val="8.5"/>
        <color theme="1"/>
        <rFont val="Times New Roman"/>
        <family val="1"/>
        <charset val="204"/>
      </rPr>
      <t xml:space="preserve"> და სატრენინგო/საგანმანათლებლო </t>
    </r>
    <r>
      <rPr>
        <sz val="8.5"/>
        <color theme="1"/>
        <rFont val="Sylfaen"/>
        <family val="1"/>
        <charset val="204"/>
      </rPr>
      <t>სწავლების</t>
    </r>
    <r>
      <rPr>
        <sz val="8.5"/>
        <color theme="1"/>
        <rFont val="Times New Roman"/>
        <family val="1"/>
        <charset val="204"/>
      </rPr>
      <t xml:space="preserve"> </t>
    </r>
    <r>
      <rPr>
        <sz val="8.5"/>
        <color theme="1"/>
        <rFont val="Sylfaen"/>
        <family val="1"/>
        <charset val="204"/>
      </rPr>
      <t>პროგრამებში</t>
    </r>
    <r>
      <rPr>
        <sz val="8.5"/>
        <color theme="1"/>
        <rFont val="Times New Roman"/>
        <family val="1"/>
        <charset val="204"/>
      </rPr>
      <t xml:space="preserve"> </t>
    </r>
    <r>
      <rPr>
        <sz val="8.5"/>
        <color theme="1"/>
        <rFont val="Sylfaen"/>
        <family val="1"/>
        <charset val="204"/>
      </rPr>
      <t xml:space="preserve">ჩართულ </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რაოდენობა; 
2. პროფესიულ/სახელობო და სატრენინგო/საგანმანათლებლო სწავლების პროგრამებში სერთიფიცირებულ  პატიმართა რაოდენობა</t>
    </r>
  </si>
  <si>
    <r>
      <t>პროფესიული</t>
    </r>
    <r>
      <rPr>
        <sz val="8.5"/>
        <color theme="1"/>
        <rFont val="Times New Roman"/>
        <family val="1"/>
        <charset val="204"/>
      </rPr>
      <t xml:space="preserve">/ </t>
    </r>
    <r>
      <rPr>
        <sz val="8.5"/>
        <color theme="1"/>
        <rFont val="Sylfaen"/>
        <family val="1"/>
        <charset val="204"/>
      </rPr>
      <t>სახელობო</t>
    </r>
    <r>
      <rPr>
        <sz val="8.5"/>
        <color theme="1"/>
        <rFont val="Times New Roman"/>
        <family val="1"/>
        <charset val="204"/>
      </rPr>
      <t xml:space="preserve"> </t>
    </r>
    <r>
      <rPr>
        <sz val="8.5"/>
        <color theme="1"/>
        <rFont val="Sylfaen"/>
        <family val="1"/>
        <charset val="204"/>
      </rPr>
      <t>სწავლების</t>
    </r>
    <r>
      <rPr>
        <sz val="8.5"/>
        <color theme="1"/>
        <rFont val="Times New Roman"/>
        <family val="1"/>
        <charset val="204"/>
      </rPr>
      <t xml:space="preserve"> </t>
    </r>
    <r>
      <rPr>
        <sz val="8.5"/>
        <color theme="1"/>
        <rFont val="Sylfaen"/>
        <family val="1"/>
        <charset val="204"/>
      </rPr>
      <t>კურსებში</t>
    </r>
    <r>
      <rPr>
        <sz val="8.5"/>
        <color theme="1"/>
        <rFont val="Times New Roman"/>
        <family val="1"/>
        <charset val="204"/>
      </rPr>
      <t xml:space="preserve"> </t>
    </r>
    <r>
      <rPr>
        <sz val="8.5"/>
        <color theme="1"/>
        <rFont val="Sylfaen"/>
        <family val="1"/>
        <charset val="204"/>
      </rPr>
      <t>ჩართულ</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რაოდენობის</t>
    </r>
    <r>
      <rPr>
        <sz val="8.5"/>
        <color theme="1"/>
        <rFont val="Times New Roman"/>
        <family val="1"/>
        <charset val="204"/>
      </rPr>
      <t xml:space="preserve"> 30%-</t>
    </r>
    <r>
      <rPr>
        <sz val="8.5"/>
        <color theme="1"/>
        <rFont val="Sylfaen"/>
        <family val="1"/>
        <charset val="204"/>
      </rPr>
      <t>ით</t>
    </r>
    <r>
      <rPr>
        <sz val="8.5"/>
        <color theme="1"/>
        <rFont val="Times New Roman"/>
        <family val="1"/>
        <charset val="204"/>
      </rPr>
      <t xml:space="preserve"> </t>
    </r>
    <r>
      <rPr>
        <sz val="8.5"/>
        <color theme="1"/>
        <rFont val="Sylfaen"/>
        <family val="1"/>
        <charset val="204"/>
      </rPr>
      <t>ზრდა</t>
    </r>
    <r>
      <rPr>
        <sz val="8.5"/>
        <color theme="1"/>
        <rFont val="Times New Roman"/>
        <family val="1"/>
        <charset val="204"/>
      </rPr>
      <t xml:space="preserve"> </t>
    </r>
    <r>
      <rPr>
        <sz val="8.5"/>
        <color theme="1"/>
        <rFont val="Sylfaen"/>
        <family val="1"/>
        <charset val="204"/>
      </rPr>
      <t xml:space="preserve">წინა </t>
    </r>
    <r>
      <rPr>
        <sz val="8.5"/>
        <color theme="1"/>
        <rFont val="Times New Roman"/>
        <family val="1"/>
        <charset val="204"/>
      </rPr>
      <t xml:space="preserve"> </t>
    </r>
    <r>
      <rPr>
        <sz val="8.5"/>
        <color theme="1"/>
        <rFont val="Sylfaen"/>
        <family val="1"/>
        <charset val="204"/>
      </rPr>
      <t>წლის</t>
    </r>
    <r>
      <rPr>
        <sz val="8.5"/>
        <color theme="1"/>
        <rFont val="Times New Roman"/>
        <family val="1"/>
        <charset val="204"/>
      </rPr>
      <t xml:space="preserve"> </t>
    </r>
    <r>
      <rPr>
        <sz val="8.5"/>
        <color theme="1"/>
        <rFont val="Sylfaen"/>
        <family val="1"/>
        <charset val="204"/>
      </rPr>
      <t>მაჩვენებელან</t>
    </r>
    <r>
      <rPr>
        <sz val="8.5"/>
        <color theme="1"/>
        <rFont val="Times New Roman"/>
        <family val="1"/>
        <charset val="204"/>
      </rPr>
      <t xml:space="preserve"> </t>
    </r>
    <r>
      <rPr>
        <sz val="8.5"/>
        <color theme="1"/>
        <rFont val="Sylfaen"/>
        <family val="1"/>
        <charset val="204"/>
      </rPr>
      <t>შედარებით</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საერთო</t>
    </r>
    <r>
      <rPr>
        <sz val="8.5"/>
        <color theme="1"/>
        <rFont val="Times New Roman"/>
        <family val="1"/>
        <charset val="204"/>
      </rPr>
      <t xml:space="preserve"> </t>
    </r>
    <r>
      <rPr>
        <sz val="8.5"/>
        <color theme="1"/>
        <rFont val="Sylfaen"/>
        <family val="1"/>
        <charset val="204"/>
      </rPr>
      <t>რაოდენობის</t>
    </r>
    <r>
      <rPr>
        <sz val="8.5"/>
        <color theme="1"/>
        <rFont val="Times New Roman"/>
        <family val="1"/>
        <charset val="204"/>
      </rPr>
      <t xml:space="preserve"> </t>
    </r>
    <r>
      <rPr>
        <sz val="8.5"/>
        <color theme="1"/>
        <rFont val="Sylfaen"/>
        <family val="1"/>
        <charset val="204"/>
      </rPr>
      <t>ხვედრითი</t>
    </r>
    <r>
      <rPr>
        <sz val="8.5"/>
        <color theme="1"/>
        <rFont val="Times New Roman"/>
        <family val="1"/>
        <charset val="204"/>
      </rPr>
      <t xml:space="preserve"> </t>
    </r>
    <r>
      <rPr>
        <sz val="8.5"/>
        <color theme="1"/>
        <rFont val="Sylfaen"/>
        <family val="1"/>
        <charset val="204"/>
      </rPr>
      <t>წილიდან</t>
    </r>
    <r>
      <rPr>
        <sz val="8.5"/>
        <color theme="1"/>
        <rFont val="Times New Roman"/>
        <family val="1"/>
        <charset val="204"/>
      </rPr>
      <t xml:space="preserve"> </t>
    </r>
    <r>
      <rPr>
        <sz val="8.5"/>
        <color theme="1"/>
        <rFont val="Sylfaen"/>
        <family val="1"/>
        <charset val="204"/>
      </rPr>
      <t>გამომდინარე</t>
    </r>
    <r>
      <rPr>
        <sz val="8.5"/>
        <color theme="1"/>
        <rFont val="Times New Roman"/>
        <family val="1"/>
        <charset val="204"/>
      </rPr>
      <t>.</t>
    </r>
  </si>
  <si>
    <r>
      <t>პროფესიული</t>
    </r>
    <r>
      <rPr>
        <sz val="8.5"/>
        <color theme="1"/>
        <rFont val="Times New Roman"/>
        <family val="1"/>
        <charset val="204"/>
      </rPr>
      <t xml:space="preserve">/ </t>
    </r>
    <r>
      <rPr>
        <sz val="8.5"/>
        <color theme="1"/>
        <rFont val="Sylfaen"/>
        <family val="1"/>
        <charset val="204"/>
      </rPr>
      <t>სახელობო</t>
    </r>
    <r>
      <rPr>
        <sz val="8.5"/>
        <color theme="1"/>
        <rFont val="Times New Roman"/>
        <family val="1"/>
        <charset val="204"/>
      </rPr>
      <t xml:space="preserve"> </t>
    </r>
    <r>
      <rPr>
        <sz val="8.5"/>
        <color theme="1"/>
        <rFont val="Sylfaen"/>
        <family val="1"/>
        <charset val="204"/>
      </rPr>
      <t>სწავლების</t>
    </r>
    <r>
      <rPr>
        <sz val="8.5"/>
        <color theme="1"/>
        <rFont val="Times New Roman"/>
        <family val="1"/>
        <charset val="204"/>
      </rPr>
      <t xml:space="preserve"> </t>
    </r>
    <r>
      <rPr>
        <sz val="8.5"/>
        <color theme="1"/>
        <rFont val="Sylfaen"/>
        <family val="1"/>
        <charset val="204"/>
      </rPr>
      <t>კურსებში</t>
    </r>
    <r>
      <rPr>
        <sz val="8.5"/>
        <color theme="1"/>
        <rFont val="Times New Roman"/>
        <family val="1"/>
        <charset val="204"/>
      </rPr>
      <t xml:space="preserve"> </t>
    </r>
    <r>
      <rPr>
        <sz val="8.5"/>
        <color theme="1"/>
        <rFont val="Sylfaen"/>
        <family val="1"/>
        <charset val="204"/>
      </rPr>
      <t>ჩართულ</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რაოდენობის</t>
    </r>
    <r>
      <rPr>
        <sz val="8.5"/>
        <color theme="1"/>
        <rFont val="Times New Roman"/>
        <family val="1"/>
        <charset val="204"/>
      </rPr>
      <t xml:space="preserve"> 30%-</t>
    </r>
    <r>
      <rPr>
        <sz val="8.5"/>
        <color theme="1"/>
        <rFont val="Sylfaen"/>
        <family val="1"/>
        <charset val="204"/>
      </rPr>
      <t>ით</t>
    </r>
    <r>
      <rPr>
        <sz val="8.5"/>
        <color theme="1"/>
        <rFont val="Times New Roman"/>
        <family val="1"/>
        <charset val="204"/>
      </rPr>
      <t xml:space="preserve"> </t>
    </r>
    <r>
      <rPr>
        <sz val="8.5"/>
        <color theme="1"/>
        <rFont val="Sylfaen"/>
        <family val="1"/>
        <charset val="204"/>
      </rPr>
      <t>ზრდა</t>
    </r>
    <r>
      <rPr>
        <sz val="8.5"/>
        <color theme="1"/>
        <rFont val="Times New Roman"/>
        <family val="1"/>
        <charset val="204"/>
      </rPr>
      <t xml:space="preserve"> </t>
    </r>
    <r>
      <rPr>
        <sz val="8.5"/>
        <color theme="1"/>
        <rFont val="Sylfaen"/>
        <family val="1"/>
        <charset val="204"/>
      </rPr>
      <t xml:space="preserve">წინა </t>
    </r>
    <r>
      <rPr>
        <sz val="8.5"/>
        <color theme="1"/>
        <rFont val="Times New Roman"/>
        <family val="1"/>
        <charset val="204"/>
      </rPr>
      <t xml:space="preserve"> </t>
    </r>
    <r>
      <rPr>
        <sz val="8.5"/>
        <color theme="1"/>
        <rFont val="Sylfaen"/>
        <family val="1"/>
        <charset val="204"/>
      </rPr>
      <t>წლის</t>
    </r>
    <r>
      <rPr>
        <sz val="8.5"/>
        <color theme="1"/>
        <rFont val="Times New Roman"/>
        <family val="1"/>
        <charset val="204"/>
      </rPr>
      <t xml:space="preserve"> </t>
    </r>
    <r>
      <rPr>
        <sz val="8.5"/>
        <color theme="1"/>
        <rFont val="Sylfaen"/>
        <family val="1"/>
        <charset val="204"/>
      </rPr>
      <t>მაჩვენებელან</t>
    </r>
    <r>
      <rPr>
        <sz val="8.5"/>
        <color theme="1"/>
        <rFont val="Times New Roman"/>
        <family val="1"/>
        <charset val="204"/>
      </rPr>
      <t xml:space="preserve"> </t>
    </r>
    <r>
      <rPr>
        <sz val="8.5"/>
        <color theme="1"/>
        <rFont val="Sylfaen"/>
        <family val="1"/>
        <charset val="204"/>
      </rPr>
      <t>შედარებით</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საერთო</t>
    </r>
    <r>
      <rPr>
        <sz val="8.5"/>
        <color theme="1"/>
        <rFont val="Times New Roman"/>
        <family val="1"/>
        <charset val="204"/>
      </rPr>
      <t xml:space="preserve"> </t>
    </r>
    <r>
      <rPr>
        <sz val="8.5"/>
        <color theme="1"/>
        <rFont val="Sylfaen"/>
        <family val="1"/>
        <charset val="204"/>
      </rPr>
      <t>რაოდენობის</t>
    </r>
    <r>
      <rPr>
        <sz val="8.5"/>
        <color theme="1"/>
        <rFont val="Times New Roman"/>
        <family val="1"/>
        <charset val="204"/>
      </rPr>
      <t xml:space="preserve"> </t>
    </r>
    <r>
      <rPr>
        <sz val="8.5"/>
        <color theme="1"/>
        <rFont val="Sylfaen"/>
        <family val="1"/>
        <charset val="204"/>
      </rPr>
      <t>ხვედრითი</t>
    </r>
    <r>
      <rPr>
        <sz val="8.5"/>
        <color theme="1"/>
        <rFont val="Times New Roman"/>
        <family val="1"/>
        <charset val="204"/>
      </rPr>
      <t xml:space="preserve"> </t>
    </r>
    <r>
      <rPr>
        <sz val="8.5"/>
        <color theme="1"/>
        <rFont val="Sylfaen"/>
        <family val="1"/>
        <charset val="204"/>
      </rPr>
      <t>წილიდან</t>
    </r>
    <r>
      <rPr>
        <sz val="8.5"/>
        <color theme="1"/>
        <rFont val="Times New Roman"/>
        <family val="1"/>
        <charset val="204"/>
      </rPr>
      <t xml:space="preserve"> </t>
    </r>
    <r>
      <rPr>
        <sz val="8.5"/>
        <color theme="1"/>
        <rFont val="Sylfaen"/>
        <family val="1"/>
        <charset val="204"/>
      </rPr>
      <t>გამომდინარე</t>
    </r>
    <r>
      <rPr>
        <sz val="8.5"/>
        <color theme="1"/>
        <rFont val="Times New Roman"/>
        <family val="1"/>
        <charset val="204"/>
      </rPr>
      <t xml:space="preserve">.
</t>
    </r>
    <r>
      <rPr>
        <b/>
        <i/>
        <u/>
        <sz val="8.5"/>
        <color theme="1"/>
        <rFont val="Times New Roman"/>
        <family val="1"/>
        <charset val="204"/>
      </rPr>
      <t>შედეგი</t>
    </r>
    <r>
      <rPr>
        <sz val="8.5"/>
        <color theme="1"/>
        <rFont val="Times New Roman"/>
        <family val="1"/>
        <charset val="204"/>
      </rPr>
      <t xml:space="preserve">
1. პროფესიულ პროგრამებში ჩართული იყო 1303 მსჯავრდებული (625-სახელობო/პროფ. + 678 სატრენინგო/კომპიუტერული);
(2013 წელს გადამზადებული იყო 840 მსჯავრდებული, ვალდებულება გვქონდა 1174 მსჯ-ის გადამზადებაზე);
2.პროფესიულ პროგრამებში სერთიფიცირება მიიღო 960 მსჯავრდებული (625-სახელობო/პროფ. + 335 სატრენინგო/კომპიუტერული)
</t>
    </r>
  </si>
  <si>
    <r>
      <t xml:space="preserve">1. </t>
    </r>
    <r>
      <rPr>
        <sz val="8.5"/>
        <color theme="1"/>
        <rFont val="Sylfaen"/>
        <family val="1"/>
        <charset val="204"/>
      </rPr>
      <t>დასაქმებულ</t>
    </r>
    <r>
      <rPr>
        <sz val="8.5"/>
        <color theme="1"/>
        <rFont val="Times New Roman"/>
        <family val="1"/>
        <charset val="204"/>
      </rPr>
      <t xml:space="preserve"> </t>
    </r>
    <r>
      <rPr>
        <sz val="8.5"/>
        <color theme="1"/>
        <rFont val="Sylfaen"/>
        <family val="1"/>
        <charset val="204"/>
      </rPr>
      <t>პირთა</t>
    </r>
    <r>
      <rPr>
        <sz val="8.5"/>
        <color theme="1"/>
        <rFont val="Times New Roman"/>
        <family val="1"/>
        <charset val="204"/>
      </rPr>
      <t xml:space="preserve"> </t>
    </r>
    <r>
      <rPr>
        <sz val="8.5"/>
        <color theme="1"/>
        <rFont val="Sylfaen"/>
        <family val="1"/>
        <charset val="204"/>
      </rPr>
      <t>რაოდენობა</t>
    </r>
    <r>
      <rPr>
        <sz val="8.5"/>
        <color theme="1"/>
        <rFont val="Times New Roman"/>
        <family val="1"/>
        <charset val="204"/>
      </rPr>
      <t xml:space="preserve"> </t>
    </r>
    <r>
      <rPr>
        <sz val="8.5"/>
        <color theme="1"/>
        <rFont val="Sylfaen"/>
        <family val="1"/>
        <charset val="204"/>
      </rPr>
      <t>გაზრდილია</t>
    </r>
    <r>
      <rPr>
        <sz val="8.5"/>
        <color theme="1"/>
        <rFont val="Times New Roman"/>
        <family val="1"/>
        <charset val="204"/>
      </rPr>
      <t xml:space="preserve"> </t>
    </r>
    <r>
      <rPr>
        <sz val="8.5"/>
        <color theme="1"/>
        <rFont val="Sylfaen"/>
        <family val="1"/>
        <charset val="204"/>
      </rPr>
      <t>წინა</t>
    </r>
    <r>
      <rPr>
        <sz val="8.5"/>
        <color theme="1"/>
        <rFont val="Times New Roman"/>
        <family val="1"/>
        <charset val="204"/>
      </rPr>
      <t xml:space="preserve"> </t>
    </r>
    <r>
      <rPr>
        <sz val="8.5"/>
        <color theme="1"/>
        <rFont val="Sylfaen"/>
        <family val="1"/>
        <charset val="204"/>
      </rPr>
      <t>წელს</t>
    </r>
    <r>
      <rPr>
        <sz val="8.5"/>
        <color theme="1"/>
        <rFont val="Times New Roman"/>
        <family val="1"/>
        <charset val="204"/>
      </rPr>
      <t xml:space="preserve"> </t>
    </r>
    <r>
      <rPr>
        <sz val="8.5"/>
        <color theme="1"/>
        <rFont val="Sylfaen"/>
        <family val="1"/>
        <charset val="204"/>
      </rPr>
      <t>დასაქმებულ</t>
    </r>
    <r>
      <rPr>
        <sz val="8.5"/>
        <color theme="1"/>
        <rFont val="Times New Roman"/>
        <family val="1"/>
        <charset val="204"/>
      </rPr>
      <t xml:space="preserve"> </t>
    </r>
    <r>
      <rPr>
        <sz val="8.5"/>
        <color theme="1"/>
        <rFont val="Sylfaen"/>
        <family val="1"/>
        <charset val="204"/>
      </rPr>
      <t>პირთა</t>
    </r>
    <r>
      <rPr>
        <sz val="8.5"/>
        <color theme="1"/>
        <rFont val="Times New Roman"/>
        <family val="1"/>
        <charset val="204"/>
      </rPr>
      <t xml:space="preserve"> </t>
    </r>
    <r>
      <rPr>
        <sz val="8.5"/>
        <color theme="1"/>
        <rFont val="Sylfaen"/>
        <family val="1"/>
        <charset val="204"/>
      </rPr>
      <t>ოდენობაზე</t>
    </r>
    <r>
      <rPr>
        <sz val="8.5"/>
        <color theme="1"/>
        <rFont val="Times New Roman"/>
        <family val="1"/>
        <charset val="204"/>
      </rPr>
      <t xml:space="preserve"> 30%-</t>
    </r>
    <r>
      <rPr>
        <sz val="8.5"/>
        <color theme="1"/>
        <rFont val="Sylfaen"/>
        <family val="1"/>
        <charset val="204"/>
      </rPr>
      <t>ით</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საერთო</t>
    </r>
    <r>
      <rPr>
        <sz val="8.5"/>
        <color theme="1"/>
        <rFont val="Times New Roman"/>
        <family val="1"/>
        <charset val="204"/>
      </rPr>
      <t xml:space="preserve"> </t>
    </r>
    <r>
      <rPr>
        <sz val="8.5"/>
        <color theme="1"/>
        <rFont val="Sylfaen"/>
        <family val="1"/>
        <charset val="204"/>
      </rPr>
      <t>რაოდენობის</t>
    </r>
    <r>
      <rPr>
        <sz val="8.5"/>
        <color theme="1"/>
        <rFont val="Times New Roman"/>
        <family val="1"/>
        <charset val="204"/>
      </rPr>
      <t xml:space="preserve"> </t>
    </r>
    <r>
      <rPr>
        <sz val="8.5"/>
        <color theme="1"/>
        <rFont val="Sylfaen"/>
        <family val="1"/>
        <charset val="204"/>
      </rPr>
      <t>ხვედრითი</t>
    </r>
    <r>
      <rPr>
        <sz val="8.5"/>
        <color theme="1"/>
        <rFont val="Times New Roman"/>
        <family val="1"/>
        <charset val="204"/>
      </rPr>
      <t xml:space="preserve"> </t>
    </r>
    <r>
      <rPr>
        <sz val="8.5"/>
        <color theme="1"/>
        <rFont val="Sylfaen"/>
        <family val="1"/>
        <charset val="204"/>
      </rPr>
      <t>წილიდან</t>
    </r>
    <r>
      <rPr>
        <sz val="8.5"/>
        <color theme="1"/>
        <rFont val="Times New Roman"/>
        <family val="1"/>
        <charset val="204"/>
      </rPr>
      <t xml:space="preserve"> </t>
    </r>
    <r>
      <rPr>
        <sz val="8.5"/>
        <color theme="1"/>
        <rFont val="Sylfaen"/>
        <family val="1"/>
        <charset val="204"/>
      </rPr>
      <t>გამომდინარე</t>
    </r>
    <r>
      <rPr>
        <sz val="8.5"/>
        <color theme="1"/>
        <rFont val="Times New Roman"/>
        <family val="1"/>
        <charset val="204"/>
      </rPr>
      <t xml:space="preserve">.                            </t>
    </r>
    <r>
      <rPr>
        <b/>
        <sz val="8.5"/>
        <color theme="1"/>
        <rFont val="Times New Roman"/>
        <family val="1"/>
      </rPr>
      <t xml:space="preserve">მიღწეულია: </t>
    </r>
  </si>
  <si>
    <r>
      <t xml:space="preserve">პროფესიული/ </t>
    </r>
    <r>
      <rPr>
        <sz val="8.5"/>
        <color theme="1"/>
        <rFont val="Sylfaen"/>
        <family val="1"/>
        <charset val="204"/>
      </rPr>
      <t>სახელობო</t>
    </r>
    <r>
      <rPr>
        <sz val="8.5"/>
        <color theme="1"/>
        <rFont val="Times New Roman"/>
        <family val="1"/>
        <charset val="204"/>
      </rPr>
      <t xml:space="preserve"> და სატრენინგო/საგანმანათლებლო </t>
    </r>
    <r>
      <rPr>
        <sz val="8.5"/>
        <color theme="1"/>
        <rFont val="Sylfaen"/>
        <family val="1"/>
        <charset val="204"/>
      </rPr>
      <t>სწავლების</t>
    </r>
    <r>
      <rPr>
        <sz val="8.5"/>
        <color theme="1"/>
        <rFont val="Times New Roman"/>
        <family val="1"/>
        <charset val="204"/>
      </rPr>
      <t xml:space="preserve"> </t>
    </r>
    <r>
      <rPr>
        <sz val="8.5"/>
        <color theme="1"/>
        <rFont val="Sylfaen"/>
        <family val="1"/>
        <charset val="204"/>
      </rPr>
      <t>კურსებში</t>
    </r>
    <r>
      <rPr>
        <sz val="8.5"/>
        <color theme="1"/>
        <rFont val="Times New Roman"/>
        <family val="1"/>
        <charset val="204"/>
      </rPr>
      <t xml:space="preserve"> </t>
    </r>
    <r>
      <rPr>
        <sz val="8.5"/>
        <color theme="1"/>
        <rFont val="Sylfaen"/>
        <family val="1"/>
        <charset val="204"/>
      </rPr>
      <t>ჩართულ</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რაოდენობის</t>
    </r>
    <r>
      <rPr>
        <sz val="8.5"/>
        <color theme="1"/>
        <rFont val="Times New Roman"/>
        <family val="1"/>
        <charset val="204"/>
      </rPr>
      <t xml:space="preserve"> 30%-</t>
    </r>
    <r>
      <rPr>
        <sz val="8.5"/>
        <color theme="1"/>
        <rFont val="Sylfaen"/>
        <family val="1"/>
        <charset val="204"/>
      </rPr>
      <t>ით</t>
    </r>
    <r>
      <rPr>
        <sz val="8.5"/>
        <color theme="1"/>
        <rFont val="Times New Roman"/>
        <family val="1"/>
        <charset val="204"/>
      </rPr>
      <t xml:space="preserve"> </t>
    </r>
    <r>
      <rPr>
        <sz val="8.5"/>
        <color theme="1"/>
        <rFont val="Sylfaen"/>
        <family val="1"/>
        <charset val="204"/>
      </rPr>
      <t>ზრდა</t>
    </r>
    <r>
      <rPr>
        <sz val="8.5"/>
        <color theme="1"/>
        <rFont val="Times New Roman"/>
        <family val="1"/>
        <charset val="204"/>
      </rPr>
      <t xml:space="preserve"> </t>
    </r>
    <r>
      <rPr>
        <sz val="8.5"/>
        <color theme="1"/>
        <rFont val="Sylfaen"/>
        <family val="1"/>
        <charset val="204"/>
      </rPr>
      <t xml:space="preserve">წინა </t>
    </r>
    <r>
      <rPr>
        <sz val="8.5"/>
        <color theme="1"/>
        <rFont val="Times New Roman"/>
        <family val="1"/>
        <charset val="204"/>
      </rPr>
      <t xml:space="preserve"> </t>
    </r>
    <r>
      <rPr>
        <sz val="8.5"/>
        <color theme="1"/>
        <rFont val="Sylfaen"/>
        <family val="1"/>
        <charset val="204"/>
      </rPr>
      <t>წლის</t>
    </r>
    <r>
      <rPr>
        <sz val="8.5"/>
        <color theme="1"/>
        <rFont val="Times New Roman"/>
        <family val="1"/>
        <charset val="204"/>
      </rPr>
      <t xml:space="preserve"> </t>
    </r>
    <r>
      <rPr>
        <sz val="8.5"/>
        <color theme="1"/>
        <rFont val="Sylfaen"/>
        <family val="1"/>
        <charset val="204"/>
      </rPr>
      <t>მაჩვენებელან</t>
    </r>
    <r>
      <rPr>
        <sz val="8.5"/>
        <color theme="1"/>
        <rFont val="Times New Roman"/>
        <family val="1"/>
        <charset val="204"/>
      </rPr>
      <t xml:space="preserve"> </t>
    </r>
    <r>
      <rPr>
        <sz val="8.5"/>
        <color theme="1"/>
        <rFont val="Sylfaen"/>
        <family val="1"/>
        <charset val="204"/>
      </rPr>
      <t>შედარებით</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საერთო</t>
    </r>
    <r>
      <rPr>
        <sz val="8.5"/>
        <color theme="1"/>
        <rFont val="Times New Roman"/>
        <family val="1"/>
        <charset val="204"/>
      </rPr>
      <t xml:space="preserve"> </t>
    </r>
    <r>
      <rPr>
        <sz val="8.5"/>
        <color theme="1"/>
        <rFont val="Sylfaen"/>
        <family val="1"/>
        <charset val="204"/>
      </rPr>
      <t>რაოდენობის</t>
    </r>
    <r>
      <rPr>
        <sz val="8.5"/>
        <color theme="1"/>
        <rFont val="Times New Roman"/>
        <family val="1"/>
        <charset val="204"/>
      </rPr>
      <t xml:space="preserve"> </t>
    </r>
    <r>
      <rPr>
        <sz val="8.5"/>
        <color theme="1"/>
        <rFont val="Sylfaen"/>
        <family val="1"/>
        <charset val="204"/>
      </rPr>
      <t>ხვედრითი</t>
    </r>
    <r>
      <rPr>
        <sz val="8.5"/>
        <color theme="1"/>
        <rFont val="Times New Roman"/>
        <family val="1"/>
        <charset val="204"/>
      </rPr>
      <t xml:space="preserve"> </t>
    </r>
    <r>
      <rPr>
        <sz val="8.5"/>
        <color theme="1"/>
        <rFont val="Sylfaen"/>
        <family val="1"/>
        <charset val="204"/>
      </rPr>
      <t>წილიდან</t>
    </r>
    <r>
      <rPr>
        <sz val="8.5"/>
        <color theme="1"/>
        <rFont val="Times New Roman"/>
        <family val="1"/>
        <charset val="204"/>
      </rPr>
      <t xml:space="preserve"> </t>
    </r>
    <r>
      <rPr>
        <sz val="8.5"/>
        <color theme="1"/>
        <rFont val="Sylfaen"/>
        <family val="1"/>
        <charset val="204"/>
      </rPr>
      <t>გამომდინარე</t>
    </r>
    <r>
      <rPr>
        <sz val="8.5"/>
        <color theme="1"/>
        <rFont val="Times New Roman"/>
        <family val="1"/>
        <charset val="204"/>
      </rPr>
      <t xml:space="preserve">. </t>
    </r>
    <r>
      <rPr>
        <b/>
        <u/>
        <sz val="8.5"/>
        <color theme="1"/>
        <rFont val="Times New Roman"/>
        <family val="1"/>
      </rPr>
      <t xml:space="preserve">შედეგი: </t>
    </r>
    <r>
      <rPr>
        <sz val="8.5"/>
        <color theme="1"/>
        <rFont val="Times New Roman"/>
        <family val="1"/>
        <charset val="204"/>
      </rPr>
      <t xml:space="preserve">საგანმანათლებლო პროფესიულ პროგრამებში საანგარიშო პერიოდისათვის ჩართული იყო 1325  მსჯავრდებული, რაც წარმოადგენს მსჯავრდებულთა საერთო რაოდენობის 16  პროცენტს.
</t>
    </r>
  </si>
  <si>
    <r>
      <t>პროფესიულ</t>
    </r>
    <r>
      <rPr>
        <sz val="8.5"/>
        <color theme="1"/>
        <rFont val="Times New Roman"/>
        <family val="1"/>
        <charset val="204"/>
      </rPr>
      <t xml:space="preserve"> და საგანმანათლებლო </t>
    </r>
    <r>
      <rPr>
        <sz val="8.5"/>
        <color theme="1"/>
        <rFont val="Sylfaen"/>
        <family val="1"/>
        <charset val="204"/>
      </rPr>
      <t>სწავლების</t>
    </r>
    <r>
      <rPr>
        <sz val="8.5"/>
        <color theme="1"/>
        <rFont val="Times New Roman"/>
        <family val="1"/>
        <charset val="204"/>
      </rPr>
      <t xml:space="preserve"> </t>
    </r>
    <r>
      <rPr>
        <sz val="8.5"/>
        <color theme="1"/>
        <rFont val="Sylfaen"/>
        <family val="1"/>
        <charset val="204"/>
      </rPr>
      <t>კურსებში</t>
    </r>
    <r>
      <rPr>
        <sz val="8.5"/>
        <color theme="1"/>
        <rFont val="Times New Roman"/>
        <family val="1"/>
        <charset val="204"/>
      </rPr>
      <t xml:space="preserve"> </t>
    </r>
    <r>
      <rPr>
        <sz val="8.5"/>
        <color theme="1"/>
        <rFont val="Sylfaen"/>
        <family val="1"/>
        <charset val="204"/>
      </rPr>
      <t>ჩართულ</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რაოდენობის</t>
    </r>
    <r>
      <rPr>
        <sz val="8.5"/>
        <color theme="1"/>
        <rFont val="Times New Roman"/>
        <family val="1"/>
        <charset val="204"/>
      </rPr>
      <t xml:space="preserve"> პროცენტული ზრდა </t>
    </r>
    <r>
      <rPr>
        <sz val="8.5"/>
        <color theme="1"/>
        <rFont val="Sylfaen"/>
        <family val="1"/>
        <charset val="204"/>
      </rPr>
      <t xml:space="preserve">წინა </t>
    </r>
    <r>
      <rPr>
        <sz val="8.5"/>
        <color theme="1"/>
        <rFont val="Times New Roman"/>
        <family val="1"/>
        <charset val="204"/>
      </rPr>
      <t xml:space="preserve"> </t>
    </r>
    <r>
      <rPr>
        <sz val="8.5"/>
        <color theme="1"/>
        <rFont val="Sylfaen"/>
        <family val="1"/>
        <charset val="204"/>
      </rPr>
      <t>წლის</t>
    </r>
    <r>
      <rPr>
        <sz val="8.5"/>
        <color theme="1"/>
        <rFont val="Times New Roman"/>
        <family val="1"/>
        <charset val="204"/>
      </rPr>
      <t xml:space="preserve"> </t>
    </r>
    <r>
      <rPr>
        <sz val="8.5"/>
        <color theme="1"/>
        <rFont val="Sylfaen"/>
        <family val="1"/>
        <charset val="204"/>
      </rPr>
      <t>მაჩვენებელან</t>
    </r>
    <r>
      <rPr>
        <sz val="8.5"/>
        <color theme="1"/>
        <rFont val="Times New Roman"/>
        <family val="1"/>
        <charset val="204"/>
      </rPr>
      <t xml:space="preserve"> </t>
    </r>
    <r>
      <rPr>
        <sz val="8.5"/>
        <color theme="1"/>
        <rFont val="Sylfaen"/>
        <family val="1"/>
        <charset val="204"/>
      </rPr>
      <t>შედარებით</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საერთო</t>
    </r>
    <r>
      <rPr>
        <sz val="8.5"/>
        <color theme="1"/>
        <rFont val="Times New Roman"/>
        <family val="1"/>
        <charset val="204"/>
      </rPr>
      <t xml:space="preserve"> </t>
    </r>
    <r>
      <rPr>
        <sz val="8.5"/>
        <color theme="1"/>
        <rFont val="Sylfaen"/>
        <family val="1"/>
        <charset val="204"/>
      </rPr>
      <t>რაოდენობის</t>
    </r>
    <r>
      <rPr>
        <sz val="8.5"/>
        <color theme="1"/>
        <rFont val="Times New Roman"/>
        <family val="1"/>
        <charset val="204"/>
      </rPr>
      <t xml:space="preserve"> </t>
    </r>
    <r>
      <rPr>
        <sz val="8.5"/>
        <color theme="1"/>
        <rFont val="Sylfaen"/>
        <family val="1"/>
        <charset val="204"/>
      </rPr>
      <t>ხვედრითი</t>
    </r>
    <r>
      <rPr>
        <sz val="8.5"/>
        <color theme="1"/>
        <rFont val="Times New Roman"/>
        <family val="1"/>
        <charset val="204"/>
      </rPr>
      <t xml:space="preserve"> </t>
    </r>
    <r>
      <rPr>
        <sz val="8.5"/>
        <color theme="1"/>
        <rFont val="Sylfaen"/>
        <family val="1"/>
        <charset val="204"/>
      </rPr>
      <t>წილიდან</t>
    </r>
    <r>
      <rPr>
        <sz val="8.5"/>
        <color theme="1"/>
        <rFont val="Times New Roman"/>
        <family val="1"/>
        <charset val="204"/>
      </rPr>
      <t xml:space="preserve"> </t>
    </r>
    <r>
      <rPr>
        <sz val="8.5"/>
        <color theme="1"/>
        <rFont val="Sylfaen"/>
        <family val="1"/>
        <charset val="204"/>
      </rPr>
      <t>გამომდინარე
ფორმალურ პროფესიულ პროგრამებში ჩართულ პატიმართა რაოდენობის პროცენტული ზრდა წინა წლის მაჩვენებელთან შედარებით, პატიმართა საერთო რაოდენობის ხვედრითი წილიდან გამომდინარე</t>
    </r>
  </si>
  <si>
    <r>
      <t>ყველა მსჯავრდებული უზრუნველყოფილია სასჯელის მოხდის ინდივიდუალური გეგმის მიხედვით გაწერილი  პროფესიული</t>
    </r>
    <r>
      <rPr>
        <sz val="8.5"/>
        <color theme="1"/>
        <rFont val="Times New Roman"/>
        <family val="1"/>
        <charset val="204"/>
      </rPr>
      <t xml:space="preserve"> ან/და საგანმანათლებლო </t>
    </r>
    <r>
      <rPr>
        <sz val="8.5"/>
        <color theme="1"/>
        <rFont val="Sylfaen"/>
        <family val="1"/>
        <charset val="204"/>
      </rPr>
      <t>სწავლების</t>
    </r>
    <r>
      <rPr>
        <sz val="8.5"/>
        <color theme="1"/>
        <rFont val="Times New Roman"/>
        <family val="1"/>
        <charset val="204"/>
      </rPr>
      <t xml:space="preserve"> </t>
    </r>
    <r>
      <rPr>
        <sz val="8.5"/>
        <color theme="1"/>
        <rFont val="Sylfaen"/>
        <family val="1"/>
        <charset val="204"/>
      </rPr>
      <t>კურსით;
ფორმალურ პროფესიულ პროგრამებში ჩართულ პატიმართა რაოდენობის პროცენტული ზრდა წინა  წლის მაჩვენებელთან შედარებით, პატიმართა საერთო რაოდენობის ხვედრითი წილიდან გამომდინარე</t>
    </r>
  </si>
  <si>
    <t>ტექნიკური დახმარება/ადმინისტრაციული რესურსი</t>
  </si>
  <si>
    <r>
      <t>ქვეპროგრამა</t>
    </r>
    <r>
      <rPr>
        <sz val="8.5"/>
        <color theme="1"/>
        <rFont val="Times New Roman"/>
        <family val="1"/>
        <charset val="204"/>
      </rPr>
      <t xml:space="preserve">- 6.4.3.  </t>
    </r>
    <r>
      <rPr>
        <sz val="8.5"/>
        <color theme="1"/>
        <rFont val="Sylfaen"/>
        <family val="1"/>
        <charset val="204"/>
      </rPr>
      <t>მსჯავრდებულებთან</t>
    </r>
    <r>
      <rPr>
        <sz val="8.5"/>
        <color theme="1"/>
        <rFont val="Times New Roman"/>
        <family val="1"/>
        <charset val="204"/>
      </rPr>
      <t xml:space="preserve"> </t>
    </r>
    <r>
      <rPr>
        <sz val="8.5"/>
        <color theme="1"/>
        <rFont val="Sylfaen"/>
        <family val="1"/>
        <charset val="204"/>
      </rPr>
      <t>მიმართებაში</t>
    </r>
    <r>
      <rPr>
        <sz val="8.5"/>
        <color theme="1"/>
        <rFont val="Times New Roman"/>
        <family val="1"/>
        <charset val="204"/>
      </rPr>
      <t xml:space="preserve"> </t>
    </r>
    <r>
      <rPr>
        <sz val="8.5"/>
        <color theme="1"/>
        <rFont val="Sylfaen"/>
        <family val="1"/>
        <charset val="204"/>
      </rPr>
      <t>ინდივიდუალური მიდგომების</t>
    </r>
    <r>
      <rPr>
        <sz val="8.5"/>
        <color theme="1"/>
        <rFont val="Times New Roman"/>
        <family val="1"/>
        <charset val="204"/>
      </rPr>
      <t xml:space="preserve"> </t>
    </r>
    <r>
      <rPr>
        <sz val="8.5"/>
        <color theme="1"/>
        <rFont val="Sylfaen"/>
        <family val="1"/>
        <charset val="204"/>
      </rPr>
      <t>შემუშავება</t>
    </r>
  </si>
  <si>
    <r>
      <t>MOC</t>
    </r>
    <r>
      <rPr>
        <sz val="8.5"/>
        <color theme="1"/>
        <rFont val="Sylfaen"/>
        <family val="1"/>
      </rPr>
      <t>/სასწავლო ცენტრი</t>
    </r>
  </si>
  <si>
    <r>
      <t>სპეციალური</t>
    </r>
    <r>
      <rPr>
        <sz val="8.5"/>
        <color theme="1"/>
        <rFont val="Times New Roman"/>
        <family val="1"/>
        <charset val="204"/>
      </rPr>
      <t xml:space="preserve"> </t>
    </r>
    <r>
      <rPr>
        <sz val="8.5"/>
        <color theme="1"/>
        <rFont val="Sylfaen"/>
        <family val="1"/>
        <charset val="204"/>
      </rPr>
      <t>ინსტრუმენტების</t>
    </r>
    <r>
      <rPr>
        <sz val="8.5"/>
        <color theme="1"/>
        <rFont val="Times New Roman"/>
        <family val="1"/>
        <charset val="204"/>
      </rPr>
      <t xml:space="preserve"> </t>
    </r>
    <r>
      <rPr>
        <sz val="8.5"/>
        <color theme="1"/>
        <rFont val="Sylfaen"/>
        <family val="1"/>
        <charset val="204"/>
      </rPr>
      <t>მომზადება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დებულების</t>
    </r>
    <r>
      <rPr>
        <sz val="8.5"/>
        <color theme="1"/>
        <rFont val="Times New Roman"/>
        <family val="1"/>
        <charset val="204"/>
      </rPr>
      <t xml:space="preserve"> </t>
    </r>
    <r>
      <rPr>
        <sz val="8.5"/>
        <color theme="1"/>
        <rFont val="Sylfaen"/>
        <family val="1"/>
        <charset val="204"/>
      </rPr>
      <t>შემუშავება</t>
    </r>
    <r>
      <rPr>
        <sz val="8.5"/>
        <color theme="1"/>
        <rFont val="Times New Roman"/>
        <family val="1"/>
        <charset val="204"/>
      </rPr>
      <t xml:space="preserve"> </t>
    </r>
    <r>
      <rPr>
        <sz val="8.5"/>
        <color theme="1"/>
        <rFont val="Sylfaen"/>
        <family val="1"/>
        <charset val="204"/>
      </rPr>
      <t>ინდივიდუალურ</t>
    </r>
    <r>
      <rPr>
        <sz val="8.5"/>
        <color theme="1"/>
        <rFont val="Times New Roman"/>
        <family val="1"/>
        <charset val="204"/>
      </rPr>
      <t xml:space="preserve"> </t>
    </r>
    <r>
      <rPr>
        <sz val="8.5"/>
        <color theme="1"/>
        <rFont val="Sylfaen"/>
        <family val="1"/>
        <charset val="204"/>
      </rPr>
      <t>მიდგომებთან</t>
    </r>
    <r>
      <rPr>
        <sz val="8.5"/>
        <color theme="1"/>
        <rFont val="Times New Roman"/>
        <family val="1"/>
        <charset val="204"/>
      </rPr>
      <t xml:space="preserve"> </t>
    </r>
    <r>
      <rPr>
        <sz val="8.5"/>
        <color theme="1"/>
        <rFont val="Sylfaen"/>
        <family val="1"/>
        <charset val="204"/>
      </rPr>
      <t>დაკავშირებით</t>
    </r>
    <r>
      <rPr>
        <sz val="8.5"/>
        <color theme="1"/>
        <rFont val="Times New Roman"/>
        <family val="1"/>
        <charset val="204"/>
      </rPr>
      <t xml:space="preserve">. </t>
    </r>
  </si>
  <si>
    <r>
      <t>წინა</t>
    </r>
    <r>
      <rPr>
        <sz val="8.5"/>
        <color theme="1"/>
        <rFont val="Times New Roman"/>
        <family val="1"/>
        <charset val="204"/>
      </rPr>
      <t xml:space="preserve"> </t>
    </r>
    <r>
      <rPr>
        <sz val="8.5"/>
        <color theme="1"/>
        <rFont val="Sylfaen"/>
        <family val="1"/>
        <charset val="204"/>
      </rPr>
      <t>წლის</t>
    </r>
    <r>
      <rPr>
        <sz val="8.5"/>
        <color theme="1"/>
        <rFont val="Times New Roman"/>
        <family val="1"/>
        <charset val="204"/>
      </rPr>
      <t xml:space="preserve"> </t>
    </r>
    <r>
      <rPr>
        <sz val="8.5"/>
        <color theme="1"/>
        <rFont val="Sylfaen"/>
        <family val="1"/>
        <charset val="204"/>
      </rPr>
      <t>მონაცემზე</t>
    </r>
    <r>
      <rPr>
        <sz val="8.5"/>
        <color theme="1"/>
        <rFont val="Times New Roman"/>
        <family val="1"/>
        <charset val="204"/>
      </rPr>
      <t xml:space="preserve"> </t>
    </r>
    <r>
      <rPr>
        <sz val="8.5"/>
        <color theme="1"/>
        <rFont val="Sylfaen"/>
        <family val="1"/>
        <charset val="204"/>
      </rPr>
      <t>დამატებით</t>
    </r>
    <r>
      <rPr>
        <sz val="8.5"/>
        <color theme="1"/>
        <rFont val="Times New Roman"/>
        <family val="1"/>
        <charset val="204"/>
      </rPr>
      <t xml:space="preserve">, </t>
    </r>
    <r>
      <rPr>
        <sz val="8.5"/>
        <color theme="1"/>
        <rFont val="Sylfaen"/>
        <family val="1"/>
        <charset val="204"/>
      </rPr>
      <t>მინიმუმ</t>
    </r>
    <r>
      <rPr>
        <sz val="8.5"/>
        <color theme="1"/>
        <rFont val="Times New Roman"/>
        <family val="1"/>
        <charset val="204"/>
      </rPr>
      <t xml:space="preserve"> 2-</t>
    </r>
    <r>
      <rPr>
        <sz val="8.5"/>
        <color theme="1"/>
        <rFont val="Sylfaen"/>
        <family val="1"/>
        <charset val="204"/>
      </rPr>
      <t>3</t>
    </r>
    <r>
      <rPr>
        <sz val="8.5"/>
        <color theme="1"/>
        <rFont val="Times New Roman"/>
        <family val="1"/>
        <charset val="204"/>
      </rPr>
      <t xml:space="preserve"> </t>
    </r>
    <r>
      <rPr>
        <sz val="8.5"/>
        <color theme="1"/>
        <rFont val="Sylfaen"/>
        <family val="1"/>
        <charset val="204"/>
      </rPr>
      <t>სასჯელაღსრულების</t>
    </r>
    <r>
      <rPr>
        <sz val="8.5"/>
        <color theme="1"/>
        <rFont val="Times New Roman"/>
        <family val="1"/>
        <charset val="204"/>
      </rPr>
      <t xml:space="preserve"> </t>
    </r>
    <r>
      <rPr>
        <sz val="8.5"/>
        <color theme="1"/>
        <rFont val="Sylfaen"/>
        <family val="1"/>
        <charset val="204"/>
      </rPr>
      <t>დაწესებულებაში</t>
    </r>
    <r>
      <rPr>
        <sz val="8.5"/>
        <color theme="1"/>
        <rFont val="Times New Roman"/>
        <family val="1"/>
        <charset val="204"/>
      </rPr>
      <t xml:space="preserve"> </t>
    </r>
    <r>
      <rPr>
        <sz val="8.5"/>
        <color theme="1"/>
        <rFont val="Sylfaen"/>
        <family val="1"/>
        <charset val="204"/>
      </rPr>
      <t>დანერგილია</t>
    </r>
    <r>
      <rPr>
        <sz val="8.5"/>
        <color theme="1"/>
        <rFont val="Times New Roman"/>
        <family val="1"/>
        <charset val="204"/>
      </rPr>
      <t xml:space="preserve"> </t>
    </r>
    <r>
      <rPr>
        <sz val="8.5"/>
        <color theme="1"/>
        <rFont val="Sylfaen"/>
        <family val="1"/>
        <charset val="204"/>
      </rPr>
      <t>ინდივიდუალური</t>
    </r>
    <r>
      <rPr>
        <sz val="8.5"/>
        <color theme="1"/>
        <rFont val="Times New Roman"/>
        <family val="1"/>
        <charset val="204"/>
      </rPr>
      <t xml:space="preserve"> </t>
    </r>
    <r>
      <rPr>
        <sz val="8.5"/>
        <color theme="1"/>
        <rFont val="Sylfaen"/>
        <family val="1"/>
        <charset val="204"/>
      </rPr>
      <t>მიდგომები</t>
    </r>
    <r>
      <rPr>
        <sz val="8.5"/>
        <color theme="1"/>
        <rFont val="Times New Roman"/>
        <family val="1"/>
        <charset val="204"/>
      </rPr>
      <t xml:space="preserve"> </t>
    </r>
    <r>
      <rPr>
        <sz val="8.5"/>
        <color theme="1"/>
        <rFont val="Sylfaen"/>
        <family val="1"/>
        <charset val="204"/>
      </rPr>
      <t>მსჯავრდებულთათვის</t>
    </r>
    <r>
      <rPr>
        <sz val="8.5"/>
        <color theme="1"/>
        <rFont val="Sylfaen"/>
        <family val="1"/>
      </rPr>
      <t xml:space="preserve">2. მზადდება სასწავლო პროგრამა პერსონალის გადამზადების მიზნით სასჯელაღსრულების სისტემის მოთხოვნისამებრ.                </t>
    </r>
    <r>
      <rPr>
        <b/>
        <sz val="8.5"/>
        <color theme="1"/>
        <rFont val="Sylfaen"/>
        <family val="1"/>
      </rPr>
      <t xml:space="preserve">მიღწეულია: </t>
    </r>
  </si>
  <si>
    <r>
      <t>წინა</t>
    </r>
    <r>
      <rPr>
        <sz val="8.5"/>
        <color theme="1"/>
        <rFont val="Times New Roman"/>
        <family val="1"/>
        <charset val="204"/>
      </rPr>
      <t xml:space="preserve"> </t>
    </r>
    <r>
      <rPr>
        <sz val="8.5"/>
        <color theme="1"/>
        <rFont val="Sylfaen"/>
        <family val="1"/>
        <charset val="204"/>
      </rPr>
      <t>წლის</t>
    </r>
    <r>
      <rPr>
        <sz val="8.5"/>
        <color theme="1"/>
        <rFont val="Times New Roman"/>
        <family val="1"/>
        <charset val="204"/>
      </rPr>
      <t xml:space="preserve"> </t>
    </r>
    <r>
      <rPr>
        <sz val="8.5"/>
        <color theme="1"/>
        <rFont val="Sylfaen"/>
        <family val="1"/>
        <charset val="204"/>
      </rPr>
      <t>მონაცემზე</t>
    </r>
    <r>
      <rPr>
        <sz val="8.5"/>
        <color theme="1"/>
        <rFont val="Times New Roman"/>
        <family val="1"/>
        <charset val="204"/>
      </rPr>
      <t xml:space="preserve"> </t>
    </r>
    <r>
      <rPr>
        <sz val="8.5"/>
        <color theme="1"/>
        <rFont val="Sylfaen"/>
        <family val="1"/>
        <charset val="204"/>
      </rPr>
      <t>დამატებით</t>
    </r>
    <r>
      <rPr>
        <sz val="8.5"/>
        <color theme="1"/>
        <rFont val="Times New Roman"/>
        <family val="1"/>
        <charset val="204"/>
      </rPr>
      <t xml:space="preserve">, </t>
    </r>
    <r>
      <rPr>
        <sz val="8.5"/>
        <color theme="1"/>
        <rFont val="Sylfaen"/>
        <family val="1"/>
        <charset val="204"/>
      </rPr>
      <t>მინიმუმ</t>
    </r>
    <r>
      <rPr>
        <sz val="8.5"/>
        <color theme="1"/>
        <rFont val="Times New Roman"/>
        <family val="1"/>
        <charset val="204"/>
      </rPr>
      <t xml:space="preserve"> 2-</t>
    </r>
    <r>
      <rPr>
        <sz val="8.5"/>
        <color theme="1"/>
        <rFont val="Sylfaen"/>
        <family val="1"/>
        <charset val="204"/>
      </rPr>
      <t>3</t>
    </r>
    <r>
      <rPr>
        <sz val="8.5"/>
        <color theme="1"/>
        <rFont val="Times New Roman"/>
        <family val="1"/>
        <charset val="204"/>
      </rPr>
      <t xml:space="preserve"> </t>
    </r>
    <r>
      <rPr>
        <sz val="8.5"/>
        <color theme="1"/>
        <rFont val="Sylfaen"/>
        <family val="1"/>
        <charset val="204"/>
      </rPr>
      <t>სასჯელაღსრულების</t>
    </r>
    <r>
      <rPr>
        <sz val="8.5"/>
        <color theme="1"/>
        <rFont val="Times New Roman"/>
        <family val="1"/>
        <charset val="204"/>
      </rPr>
      <t xml:space="preserve"> </t>
    </r>
    <r>
      <rPr>
        <sz val="8.5"/>
        <color theme="1"/>
        <rFont val="Sylfaen"/>
        <family val="1"/>
        <charset val="204"/>
      </rPr>
      <t>დაწესებულებაში</t>
    </r>
    <r>
      <rPr>
        <sz val="8.5"/>
        <color theme="1"/>
        <rFont val="Times New Roman"/>
        <family val="1"/>
        <charset val="204"/>
      </rPr>
      <t xml:space="preserve"> </t>
    </r>
    <r>
      <rPr>
        <sz val="8.5"/>
        <color theme="1"/>
        <rFont val="Sylfaen"/>
        <family val="1"/>
        <charset val="204"/>
      </rPr>
      <t>დანერგილია</t>
    </r>
    <r>
      <rPr>
        <sz val="8.5"/>
        <color theme="1"/>
        <rFont val="Times New Roman"/>
        <family val="1"/>
        <charset val="204"/>
      </rPr>
      <t xml:space="preserve"> </t>
    </r>
    <r>
      <rPr>
        <sz val="8.5"/>
        <color theme="1"/>
        <rFont val="Sylfaen"/>
        <family val="1"/>
        <charset val="204"/>
      </rPr>
      <t>ინდივიდუალური</t>
    </r>
    <r>
      <rPr>
        <sz val="8.5"/>
        <color theme="1"/>
        <rFont val="Times New Roman"/>
        <family val="1"/>
        <charset val="204"/>
      </rPr>
      <t xml:space="preserve"> </t>
    </r>
    <r>
      <rPr>
        <sz val="8.5"/>
        <color theme="1"/>
        <rFont val="Sylfaen"/>
        <family val="1"/>
        <charset val="204"/>
      </rPr>
      <t>მიდგომები</t>
    </r>
    <r>
      <rPr>
        <sz val="8.5"/>
        <color theme="1"/>
        <rFont val="Times New Roman"/>
        <family val="1"/>
        <charset val="204"/>
      </rPr>
      <t xml:space="preserve"> </t>
    </r>
    <r>
      <rPr>
        <sz val="8.5"/>
        <color theme="1"/>
        <rFont val="Sylfaen"/>
        <family val="1"/>
        <charset val="204"/>
      </rPr>
      <t>მსჯავრდებულთათვის</t>
    </r>
    <r>
      <rPr>
        <sz val="8.5"/>
        <color theme="1"/>
        <rFont val="Sylfaen"/>
        <family val="1"/>
      </rPr>
      <t xml:space="preserve"> 2. მიმდინარეობს პოერსონალის პერმანენტული გადამზადება მოთხოვნის შესაბამისად. </t>
    </r>
    <r>
      <rPr>
        <b/>
        <u/>
        <sz val="8.5"/>
        <color theme="1"/>
        <rFont val="Sylfaen"/>
        <family val="1"/>
      </rPr>
      <t>შედეგი:</t>
    </r>
    <r>
      <rPr>
        <sz val="8.5"/>
        <color theme="1"/>
        <rFont val="Sylfaen"/>
        <family val="1"/>
      </rPr>
      <t xml:space="preserve">
ინდივიდუალური მიდგომების ადგილებზე სათანადოდ განხორციელების ხელშეწყობის  მიზნით განხორციელდა სისტემის სოციალური მუშაკებისა და ფსიქოლოგების მომზადება. პენიტენციური სისტემის 59-მა სოციალურმა მუშაკმა და ფსიქოლოგმა გაიუმჯობესა ცოდნა/უნარები სხვადასხვა პროგრამების ფარგლებში, როგორიცაა  არასრულწლოვანთა მართლმსაჯულება, ფსიქოლოგია, არასრულწლოვანთან ურთიერთობის მეთოდიკა; სუიციდის პრევენცია,ზრდასრულების სუიციდის რისკის შეფასების პროტოკოლი (SAAP), დანაშაულის გაცნობიერება ზრდასრულთათვის,  პოზიტიური აზროვნება,მოწყვლად ჯგუფებთან მუშაობის სპეციფიკა და სხვა. სასჯელის მოხდის ინდივიდუალური დაგეგმვის მიდგომის იმპლემენტაცია პენიტენციურ სისტემაში სრულწლოვანთა მიმართ  დაიწყო 2015 წელს: 
• N16 დაბალი რისკის დაწესებულებებში მიმდინარეობს მსჯავრდებულთა სრული ჩართულობით 2015 წლიდან;
• N5 ქალთა დაწესებულებაში დაინერგა 2015 წელს, ჩართულია მსჯავრდებულთა 80%;
• N6 დაწესებულებაში  მომზადდა მულტიდისციპლინური გუნდი;
• N12 დაწესებულებაში  2015 წლის ბოლოს დაიწყო მიდგომის იმპლემენტაცია, ჩართულია 20 ბენეფიციარი;
2016 წელს მომზადდა მულტიდისციპლინური გუნდები და დაიწყო მიდგომის იმპლემენტაცია შემდეგ დაწესებულებებში:
• N17 დაწესებულება, ჩართულია 10 ბენეფიციარი;
• N6 დაწესებულებაში  მომზადდა მულტიდისციპლინური გუნდი;
• N8 დაწესებულება, ჩართულია 17 ბენეფიციარი;
• N18 დაწესებულება, ჩართულია 3 ბენეფიციარი;
• N19 დაწესებულება, ჩართულია 4 ბენეფიციარი;
• N15 დაწესებულება, მომზადდა მულტიდისციპლინური გუნდი, უახლოეს პერიოდში დაიწყება მიდგომის დანერგვა.
</t>
    </r>
  </si>
  <si>
    <r>
      <t>1. შეფასებისა და სასჯელის მოხდის ინდივიდუალური გეგმის ინსტრუმენტების გადახედვა</t>
    </r>
    <r>
      <rPr>
        <sz val="8.5"/>
        <color theme="1"/>
        <rFont val="Times New Roman"/>
        <family val="1"/>
        <charset val="204"/>
      </rPr>
      <t>/განახლება საჭიროების შემთხვევაში;
2. სასჯელის მოხდის ინდივიდუალური დაგეგმვა დანერგილია ყველა პენიტენციურ დაწესებულებაში;  3. მიმდინარეობს პერსონალის პერმანენტული გადამზადება მოთხოვნის შესაბამისად</t>
    </r>
  </si>
  <si>
    <r>
      <t>1. შ</t>
    </r>
    <r>
      <rPr>
        <sz val="8.5"/>
        <color theme="1"/>
        <rFont val="Times New Roman"/>
        <family val="1"/>
        <charset val="204"/>
      </rPr>
      <t>ეფასებისა და სასჯელის მოხდის ინდივიდუალური გეგმის ინსტრუმენტები განახლებულია;
2. ყველა დაწესებულებაში  მიმდინარეობს სასჯელის მოხდის ინდივიდუალური დაგეგმვის პროცესი;
3. მსჯავრდებულთა 80% ჩართულია სასჯელის მოხდის ინდივიდუალურ დაგეგმვაში;  4. მიმდინარეობს პერსონალის პერმანენტული გადამზადება მოთხოვნის შესაბამისად</t>
    </r>
  </si>
  <si>
    <t>ადმინისტრაციული რესურსი</t>
  </si>
  <si>
    <r>
      <t>ქვეპროგრამა</t>
    </r>
    <r>
      <rPr>
        <sz val="8.5"/>
        <color theme="1"/>
        <rFont val="Times New Roman"/>
        <family val="1"/>
        <charset val="204"/>
      </rPr>
      <t xml:space="preserve">- 6.4.4
მსჯავრდებულთა უზრუნველყოფა ფსიქო-სოციალური სარეაბილიტაციო  პროგრამებით  </t>
    </r>
    <r>
      <rPr>
        <sz val="8.5"/>
        <color rgb="FF00B050"/>
        <rFont val="Sylfaen"/>
        <family val="1"/>
        <charset val="204"/>
      </rPr>
      <t/>
    </r>
  </si>
  <si>
    <r>
      <t xml:space="preserve">სწავლების კურსებში ჩართულ პატიმართა რაოდენობის 30%-ით ზრდა წინა  წლის მაჩვენებელან შედარებით, პატიმართა საერთო რაოდენობის ხვედრითი წილიდან გამომდინარე.                       </t>
    </r>
    <r>
      <rPr>
        <b/>
        <sz val="8.5"/>
        <color theme="1"/>
        <rFont val="Sylfaen"/>
        <family val="1"/>
      </rPr>
      <t xml:space="preserve">მიღწეულია: </t>
    </r>
  </si>
  <si>
    <r>
      <t xml:space="preserve">სწავლების კურსებში ჩართულ პატიმართა რაოდენობის 30%-ით ზრდა წინა  წლის მაჩვენებელან შედარებით, პატიმართა საერთო რაოდენობის ხვედრითი წილიდან გამომდინარე. </t>
    </r>
    <r>
      <rPr>
        <b/>
        <u/>
        <sz val="8.5"/>
        <color theme="1"/>
        <rFont val="Sylfaen"/>
        <family val="1"/>
      </rPr>
      <t xml:space="preserve">შედეგი: </t>
    </r>
    <r>
      <rPr>
        <sz val="8.5"/>
        <color theme="1"/>
        <rFont val="Sylfaen"/>
        <family val="1"/>
        <charset val="204"/>
      </rPr>
      <t>2016 წელს ფსიქო-სოციალურ საინფორმაციო და სარეაბილიტაციო პროგრამებში ჩართული იყო 1437 მსჯავრდებული, მათ შორის: ჯგუფურ ინტერვენციებში 437 (12 სახის პროგრამა), სხვადასხვა სახის არტ თერაპიაში - 178(4 სახის პროგრამა), ფსიქო-სოციალურ ტრენინგებში - 822 ბენეფიციარი (26 სახის პროგრამა).</t>
    </r>
  </si>
  <si>
    <t xml:space="preserve"> სულ მთლიანი თანხა   6.4.4</t>
  </si>
  <si>
    <t xml:space="preserve"> სახელმწიფო ბიუჯეტი   6.4.4. </t>
  </si>
  <si>
    <t xml:space="preserve"> დონორი  6.4.4 </t>
  </si>
  <si>
    <r>
      <t>ქვეპროგრამა</t>
    </r>
    <r>
      <rPr>
        <sz val="8.5"/>
        <color theme="1"/>
        <rFont val="Times New Roman"/>
        <family val="1"/>
        <charset val="204"/>
      </rPr>
      <t xml:space="preserve">- 6.4.5
მსჯავრდებულთა უზრუნველყოფა ბიბლიოთეკებით, საზოგადოებასთან ურთიერთობით, სპორტული და კულტურული ღონისძიებებით </t>
    </r>
  </si>
  <si>
    <r>
      <t xml:space="preserve">ღონისძიებათ ა რაოდენობის 20%-ით ზრდა წინა  წლის მაჩვენებელან შედარებით                               </t>
    </r>
    <r>
      <rPr>
        <b/>
        <sz val="8.5"/>
        <color theme="1"/>
        <rFont val="Sylfaen"/>
        <family val="1"/>
      </rPr>
      <t xml:space="preserve">მიღწეულია: </t>
    </r>
  </si>
  <si>
    <r>
      <t xml:space="preserve">ღონისძიებათ ა რაოდენობის 20%-ით ზრდა წინა  წლის მაჩვენებელან შედარებით </t>
    </r>
    <r>
      <rPr>
        <b/>
        <u/>
        <sz val="8.5"/>
        <color theme="1"/>
        <rFont val="Sylfaen"/>
        <family val="1"/>
      </rPr>
      <t>შედეგი:</t>
    </r>
    <r>
      <rPr>
        <sz val="8.5"/>
        <color theme="1"/>
        <rFont val="Sylfaen"/>
        <family val="1"/>
        <charset val="204"/>
      </rPr>
      <t xml:space="preserve"> ყოველწლიურად ახლდება ყველა პენიტენციური დაწესებულების ბიბლიოთეკის წიგნის ფონდი. 
2016 წელს კულტურულ ღონისძიებებში და სპორტულ წვრთნაში მონაწილეობა მიიღო 3813-მა მსჯავრდებულმა:
- ინტელექტუალური და შემეცნებითი შეხვედრები -587;
- კონკურსები - 282;
- თეატრალური დასი - 62;
- სპორტული წვრთნა - 52.
ამის გარდა დაწესებულებებში გაიმართა 292 კულტურული  და 41 სპორტული ღონისძიება.
</t>
    </r>
  </si>
  <si>
    <r>
      <t>პროგრამა</t>
    </r>
    <r>
      <rPr>
        <b/>
        <sz val="8.5"/>
        <color theme="1"/>
        <rFont val="Times New Roman"/>
        <family val="1"/>
        <charset val="204"/>
      </rPr>
      <t xml:space="preserve"> 6.5 </t>
    </r>
    <r>
      <rPr>
        <b/>
        <sz val="8.5"/>
        <color theme="1"/>
        <rFont val="Sylfaen"/>
        <family val="1"/>
        <charset val="204"/>
      </rPr>
      <t>პირობით</t>
    </r>
    <r>
      <rPr>
        <b/>
        <sz val="8.5"/>
        <color theme="1"/>
        <rFont val="Times New Roman"/>
        <family val="1"/>
        <charset val="204"/>
      </rPr>
      <t xml:space="preserve"> </t>
    </r>
    <r>
      <rPr>
        <b/>
        <sz val="8.5"/>
        <color theme="1"/>
        <rFont val="Sylfaen"/>
        <family val="1"/>
        <charset val="204"/>
      </rPr>
      <t>ვადამდე</t>
    </r>
    <r>
      <rPr>
        <b/>
        <sz val="8.5"/>
        <color theme="1"/>
        <rFont val="Times New Roman"/>
        <family val="1"/>
        <charset val="204"/>
      </rPr>
      <t xml:space="preserve"> </t>
    </r>
    <r>
      <rPr>
        <b/>
        <sz val="8.5"/>
        <color theme="1"/>
        <rFont val="Sylfaen"/>
        <family val="1"/>
        <charset val="204"/>
      </rPr>
      <t>გათავისუფლების  მაჩვენებლის</t>
    </r>
    <r>
      <rPr>
        <b/>
        <sz val="8.5"/>
        <color theme="1"/>
        <rFont val="Times New Roman"/>
        <family val="1"/>
        <charset val="204"/>
      </rPr>
      <t xml:space="preserve"> </t>
    </r>
    <r>
      <rPr>
        <b/>
        <sz val="8.5"/>
        <color theme="1"/>
        <rFont val="Sylfaen"/>
        <family val="1"/>
      </rPr>
      <t xml:space="preserve">ევროპის საბჭოს მინისტრთა კომიტეტის რეკომენდაციასთან </t>
    </r>
    <r>
      <rPr>
        <b/>
        <sz val="8.5"/>
        <color theme="1"/>
        <rFont val="Sylfaen"/>
        <family val="1"/>
        <charset val="204"/>
      </rPr>
      <t>მიახლოება და ადგილობრივი საბჭოს საქმიანობის დახვეწა</t>
    </r>
  </si>
  <si>
    <r>
      <t xml:space="preserve"> </t>
    </r>
    <r>
      <rPr>
        <sz val="8.5"/>
        <color theme="1"/>
        <rFont val="Times New Roman"/>
        <family val="1"/>
        <charset val="204"/>
      </rPr>
      <t>MOC</t>
    </r>
  </si>
  <si>
    <r>
      <t xml:space="preserve">საინდიკატორო მაჩვენებლების შემდგომი გაუმჯობესება                    </t>
    </r>
    <r>
      <rPr>
        <b/>
        <sz val="8.5"/>
        <color theme="1"/>
        <rFont val="Sylfaen"/>
        <family val="1"/>
      </rPr>
      <t xml:space="preserve">მიღწეულია: </t>
    </r>
  </si>
  <si>
    <r>
      <t xml:space="preserve">პირობით ვადამდე გათავისუფლების საკანონმდებლო რეგულირების გადახედვა და მექანიზმების ეფექტურად გამოყენება.                            </t>
    </r>
    <r>
      <rPr>
        <b/>
        <sz val="8.5"/>
        <color theme="1"/>
        <rFont val="Sylfaen"/>
        <family val="1"/>
      </rPr>
      <t xml:space="preserve">მიღწეულია: </t>
    </r>
  </si>
  <si>
    <r>
      <t>პირობით ვადამდე გათავისუფლების საკანონმდებლო რეგულირების გადახედვა და მექანიზმების ეფექტურად გამოყენება.</t>
    </r>
    <r>
      <rPr>
        <b/>
        <u/>
        <sz val="8.5"/>
        <color theme="1"/>
        <rFont val="Sylfaen"/>
        <family val="1"/>
      </rPr>
      <t xml:space="preserve"> შედეგი:</t>
    </r>
    <r>
      <rPr>
        <sz val="8.5"/>
        <color theme="1"/>
        <rFont val="Sylfaen"/>
        <family val="1"/>
        <charset val="204"/>
      </rPr>
      <t xml:space="preserve"> შემუშავებული საკანონმდებლო ცვლილებების საფუძველზე, იხვეწება ადგილობრივი საბჭოს მიერ მიღებული გადაწყვეტილების გასაჩივრების მექანიზმი და შუამდგომლობის განხილვის წესი.. </t>
    </r>
  </si>
  <si>
    <r>
      <t>ქვეპროგრამა</t>
    </r>
    <r>
      <rPr>
        <sz val="8.5"/>
        <color theme="1"/>
        <rFont val="Times New Roman"/>
        <family val="1"/>
        <charset val="204"/>
      </rPr>
      <t xml:space="preserve"> 6.5.1 </t>
    </r>
    <r>
      <rPr>
        <sz val="8.5"/>
        <color theme="1"/>
        <rFont val="Sylfaen"/>
        <family val="1"/>
        <charset val="204"/>
      </rPr>
      <t>მსჯავრდებულთა</t>
    </r>
    <r>
      <rPr>
        <sz val="8.5"/>
        <color theme="1"/>
        <rFont val="Times New Roman"/>
        <family val="1"/>
        <charset val="204"/>
      </rPr>
      <t xml:space="preserve"> </t>
    </r>
    <r>
      <rPr>
        <sz val="8.5"/>
        <color theme="1"/>
        <rFont val="Sylfaen"/>
        <family val="1"/>
        <charset val="204"/>
      </rPr>
      <t>პირობით</t>
    </r>
    <r>
      <rPr>
        <sz val="8.5"/>
        <color theme="1"/>
        <rFont val="Times New Roman"/>
        <family val="1"/>
        <charset val="204"/>
      </rPr>
      <t xml:space="preserve"> </t>
    </r>
    <r>
      <rPr>
        <sz val="8.5"/>
        <color theme="1"/>
        <rFont val="Sylfaen"/>
        <family val="1"/>
        <charset val="204"/>
      </rPr>
      <t>ვადამდე</t>
    </r>
    <r>
      <rPr>
        <sz val="8.5"/>
        <color theme="1"/>
        <rFont val="Times New Roman"/>
        <family val="1"/>
        <charset val="204"/>
      </rPr>
      <t xml:space="preserve"> </t>
    </r>
    <r>
      <rPr>
        <sz val="8.5"/>
        <color theme="1"/>
        <rFont val="Sylfaen"/>
        <family val="1"/>
        <charset val="204"/>
      </rPr>
      <t>გათავისუფლება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დანიშნული</t>
    </r>
    <r>
      <rPr>
        <sz val="8.5"/>
        <color theme="1"/>
        <rFont val="Times New Roman"/>
        <family val="1"/>
        <charset val="204"/>
      </rPr>
      <t xml:space="preserve"> </t>
    </r>
    <r>
      <rPr>
        <sz val="8.5"/>
        <color theme="1"/>
        <rFont val="Sylfaen"/>
        <family val="1"/>
        <charset val="204"/>
      </rPr>
      <t>სასჯელის</t>
    </r>
    <r>
      <rPr>
        <sz val="8.5"/>
        <color theme="1"/>
        <rFont val="Times New Roman"/>
        <family val="1"/>
        <charset val="204"/>
      </rPr>
      <t xml:space="preserve"> </t>
    </r>
    <r>
      <rPr>
        <sz val="8.5"/>
        <color theme="1"/>
        <rFont val="Sylfaen"/>
        <family val="1"/>
        <charset val="204"/>
      </rPr>
      <t>უფრო</t>
    </r>
    <r>
      <rPr>
        <sz val="8.5"/>
        <color theme="1"/>
        <rFont val="Times New Roman"/>
        <family val="1"/>
        <charset val="204"/>
      </rPr>
      <t xml:space="preserve"> </t>
    </r>
    <r>
      <rPr>
        <sz val="8.5"/>
        <color theme="1"/>
        <rFont val="Sylfaen"/>
        <family val="1"/>
        <charset val="204"/>
      </rPr>
      <t>მსუბუქით</t>
    </r>
    <r>
      <rPr>
        <sz val="8.5"/>
        <color theme="1"/>
        <rFont val="Times New Roman"/>
        <family val="1"/>
        <charset val="204"/>
      </rPr>
      <t xml:space="preserve"> </t>
    </r>
    <r>
      <rPr>
        <sz val="8.5"/>
        <color theme="1"/>
        <rFont val="Sylfaen"/>
        <family val="1"/>
        <charset val="204"/>
      </rPr>
      <t>შეცვლა</t>
    </r>
    <r>
      <rPr>
        <sz val="8.5"/>
        <color theme="1"/>
        <rFont val="Times New Roman"/>
        <family val="1"/>
        <charset val="204"/>
      </rPr>
      <t xml:space="preserve"> </t>
    </r>
    <r>
      <rPr>
        <sz val="8.5"/>
        <color theme="1"/>
        <rFont val="Sylfaen"/>
        <family val="1"/>
        <charset val="204"/>
      </rPr>
      <t>გამოიყენება</t>
    </r>
    <r>
      <rPr>
        <sz val="8.5"/>
        <color theme="1"/>
        <rFont val="Times New Roman"/>
        <family val="1"/>
        <charset val="204"/>
      </rPr>
      <t xml:space="preserve"> </t>
    </r>
    <r>
      <rPr>
        <sz val="8.5"/>
        <color theme="1"/>
        <rFont val="Sylfaen"/>
        <family val="1"/>
        <charset val="204"/>
      </rPr>
      <t>აქტიურად</t>
    </r>
  </si>
  <si>
    <r>
      <t>პირობით</t>
    </r>
    <r>
      <rPr>
        <sz val="8.5"/>
        <color theme="1"/>
        <rFont val="Times New Roman"/>
        <family val="1"/>
        <charset val="204"/>
      </rPr>
      <t xml:space="preserve"> </t>
    </r>
    <r>
      <rPr>
        <sz val="8.5"/>
        <color theme="1"/>
        <rFont val="Sylfaen"/>
        <family val="1"/>
        <charset val="204"/>
      </rPr>
      <t>ვადაზე</t>
    </r>
    <r>
      <rPr>
        <sz val="8.5"/>
        <color theme="1"/>
        <rFont val="Times New Roman"/>
        <family val="1"/>
        <charset val="204"/>
      </rPr>
      <t xml:space="preserve"> </t>
    </r>
    <r>
      <rPr>
        <sz val="8.5"/>
        <color theme="1"/>
        <rFont val="Sylfaen"/>
        <family val="1"/>
        <charset val="204"/>
      </rPr>
      <t>ადრე</t>
    </r>
    <r>
      <rPr>
        <sz val="8.5"/>
        <color theme="1"/>
        <rFont val="Times New Roman"/>
        <family val="1"/>
        <charset val="204"/>
      </rPr>
      <t xml:space="preserve"> </t>
    </r>
    <r>
      <rPr>
        <sz val="8.5"/>
        <color theme="1"/>
        <rFont val="Sylfaen"/>
        <family val="1"/>
        <charset val="204"/>
      </rPr>
      <t>გათავისუფლების</t>
    </r>
    <r>
      <rPr>
        <sz val="8.5"/>
        <color theme="1"/>
        <rFont val="Times New Roman"/>
        <family val="1"/>
        <charset val="204"/>
      </rPr>
      <t xml:space="preserve"> </t>
    </r>
    <r>
      <rPr>
        <sz val="8.5"/>
        <color theme="1"/>
        <rFont val="Sylfaen"/>
        <family val="1"/>
        <charset val="204"/>
      </rPr>
      <t>საკანონმდებლო</t>
    </r>
    <r>
      <rPr>
        <sz val="8.5"/>
        <color theme="1"/>
        <rFont val="Times New Roman"/>
        <family val="1"/>
        <charset val="204"/>
      </rPr>
      <t xml:space="preserve"> </t>
    </r>
    <r>
      <rPr>
        <sz val="8.5"/>
        <color theme="1"/>
        <rFont val="Sylfaen"/>
        <family val="1"/>
        <charset val="204"/>
      </rPr>
      <t>რეგულირების</t>
    </r>
    <r>
      <rPr>
        <sz val="8.5"/>
        <color theme="1"/>
        <rFont val="Times New Roman"/>
        <family val="1"/>
        <charset val="204"/>
      </rPr>
      <t xml:space="preserve"> </t>
    </r>
    <r>
      <rPr>
        <sz val="8.5"/>
        <color theme="1"/>
        <rFont val="Sylfaen"/>
        <family val="1"/>
        <charset val="204"/>
      </rPr>
      <t>გადახედვა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მექანიზმების</t>
    </r>
    <r>
      <rPr>
        <sz val="8.5"/>
        <color theme="1"/>
        <rFont val="Times New Roman"/>
        <family val="1"/>
        <charset val="204"/>
      </rPr>
      <t xml:space="preserve"> </t>
    </r>
    <r>
      <rPr>
        <sz val="8.5"/>
        <color theme="1"/>
        <rFont val="Sylfaen"/>
        <family val="1"/>
        <charset val="204"/>
      </rPr>
      <t>ეფექტურად</t>
    </r>
    <r>
      <rPr>
        <sz val="8.5"/>
        <color theme="1"/>
        <rFont val="Times New Roman"/>
        <family val="1"/>
        <charset val="204"/>
      </rPr>
      <t xml:space="preserve"> </t>
    </r>
    <r>
      <rPr>
        <sz val="8.5"/>
        <color theme="1"/>
        <rFont val="Sylfaen"/>
        <family val="1"/>
        <charset val="204"/>
      </rPr>
      <t>გამოყენება</t>
    </r>
    <r>
      <rPr>
        <sz val="8.5"/>
        <color theme="1"/>
        <rFont val="Times New Roman"/>
        <family val="1"/>
        <charset val="204"/>
      </rPr>
      <t xml:space="preserve">. </t>
    </r>
  </si>
  <si>
    <r>
      <t>პირობით</t>
    </r>
    <r>
      <rPr>
        <sz val="8.5"/>
        <color theme="1"/>
        <rFont val="Times New Roman"/>
        <family val="1"/>
        <charset val="204"/>
      </rPr>
      <t xml:space="preserve"> </t>
    </r>
    <r>
      <rPr>
        <sz val="8.5"/>
        <color theme="1"/>
        <rFont val="Sylfaen"/>
        <family val="1"/>
        <charset val="204"/>
      </rPr>
      <t>ვადაზე</t>
    </r>
    <r>
      <rPr>
        <sz val="8.5"/>
        <color theme="1"/>
        <rFont val="Times New Roman"/>
        <family val="1"/>
        <charset val="204"/>
      </rPr>
      <t xml:space="preserve"> </t>
    </r>
    <r>
      <rPr>
        <sz val="8.5"/>
        <color theme="1"/>
        <rFont val="Sylfaen"/>
        <family val="1"/>
        <charset val="204"/>
      </rPr>
      <t>ადრე</t>
    </r>
    <r>
      <rPr>
        <sz val="8.5"/>
        <color theme="1"/>
        <rFont val="Times New Roman"/>
        <family val="1"/>
        <charset val="204"/>
      </rPr>
      <t xml:space="preserve"> </t>
    </r>
    <r>
      <rPr>
        <sz val="8.5"/>
        <color theme="1"/>
        <rFont val="Sylfaen"/>
        <family val="1"/>
        <charset val="204"/>
      </rPr>
      <t>გათავისუფლების</t>
    </r>
    <r>
      <rPr>
        <sz val="8.5"/>
        <color theme="1"/>
        <rFont val="Times New Roman"/>
        <family val="1"/>
        <charset val="204"/>
      </rPr>
      <t xml:space="preserve"> </t>
    </r>
    <r>
      <rPr>
        <sz val="8.5"/>
        <color theme="1"/>
        <rFont val="Sylfaen"/>
        <family val="1"/>
        <charset val="204"/>
      </rPr>
      <t>საკანონმდებლო</t>
    </r>
    <r>
      <rPr>
        <sz val="8.5"/>
        <color theme="1"/>
        <rFont val="Times New Roman"/>
        <family val="1"/>
        <charset val="204"/>
      </rPr>
      <t xml:space="preserve"> </t>
    </r>
    <r>
      <rPr>
        <sz val="8.5"/>
        <color theme="1"/>
        <rFont val="Sylfaen"/>
        <family val="1"/>
        <charset val="204"/>
      </rPr>
      <t>რეგულირების</t>
    </r>
    <r>
      <rPr>
        <sz val="8.5"/>
        <color theme="1"/>
        <rFont val="Times New Roman"/>
        <family val="1"/>
        <charset val="204"/>
      </rPr>
      <t xml:space="preserve"> </t>
    </r>
    <r>
      <rPr>
        <sz val="8.5"/>
        <color theme="1"/>
        <rFont val="Sylfaen"/>
        <family val="1"/>
        <charset val="204"/>
      </rPr>
      <t>გადახედვა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მექანიზმების</t>
    </r>
    <r>
      <rPr>
        <sz val="8.5"/>
        <color theme="1"/>
        <rFont val="Times New Roman"/>
        <family val="1"/>
        <charset val="204"/>
      </rPr>
      <t xml:space="preserve"> </t>
    </r>
    <r>
      <rPr>
        <sz val="8.5"/>
        <color theme="1"/>
        <rFont val="Sylfaen"/>
        <family val="1"/>
        <charset val="204"/>
      </rPr>
      <t>ეფექტურად</t>
    </r>
    <r>
      <rPr>
        <sz val="8.5"/>
        <color theme="1"/>
        <rFont val="Times New Roman"/>
        <family val="1"/>
        <charset val="204"/>
      </rPr>
      <t xml:space="preserve"> </t>
    </r>
    <r>
      <rPr>
        <sz val="8.5"/>
        <color theme="1"/>
        <rFont val="Sylfaen"/>
        <family val="1"/>
        <charset val="204"/>
      </rPr>
      <t>გამოყენება</t>
    </r>
    <r>
      <rPr>
        <sz val="8.5"/>
        <color theme="1"/>
        <rFont val="Times New Roman"/>
        <family val="1"/>
        <charset val="204"/>
      </rPr>
      <t xml:space="preserve">.                                          </t>
    </r>
    <r>
      <rPr>
        <b/>
        <sz val="8.5"/>
        <color theme="1"/>
        <rFont val="Times New Roman"/>
        <family val="1"/>
      </rPr>
      <t>მიღწეულია:</t>
    </r>
  </si>
  <si>
    <r>
      <t>პირობით</t>
    </r>
    <r>
      <rPr>
        <sz val="8.5"/>
        <color theme="1"/>
        <rFont val="Times New Roman"/>
        <family val="1"/>
        <charset val="204"/>
      </rPr>
      <t xml:space="preserve"> </t>
    </r>
    <r>
      <rPr>
        <sz val="8.5"/>
        <color theme="1"/>
        <rFont val="Sylfaen"/>
        <family val="1"/>
        <charset val="204"/>
      </rPr>
      <t>ვადაზე</t>
    </r>
    <r>
      <rPr>
        <sz val="8.5"/>
        <color theme="1"/>
        <rFont val="Times New Roman"/>
        <family val="1"/>
        <charset val="204"/>
      </rPr>
      <t xml:space="preserve"> </t>
    </r>
    <r>
      <rPr>
        <sz val="8.5"/>
        <color theme="1"/>
        <rFont val="Sylfaen"/>
        <family val="1"/>
        <charset val="204"/>
      </rPr>
      <t>ადრე</t>
    </r>
    <r>
      <rPr>
        <sz val="8.5"/>
        <color theme="1"/>
        <rFont val="Times New Roman"/>
        <family val="1"/>
        <charset val="204"/>
      </rPr>
      <t xml:space="preserve"> </t>
    </r>
    <r>
      <rPr>
        <sz val="8.5"/>
        <color theme="1"/>
        <rFont val="Sylfaen"/>
        <family val="1"/>
        <charset val="204"/>
      </rPr>
      <t>გათავისუფლების</t>
    </r>
    <r>
      <rPr>
        <sz val="8.5"/>
        <color theme="1"/>
        <rFont val="Times New Roman"/>
        <family val="1"/>
        <charset val="204"/>
      </rPr>
      <t xml:space="preserve"> </t>
    </r>
    <r>
      <rPr>
        <sz val="8.5"/>
        <color theme="1"/>
        <rFont val="Sylfaen"/>
        <family val="1"/>
        <charset val="204"/>
      </rPr>
      <t>საკანონმდებლო</t>
    </r>
    <r>
      <rPr>
        <sz val="8.5"/>
        <color theme="1"/>
        <rFont val="Times New Roman"/>
        <family val="1"/>
        <charset val="204"/>
      </rPr>
      <t xml:space="preserve"> </t>
    </r>
    <r>
      <rPr>
        <sz val="8.5"/>
        <color theme="1"/>
        <rFont val="Sylfaen"/>
        <family val="1"/>
        <charset val="204"/>
      </rPr>
      <t>რეგულირების</t>
    </r>
    <r>
      <rPr>
        <sz val="8.5"/>
        <color theme="1"/>
        <rFont val="Times New Roman"/>
        <family val="1"/>
        <charset val="204"/>
      </rPr>
      <t xml:space="preserve"> </t>
    </r>
    <r>
      <rPr>
        <sz val="8.5"/>
        <color theme="1"/>
        <rFont val="Sylfaen"/>
        <family val="1"/>
        <charset val="204"/>
      </rPr>
      <t>გადახედვა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მექანიზმების</t>
    </r>
    <r>
      <rPr>
        <sz val="8.5"/>
        <color theme="1"/>
        <rFont val="Times New Roman"/>
        <family val="1"/>
        <charset val="204"/>
      </rPr>
      <t xml:space="preserve"> </t>
    </r>
    <r>
      <rPr>
        <sz val="8.5"/>
        <color theme="1"/>
        <rFont val="Sylfaen"/>
        <family val="1"/>
        <charset val="204"/>
      </rPr>
      <t>ეფექტურად</t>
    </r>
    <r>
      <rPr>
        <sz val="8.5"/>
        <color theme="1"/>
        <rFont val="Times New Roman"/>
        <family val="1"/>
        <charset val="204"/>
      </rPr>
      <t xml:space="preserve"> </t>
    </r>
    <r>
      <rPr>
        <sz val="8.5"/>
        <color theme="1"/>
        <rFont val="Sylfaen"/>
        <family val="1"/>
        <charset val="204"/>
      </rPr>
      <t>გამოყენება</t>
    </r>
    <r>
      <rPr>
        <sz val="8.5"/>
        <color theme="1"/>
        <rFont val="Times New Roman"/>
        <family val="1"/>
        <charset val="204"/>
      </rPr>
      <t xml:space="preserve">. </t>
    </r>
    <r>
      <rPr>
        <b/>
        <u/>
        <sz val="8.5"/>
        <color theme="1"/>
        <rFont val="Times New Roman"/>
        <family val="1"/>
      </rPr>
      <t xml:space="preserve">შედეგი: </t>
    </r>
    <r>
      <rPr>
        <sz val="8.5"/>
        <color theme="1"/>
        <rFont val="Times New Roman"/>
        <family val="1"/>
        <charset val="204"/>
      </rPr>
      <t xml:space="preserve">პირობით ვადამდე გათავისუფლება:
შემოვიდა: 11 138 შუამდგომლობა
განხილული იქნა: 10 875 შუამდგომლობა
გათავისუფლდა: 959 მსჯავრდებული
დანიშნული სასჯელის მოუხდელი ნაწილის უფრო მსუბუქი სახის სასჯელით შეცვლა:
საზოგადოებისათვის სასარგებლო შრომა:
შემოვიდა: 160 შუამდგომლობა
განხილული იქნა: 160 შუამდგომლობა
დაკმაყოფილდა : 4 შუამდგომლობა
თავისუფლების შეზღუდვა:
შემოვიდა: 349 შუამდგომლობა
განხილული იქნა: 346 შუამდგომლობა
დაკმაყოფილდა: 51 შუამდგომლობა.
</t>
    </r>
  </si>
  <si>
    <r>
      <t>პროგრამა</t>
    </r>
    <r>
      <rPr>
        <b/>
        <sz val="8.5"/>
        <color theme="1"/>
        <rFont val="Times New Roman"/>
        <family val="1"/>
        <charset val="204"/>
      </rPr>
      <t xml:space="preserve"> 6.6.  </t>
    </r>
    <r>
      <rPr>
        <b/>
        <sz val="8.5"/>
        <color theme="1"/>
        <rFont val="Sylfaen"/>
        <family val="1"/>
        <charset val="204"/>
      </rPr>
      <t>პატიმართა</t>
    </r>
    <r>
      <rPr>
        <b/>
        <sz val="8.5"/>
        <color theme="1"/>
        <rFont val="Times New Roman"/>
        <family val="1"/>
        <charset val="204"/>
      </rPr>
      <t xml:space="preserve"> </t>
    </r>
    <r>
      <rPr>
        <b/>
        <sz val="8.5"/>
        <color theme="1"/>
        <rFont val="Sylfaen"/>
        <family val="1"/>
        <charset val="204"/>
      </rPr>
      <t>სამართლებრივი</t>
    </r>
    <r>
      <rPr>
        <b/>
        <sz val="8.5"/>
        <color theme="1"/>
        <rFont val="Times New Roman"/>
        <family val="1"/>
        <charset val="204"/>
      </rPr>
      <t xml:space="preserve"> </t>
    </r>
    <r>
      <rPr>
        <b/>
        <sz val="8.5"/>
        <color theme="1"/>
        <rFont val="Sylfaen"/>
        <family val="1"/>
        <charset val="204"/>
      </rPr>
      <t>გარანტიების</t>
    </r>
    <r>
      <rPr>
        <b/>
        <sz val="8.5"/>
        <color theme="1"/>
        <rFont val="Times New Roman"/>
        <family val="1"/>
        <charset val="204"/>
      </rPr>
      <t xml:space="preserve"> </t>
    </r>
    <r>
      <rPr>
        <b/>
        <sz val="8.5"/>
        <color theme="1"/>
        <rFont val="Sylfaen"/>
        <family val="1"/>
        <charset val="204"/>
      </rPr>
      <t>გაძლიერება</t>
    </r>
  </si>
  <si>
    <r>
      <t>გასაჩივრების</t>
    </r>
    <r>
      <rPr>
        <sz val="8.5"/>
        <color theme="1"/>
        <rFont val="Times New Roman"/>
        <family val="1"/>
        <charset val="204"/>
      </rPr>
      <t xml:space="preserve"> </t>
    </r>
    <r>
      <rPr>
        <sz val="8.5"/>
        <color theme="1"/>
        <rFont val="Sylfaen"/>
        <family val="1"/>
        <charset val="204"/>
      </rPr>
      <t>სისტემა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სამართლებრივი</t>
    </r>
    <r>
      <rPr>
        <sz val="8.5"/>
        <color theme="1"/>
        <rFont val="Times New Roman"/>
        <family val="1"/>
        <charset val="204"/>
      </rPr>
      <t xml:space="preserve"> </t>
    </r>
    <r>
      <rPr>
        <sz val="8.5"/>
        <color theme="1"/>
        <rFont val="Sylfaen"/>
        <family val="1"/>
        <charset val="204"/>
      </rPr>
      <t>გარანტიები</t>
    </r>
    <r>
      <rPr>
        <sz val="8.5"/>
        <color theme="1"/>
        <rFont val="Times New Roman"/>
        <family val="1"/>
        <charset val="204"/>
      </rPr>
      <t xml:space="preserve"> </t>
    </r>
    <r>
      <rPr>
        <sz val="8.5"/>
        <color theme="1"/>
        <rFont val="Sylfaen"/>
        <family val="1"/>
        <charset val="204"/>
      </rPr>
      <t xml:space="preserve">შენარჩუნებულია                </t>
    </r>
    <r>
      <rPr>
        <b/>
        <sz val="8.5"/>
        <color theme="1"/>
        <rFont val="Sylfaen"/>
        <family val="1"/>
      </rPr>
      <t xml:space="preserve">მიღწეულია: </t>
    </r>
  </si>
  <si>
    <r>
      <t>გასაჩივრების</t>
    </r>
    <r>
      <rPr>
        <sz val="8.5"/>
        <color theme="1"/>
        <rFont val="Times New Roman"/>
        <family val="1"/>
        <charset val="204"/>
      </rPr>
      <t xml:space="preserve"> </t>
    </r>
    <r>
      <rPr>
        <sz val="8.5"/>
        <color theme="1"/>
        <rFont val="Sylfaen"/>
        <family val="1"/>
        <charset val="204"/>
      </rPr>
      <t>სისტემა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სამართლებრივი</t>
    </r>
    <r>
      <rPr>
        <sz val="8.5"/>
        <color theme="1"/>
        <rFont val="Times New Roman"/>
        <family val="1"/>
        <charset val="204"/>
      </rPr>
      <t xml:space="preserve"> </t>
    </r>
    <r>
      <rPr>
        <sz val="8.5"/>
        <color theme="1"/>
        <rFont val="Sylfaen"/>
        <family val="1"/>
        <charset val="204"/>
      </rPr>
      <t>გარანტიები</t>
    </r>
    <r>
      <rPr>
        <sz val="8.5"/>
        <color theme="1"/>
        <rFont val="Times New Roman"/>
        <family val="1"/>
        <charset val="204"/>
      </rPr>
      <t xml:space="preserve"> </t>
    </r>
    <r>
      <rPr>
        <sz val="8.5"/>
        <color theme="1"/>
        <rFont val="Sylfaen"/>
        <family val="1"/>
        <charset val="204"/>
      </rPr>
      <t xml:space="preserve">შენარჩუნებულია </t>
    </r>
    <r>
      <rPr>
        <b/>
        <u/>
        <sz val="8.5"/>
        <color theme="1"/>
        <rFont val="Sylfaen"/>
        <family val="1"/>
      </rPr>
      <t xml:space="preserve">შედეგი: </t>
    </r>
    <r>
      <rPr>
        <sz val="8.5"/>
        <color theme="1"/>
        <rFont val="Sylfaen"/>
        <family val="1"/>
        <charset val="204"/>
      </rPr>
      <t>პატიმრობის კოდექსში განსახორციელებელ ცვლილებებში ასევე გათვალისწინებულია ადგილობრივი საბჭოს გადაწყვეტილების გასაჩივრების პროცედურების დახვეწა. პენიტენციური დაწესებულებებიდან 2016 წელს 11 468 კონფიდენციალური საჩივრის კონვერტი დარეგისტრირდა და გაიგზავნა შესაბამის ადრესატზე.</t>
    </r>
  </si>
  <si>
    <r>
      <t>შემუშავებული ცვლილებათა პაკეტის საფუძველზე გაფართოებულია  პირთა წრე, რომლებთანაც შეუზღუდავად უნდა განხორციელდეს კორესპონდენცია. დახვეწილია კონფიდენციალური საჩივრის გაგზავნის პროცედურები. გასაჩივრების</t>
    </r>
    <r>
      <rPr>
        <sz val="8.5"/>
        <color theme="1"/>
        <rFont val="Times New Roman"/>
        <family val="1"/>
        <charset val="204"/>
      </rPr>
      <t xml:space="preserve"> </t>
    </r>
    <r>
      <rPr>
        <sz val="8.5"/>
        <color theme="1"/>
        <rFont val="Sylfaen"/>
        <family val="1"/>
        <charset val="204"/>
      </rPr>
      <t>სისტემა</t>
    </r>
    <r>
      <rPr>
        <sz val="8.5"/>
        <color theme="1"/>
        <rFont val="Times New Roman"/>
        <family val="1"/>
        <charset val="204"/>
      </rPr>
      <t xml:space="preserve"> </t>
    </r>
    <r>
      <rPr>
        <sz val="8.5"/>
        <color theme="1"/>
        <rFont val="Sylfaen"/>
        <family val="1"/>
        <charset val="204"/>
      </rPr>
      <t>და</t>
    </r>
    <r>
      <rPr>
        <sz val="8.5"/>
        <color theme="1"/>
        <rFont val="Times New Roman"/>
        <family val="1"/>
        <charset val="204"/>
      </rPr>
      <t xml:space="preserve"> </t>
    </r>
    <r>
      <rPr>
        <sz val="8.5"/>
        <color theme="1"/>
        <rFont val="Sylfaen"/>
        <family val="1"/>
        <charset val="204"/>
      </rPr>
      <t>პატიმართა</t>
    </r>
    <r>
      <rPr>
        <sz val="8.5"/>
        <color theme="1"/>
        <rFont val="Times New Roman"/>
        <family val="1"/>
        <charset val="204"/>
      </rPr>
      <t xml:space="preserve"> </t>
    </r>
    <r>
      <rPr>
        <sz val="8.5"/>
        <color theme="1"/>
        <rFont val="Sylfaen"/>
        <family val="1"/>
        <charset val="204"/>
      </rPr>
      <t>სამართლებრივი</t>
    </r>
    <r>
      <rPr>
        <sz val="8.5"/>
        <color theme="1"/>
        <rFont val="Times New Roman"/>
        <family val="1"/>
        <charset val="204"/>
      </rPr>
      <t xml:space="preserve"> </t>
    </r>
    <r>
      <rPr>
        <sz val="8.5"/>
        <color theme="1"/>
        <rFont val="Sylfaen"/>
        <family val="1"/>
        <charset val="204"/>
      </rPr>
      <t>გარანტიები</t>
    </r>
    <r>
      <rPr>
        <sz val="8.5"/>
        <color theme="1"/>
        <rFont val="Times New Roman"/>
        <family val="1"/>
        <charset val="204"/>
      </rPr>
      <t xml:space="preserve"> </t>
    </r>
    <r>
      <rPr>
        <sz val="8.5"/>
        <color theme="1"/>
        <rFont val="Sylfaen"/>
        <family val="1"/>
        <charset val="204"/>
      </rPr>
      <t>შენარჩუნებულია</t>
    </r>
  </si>
  <si>
    <r>
      <t>ეფექტური</t>
    </r>
    <r>
      <rPr>
        <sz val="8.5"/>
        <color theme="1"/>
        <rFont val="Times New Roman"/>
        <family val="1"/>
        <charset val="204"/>
      </rPr>
      <t xml:space="preserve"> </t>
    </r>
    <r>
      <rPr>
        <sz val="8.5"/>
        <color theme="1"/>
        <rFont val="Sylfaen"/>
        <family val="1"/>
        <charset val="204"/>
      </rPr>
      <t>გასაჩივრების</t>
    </r>
    <r>
      <rPr>
        <sz val="8.5"/>
        <color theme="1"/>
        <rFont val="Times New Roman"/>
        <family val="1"/>
        <charset val="204"/>
      </rPr>
      <t xml:space="preserve"> </t>
    </r>
    <r>
      <rPr>
        <sz val="8.5"/>
        <color theme="1"/>
        <rFont val="Sylfaen"/>
        <family val="1"/>
        <charset val="204"/>
      </rPr>
      <t>მექანიზმის</t>
    </r>
    <r>
      <rPr>
        <sz val="8.5"/>
        <color theme="1"/>
        <rFont val="Times New Roman"/>
        <family val="1"/>
        <charset val="204"/>
      </rPr>
      <t xml:space="preserve"> </t>
    </r>
    <r>
      <rPr>
        <sz val="8.5"/>
        <color theme="1"/>
        <rFont val="Sylfaen"/>
        <family val="1"/>
        <charset val="204"/>
      </rPr>
      <t>არსებობა</t>
    </r>
  </si>
  <si>
    <r>
      <t xml:space="preserve">ქვეპროგრამა </t>
    </r>
    <r>
      <rPr>
        <sz val="8.5"/>
        <color theme="1"/>
        <rFont val="Sylfaen"/>
        <family val="1"/>
        <charset val="204"/>
      </rPr>
      <t xml:space="preserve">6.6.1. პატიმართა ცნობიერების ამაღლება მათი უფლებების შესახებ საჩივრების, დისციპლინარულ და ადმინისტრაციულ პროცედურებთან მიმართებაში                                     </t>
    </r>
  </si>
  <si>
    <r>
      <t xml:space="preserve">პატიმართა უფლებების შესახებ  მომზადებულია და დაბეჭდილია ბროშურები  დაწესებულებების მოთხოვნის შესაბამისად                                 </t>
    </r>
    <r>
      <rPr>
        <b/>
        <sz val="8.5"/>
        <color theme="1"/>
        <rFont val="Sylfaen"/>
        <family val="1"/>
      </rPr>
      <t xml:space="preserve">მიღწეულია: </t>
    </r>
  </si>
  <si>
    <r>
      <t xml:space="preserve">პატიმართა უფლებების შესახებ  მომზადებულია და დაბეჭდილია ბროშურები  დაწესებულებების მოთხოვნის შესაბამისად </t>
    </r>
    <r>
      <rPr>
        <b/>
        <u/>
        <sz val="8.5"/>
        <color theme="1"/>
        <rFont val="Sylfaen"/>
        <family val="1"/>
      </rPr>
      <t xml:space="preserve">შედეგი: </t>
    </r>
    <r>
      <rPr>
        <sz val="8.5"/>
        <color theme="1"/>
        <rFont val="Sylfaen"/>
        <family val="1"/>
        <charset val="204"/>
      </rPr>
      <t xml:space="preserve">დაიბეჭდა: 
- 5000 ბროშურა სრულწლოვან ბრალდებულ/მსჯავრდებულთა უფლებების შესახებ ქართულ ენაზე;
- 100 ბროშურა არასრულწლოვან ბრალდებულ/მსჯავრდებულთა უფლებების შესახებ ქართულ ენაზე;
- 500 ბროშურა სრულწლოვან ბრალდებულ/მსჯავრდებულთა უფლებების შესახებ 5 ენაზე (აზერბაიჯანული, სომხური, თურქული, რუსული და ინგლისური).
2016 წელს ბრალდებულ/მსჯავრდებულთა უფლებების შესახებ ტრენინგი გაიარა 513-მა მსჯავრდებულმა, მათ შორის არასრულწოვანმა ბრალდებულ/მსჯავრდებულებმა არასრულწლოვანთა მართლმსაჯულების კოდექსის მიხედვით, ხოლო ქალ მსჯავრდებულებმა - ბანგკოკის წესების გათვალისწინებით.
</t>
    </r>
  </si>
  <si>
    <t>ევრო კავშირი ტექნიკური დახმარება</t>
  </si>
  <si>
    <r>
      <t>ქვეპროგრამა</t>
    </r>
    <r>
      <rPr>
        <sz val="8.5"/>
        <color theme="1"/>
        <rFont val="Sylfaen"/>
        <family val="1"/>
        <charset val="204"/>
      </rPr>
      <t xml:space="preserve"> 6.6.2 პატიმრობის კოდექსით გათვალისწინებული  საჩივრების პროცედურების ხელმისაწვდომობა </t>
    </r>
  </si>
  <si>
    <r>
      <t xml:space="preserve">საჩივრის კონვერტები მომზადებულია და დაბეჭდილია დამატებით დაწესებულებების მოთხოვნის შესაბამისად                             </t>
    </r>
    <r>
      <rPr>
        <b/>
        <sz val="8.5"/>
        <color theme="1"/>
        <rFont val="Sylfaen"/>
        <family val="1"/>
      </rPr>
      <t xml:space="preserve">მიღწეულია: </t>
    </r>
  </si>
  <si>
    <r>
      <t xml:space="preserve">საჩივრის კონვერტები მომზადებულია და დაბეჭდილია დამატებით დაწესებულებების მოთხოვნის შესაბამისად </t>
    </r>
    <r>
      <rPr>
        <b/>
        <u/>
        <sz val="8.5"/>
        <color theme="1"/>
        <rFont val="Sylfaen"/>
        <family val="1"/>
      </rPr>
      <t>შედეგი:</t>
    </r>
    <r>
      <rPr>
        <sz val="8.5"/>
        <color theme="1"/>
        <rFont val="Sylfaen"/>
        <family val="1"/>
        <charset val="204"/>
      </rPr>
      <t xml:space="preserve"> პენიტენციური დაწესებულებებიდან 2016 წელს 11 468 კონფიდენციალური საჩივრის კონვერტი დარეგისტრირდა და გაიგზავნა შესაბამის ადრესატზე.</t>
    </r>
  </si>
  <si>
    <r>
      <t xml:space="preserve">სასჯელაღსრულების დეპარტამენტში არსებული მონიტორინგის სამმართველოს მიერ   რეგულარულად ნაწარმოებია მონიტორინგი პატიმრების მდგომარეობისა და მათი საჩივრების განხილვასთან დაკავშირებით: მინიმუმ ერთი გეგმიური ვიზიტი თითოეულ დაწესებულებაში და რამდენიმე არაგეგმიური ვიზიტი
</t>
    </r>
    <r>
      <rPr>
        <b/>
        <i/>
        <u/>
        <sz val="8.5"/>
        <color theme="1"/>
        <rFont val="Sylfaen"/>
        <family val="1"/>
        <charset val="204"/>
      </rPr>
      <t>შედეგი</t>
    </r>
    <r>
      <rPr>
        <sz val="8.5"/>
        <color theme="1"/>
        <rFont val="Sylfaen"/>
        <family val="1"/>
        <charset val="204"/>
      </rPr>
      <t xml:space="preserve">
2014 წლის განმავლობაში სასჯელაღსრულების 14 დაწესებულებაში განხორციელდა გეგმური-სრული მონიტორინგი. სულ, საანგარიშო პერიოდში მონიტორინგის სამმართველოში მიღებული და განხილული იქნა ბრალდებულთა/მსჯავრდებულთა 653-მდე  საჩივარი/განცხადება. პერიოდულად ხდებოდა არაგეგმიური მონიტორინგი, კერძოდ 2014 წლის განმავლობაში განხორციელდა 132 არაგეგმიური ვიზიტი. </t>
    </r>
  </si>
  <si>
    <r>
      <t xml:space="preserve">სასჯელაღსრულების დეპარტამენტში არსებული მონიტორინგის სამმართველოს მიერ   რეგულარულად ნაწარმოებია მონიტორინგი პატიმრების მდგომარეობისა და მათი საჩივრების განხილვასთან დაკავშირებით: მინიმუმ ერთი გეგმიური ვიზიტი თითოეულ დაწესებულებაში და რამდენიმე არაგეგმიური ვიზიტი          </t>
    </r>
    <r>
      <rPr>
        <b/>
        <sz val="8.5"/>
        <color theme="1"/>
        <rFont val="Sylfaen"/>
        <family val="1"/>
      </rPr>
      <t xml:space="preserve">მიღწეულია: </t>
    </r>
  </si>
  <si>
    <r>
      <t xml:space="preserve">სასჯელაღსრულებისა და პრობაციის სამინისტროს გენერალური ინსპექციის მიერ რეგულარულად ნაწარმოებია მონიტორინგი პატიმრების მდგომარეობისა და მათი საჩივრების განხილვასთან დაკავშირებით: მინიმუმ ერთი გეგმური ვიზიტი თითოეულ დაწესებულებაში და რამდენიმე არაგეგმური ვიზიტი </t>
    </r>
    <r>
      <rPr>
        <b/>
        <u/>
        <sz val="8.5"/>
        <color theme="1"/>
        <rFont val="Sylfaen"/>
        <family val="1"/>
      </rPr>
      <t>შედეგი:</t>
    </r>
    <r>
      <rPr>
        <sz val="8.5"/>
        <color theme="1"/>
        <rFont val="Sylfaen"/>
        <family val="1"/>
        <charset val="204"/>
      </rPr>
      <t xml:space="preserve"> 2015 წლის 14 დეკემბრის სასჯელაღსრულებისა და პრობაციის მინისტრის N7858 ბრძანებით დამტკიცებულ იქნა გენერალური ინსპექციის მიერ 2016 წელს განსახორციელებელი სისტემური მონიტორინგის წლიური გეგმა, რომლის შესაბამისად, სისტემური მონიტორინგის სამმართველომ ჩააატარა გეგმური თემატური სისტემური მონიტორინგი - N8, N2, N11, N14, N15 და N17 პენიტენციურ დაწესებულებებში და გეგმური სრული სისტემური მონიტორინგი N12 და N16 პენიტენციურ დაწესებულებებში. 
ასევე,  N3 და N17 პენიტენციურ დაწესებულებებში ჩატარდა არაგეგმური სრული სისტემური მონიტორინგი. 
მონიტორინგის შედეგების საფუძველზე გაცემულია 50-მდე რეკომენდაცია. 
2016 წლის 28-30 ნოემბერს, ევროსაბჭოსა და ევროკავშირის ერთობლივი პროექტის ფარგლებში, გენერალური ინსპექციის თანამშრომლებს, მათ შორის სისტემური მონიტორინგის სამმართველოს სრულ შემადგენლობას, მოწვეული ექსპერტების მიერ, ჩაუტარდათ ტრენინგი თემაზე - „შიდა ინსპექტირების სპეციფიკა“. ჩატარებული ტრენინგის ფარგლებში გაცემული რეკომენდაციების გათვალისწინებით სისტემური მონიტორინგის სამმართველო დაკავებულია მონიტორინგის ჩატარების მეთოდოლოგიისა და სტანდარტების შემუშავებით.</t>
    </r>
  </si>
  <si>
    <t xml:space="preserve">საქართველოს პროკურატურის სტრატეგიის სამოქმედო გეგმა 2017-2021 </t>
  </si>
  <si>
    <t>ამოცანა</t>
  </si>
  <si>
    <t>მიზანი</t>
  </si>
  <si>
    <t>მიზნის მიღწევის მექანიზმები</t>
  </si>
  <si>
    <t>პასუხისმგებელი დანაყოფი</t>
  </si>
  <si>
    <t>პარტნიორი უწყება</t>
  </si>
  <si>
    <t>შემაჯამებელი ანგარიში</t>
  </si>
  <si>
    <t>ღონისძიება</t>
  </si>
  <si>
    <t>1. პროკურატურის დამოუკიდებლობის გაზრდა</t>
  </si>
  <si>
    <t>1.1. პროკურატურის დამოუკიდებლობის გაზრდა</t>
  </si>
  <si>
    <t>1.1.1. კოლეგიური ორგანოების როლისა და მნიშვნელობის გაზრდა</t>
  </si>
  <si>
    <t xml:space="preserve">სამუშაო ჯგუფის შექმნა, რომელიც  შეისწავლის საერთაშორისო პრაქტიკას კოლეგიური ორგანოების როლისა და ფუნქციების შესახებ </t>
  </si>
  <si>
    <t xml:space="preserve">სამუშაო ჯგუფი შექმნილია </t>
  </si>
  <si>
    <t xml:space="preserve">სამუშაო ჯგუფის მიერ საერთაშორისო პრაქტიკის შესწავლა კოლეგიური ორგანოების როლისა და ფუნქციების შესახებ და  წინადადებების შემუშავება საკონსულტაციო საბჭოს მუშაობის დახვეწის მიზნით </t>
  </si>
  <si>
    <t xml:space="preserve">სამუშაო ჯგუფის მიერ შესწავლილია საერთაშორისო პრაქტიკა კოლეგიური ორგანოების როლისა და ფუნქციების შესახებ და შემუშავებულია წინადადებები საკონსულტაციო საბჭოს მუშაობის დახვეწის მიზნით </t>
  </si>
  <si>
    <t>საკონსულტაციო საბჭოს სამუშაო სხდომების გამართვა</t>
  </si>
  <si>
    <t>ჩატარებულია საკონსულტაციო საბჭოს სხდომა</t>
  </si>
  <si>
    <t>2017-2021  წლების სტრატეგიის სამოქმედო გეგმის შესრულების ერთიანი ანგარიშის მომზადება</t>
  </si>
  <si>
    <t>2017-2021  წლების სტრატეგიის სამოქმედო გეგმის შესრულების ერთიანი ანგარიში მომზადებულია</t>
  </si>
  <si>
    <t xml:space="preserve">
მთავარი პროკურატურის გენერალური ინსპექცია; მთავარი პროკურატურის ადმინისტრაცია;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სამართლებრივი უზრუნველყოფის დეპარტამენტი;  ადამიანური რესურსების მართვისა და განვითარების დეპარტამენტი
</t>
  </si>
  <si>
    <t>საქართველოს იუსტიციის სამინისტრო</t>
  </si>
  <si>
    <t>1.1.2. შეფასების სისტემის დანერგვა</t>
  </si>
  <si>
    <t>პროკურორების შეფასების კრიტერიუმების შემუშავება</t>
  </si>
  <si>
    <t>პროკურორების შეფასების კრიტერიუმები დამტკიცებულია</t>
  </si>
  <si>
    <t>გამომძიებლების  შეფასების კრიტერიუმების შემუშავება</t>
  </si>
  <si>
    <t>გამომძიებლების  შეფასების კრიტერიუმები დამტკიცებულია</t>
  </si>
  <si>
    <t>შეფასების სისტემის მუშაობის ამსახველი ანალიზის მომზადება და შესაბამისი კორექტირება</t>
  </si>
  <si>
    <t>შეფასების სისტემის მუშაობის ამსახველი ანალიზი მომზადებულია და შეტანილია შესაბამისი კორექტირება</t>
  </si>
  <si>
    <t xml:space="preserve">
მთავარი პროკურატურის გენერალური ინსპექცია; მთავარი პროკურატურის ადმინისტრაცია;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ადამიანური რესურსების მართვისა და განვითარების დეპარტამენტი
</t>
  </si>
  <si>
    <t>1.1.3 გამჭვირვალე დისციპლინური პროცედურების დანერგვა</t>
  </si>
  <si>
    <t>განახლებული ეთიკის კოდექსის პროექტის შემუშავება</t>
  </si>
  <si>
    <t>განახლებული ეთიკის კოდექსის პროექტი შემუშავებული და დამტკიცებულია</t>
  </si>
  <si>
    <t>გენერალური ინსპექციის მუშაობის ამსახველი წლიური ანგარიშის მომზადება</t>
  </si>
  <si>
    <t>გენერალური ინსპექციის მუშაობის ამსახველი წლიური ანგარიში მომზადებულია</t>
  </si>
  <si>
    <t>მთავარი პროკურატურის გენერალური ინსპექცია</t>
  </si>
  <si>
    <t>პროკურატურის თანამშრომლებისთვის განახლებული ეთიკის კოდექსის გაცნობა</t>
  </si>
  <si>
    <t>განახლებულ ეთიკის კოდექსს გაეცნო პროკურატურის ყველა თანამშრომელი</t>
  </si>
  <si>
    <t>მთავარი პროკურატურის გენერალური ინსპექცია; მთავარი პროკურატურის ადმინისტრაცია</t>
  </si>
  <si>
    <t xml:space="preserve">სამუშაო ჯგუფის შექმნა, რომელიც  იმუშავებს ეთიკის კოდექსისა და დისციპლინურ გადაცდომასთან დაკავშირებულ განმარტებებზე  </t>
  </si>
  <si>
    <t>სამუშაო ჯგუფი შექმნილია</t>
  </si>
  <si>
    <t xml:space="preserve">ეთიკის კოდექსის  და დისციპლინურ გადაცდომებთან დაკავშირებული განმარტებების შემუშავება  </t>
  </si>
  <si>
    <t>ეთიკის კოდექსის და დისციპლინურ გადაცდომებთან დაკავშირებული განმარტებები შემუშავებულია</t>
  </si>
  <si>
    <t>პროფესიული ეთიკის სტანდარტების თემაზე პროკურატურის სისტემის მუშაკების მომზადება/გადამზადება</t>
  </si>
  <si>
    <t>პროკურატურის სისტემის მუშაკებს გავლილი აქვთ ტრენინგი პროფესიული ეთიკის სტანდარტების თემაზე</t>
  </si>
  <si>
    <t>მთავარი პროკურატურის გენერალური ინსპექცია; ადამიანური რესურსების მართვისა და განვითარების დეპარტამენტი</t>
  </si>
  <si>
    <t>ჩატარებულია  საკონსულტაციო საბჭოს სხდომა</t>
  </si>
  <si>
    <t>1.1.4.  თანამშრომელთა როტაციის სისტემის რეფორმა</t>
  </si>
  <si>
    <t>პროკურატურის თანამშრომელთა როტაციის სისტემის რეფორმის მიზნით სამუშაო ჯგუფის შექმნა</t>
  </si>
  <si>
    <t>პროკურატურის თანამშრომელთა როტაციის სისტემის რეფორმის მიზნით სამუშაო ჯგუფი შექმნილია</t>
  </si>
  <si>
    <t>პროკურატურის თანამშრომელთა როტაციის სისტემის რეფორმის პროექტის მომზადება</t>
  </si>
  <si>
    <t>პროკურატურის თანამშრომელთა როტაციის სისტემის რეფორმის პროექტი მომზადებულია</t>
  </si>
  <si>
    <t>პროკურატურის თანამშრომელთა როტაციის სისტემის რეფორმის პროექტის დანერგვა</t>
  </si>
  <si>
    <t>პროკურატურის თანამშრომელთა როტაციის სისტემის რეფორმის პროექტი დანერგილია</t>
  </si>
  <si>
    <t xml:space="preserve">პროკურატურის თანამშრომელთა როტაცია </t>
  </si>
  <si>
    <t xml:space="preserve">პროკურატურის თანამშრომელთა როტაცია ხორციელდება დანერგილი სისტემით </t>
  </si>
  <si>
    <t>მთავარი პროკურატურის ადამიანური რესურსების მართვისა და განვითარების დეპარტამენტი</t>
  </si>
  <si>
    <t>1.1.5. პროკურატურის და პროკურორთა დამოუკიდებლობის ხარისხის გაზრდა</t>
  </si>
  <si>
    <t>სამუშაო ჯგუფის შექმნა, რომელიც იმუშავებს მთავარი პროკურორის არჩევის წესის დახვეწასთან დაკავშირებით</t>
  </si>
  <si>
    <t>წინადადებების მომზადება მთავარი პროკურორის არჩევის წესის დახვეწის მიზნით</t>
  </si>
  <si>
    <t xml:space="preserve"> მთავარი პროკურორის არჩევის წესის დახვეწის მიზნით წინადადებები მომზადებულია</t>
  </si>
  <si>
    <t>მთავარი პროკურორის არჩევის წესის დახვეწის მიზნით   კონსულტაციების გამართვა შესაბამის უფლებამოსილ ორგანოებთან</t>
  </si>
  <si>
    <t>მთავარი პროკურორის არჩევის წესის დახვეწასთან დაკავშირებით კონსულტაციები გამართულია</t>
  </si>
  <si>
    <t>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სამართლებრივი უზრუნველყოფის დეპარტამენტი</t>
  </si>
  <si>
    <t>1.1.6. პროკურატურის სისტემაში თანამშრომლების აყვანისა და დაწინაურების გამჭვირვალე პროცედურების დანერგვა</t>
  </si>
  <si>
    <t>სამუშაო ჯგუფის შექმნა, რომელიც იმუშავებს თანამშრომელთა შერჩევის და  დაწინაურების კრიტერიუმებსა და პროცედურებზე</t>
  </si>
  <si>
    <t>დოკუმენტის მომზადება, რომელშიც გაწერილი იქნება თანამშრომელთა შერჩევის და დაწინაურების კრიტერიუმები და პროცედურები</t>
  </si>
  <si>
    <t>თანამშრომელთა შერჩევის და დაწინაურების კრიტერიუმების და პროცედურების შესახებ დოკუმენტი მომზადებული და დამტკიცებულია</t>
  </si>
  <si>
    <t xml:space="preserve">პროკურატურის თანამშრომლებისთვის თანამშრომელთა შერჩევის და დაწინაურების კრიტერიუმების და პროცედურების ამსახველი დოკუმენტის  გაცნობითი შეხვედრების ორგანიზება </t>
  </si>
  <si>
    <t>თანამშრომელთა შერჩევის და დაწინაურების კრიტერიუმების და პროცედურების ამსახველ დოკუმენტს იცნობს პროკურატურის ყველა თანამშრომელი  და იგი გასაჯაროებულია</t>
  </si>
  <si>
    <t>პროკურატურის თანამშრომელთა დაწინაურება და აყვანა დანერგილი სისტემით</t>
  </si>
  <si>
    <t xml:space="preserve">პროკურატურის თანამშრომელთა დაწინაურება და შერჩევა ხორციელდება დანერგილი სისტემით </t>
  </si>
  <si>
    <t>მთავარი პროკურატურის ადამიანური რესურსების მართვისა და განვითარების დეპარტამენტი;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სამართლებრივი უზრუნველყოფის დეპარტამენტი</t>
  </si>
  <si>
    <t>2. ცალკეული დანაშაულების წინააღმდეგ ბრძოლის ეფექტიანობის გაზრდა</t>
  </si>
  <si>
    <t>2.1. ცალკეული დანაშაულების წინააღმდეგ ბრძოლის ეფექტიანობის გაზრდა</t>
  </si>
  <si>
    <t>2.1 .1. ტრეფიკინგის წინააღმდეგ ბრძოლის ეფექტიანობის გაზრდა</t>
  </si>
  <si>
    <t>შრომითი ტრეფიკინგის ფაქტების   გამოვლენის მიზნით  სამუშაო ჯგუფის შექმნა სამართალდამცავი ორგანოების, მეურვეობისა და მზრუნველობის ორგანოს წარმომადგენლებისა და შრომის ინსპექტორის მონაწილეობით</t>
  </si>
  <si>
    <t>სამუშაო ჯგუფის მინიმუმ ორი შეხვედრის ჩატარება</t>
  </si>
  <si>
    <t>სამუშაო ჯგუფის შეხვედრები ჩატარებულია</t>
  </si>
  <si>
    <t>ადამიანის უფლებათა დაცვის სამმართველო; საქართველოს მთავარი პროკურატურის შინაგან საქმეთა სამინისტროს გენერალურ ინსპექციაში, ცენტრალური კრიმინალური პოლიციის დეპარტამენტსა და საპატრულო პოლიციის დეპარტამენტში გამოძიების საპროცესო ხელმძღვანელობის დეპარტამენტი;  მთავარი პროკურატურის ადმინისტრაცია</t>
  </si>
  <si>
    <t>შინაგან საქმეთა სამინისტრო, საქართველოს შრომის, ჯანმრთელობისა და სოციალური დაცვის სამინისტრო</t>
  </si>
  <si>
    <r>
      <t xml:space="preserve">ტრეფიკინგის ეფექტიანი გამოძიებისა და სისხლისსამართლებრივი დევნის განხორციელების მიზნით რეკომენდაციის </t>
    </r>
    <r>
      <rPr>
        <sz val="11"/>
        <color theme="1"/>
        <rFont val="Calibri"/>
        <family val="2"/>
        <scheme val="minor"/>
      </rPr>
      <t>განახლება</t>
    </r>
  </si>
  <si>
    <r>
      <t xml:space="preserve">ტრეფიკინგის ეფექტიანი გამოძიებისა და სისხლისსამართლებრივი დევნის განხორციელების მიზნით რეკომენდაცია </t>
    </r>
    <r>
      <rPr>
        <sz val="11"/>
        <color theme="1"/>
        <rFont val="Calibri"/>
        <family val="2"/>
        <scheme val="minor"/>
      </rPr>
      <t>განახლებულია</t>
    </r>
  </si>
  <si>
    <t>რეკომენდაციის შესრულების მონიტორინგი</t>
  </si>
  <si>
    <t>რეკომენდაციის შესრულებაზე მონიტორინგი განხორციელებულია</t>
  </si>
  <si>
    <t>რეკომენდაციის  შესრულების მონიტორინგი</t>
  </si>
  <si>
    <t>ადამიანის უფლებათა დაცვის სამმართველო; საქართველოს მთავარი პროკურატურის შინაგან საქმეთა სამინისტროს გენერალურ ინსპექციაში, ცენტრალური კრიმინალური პოლიციის დეპარტამენტსა და საპატრულო პოლიციის დეპარტამენტში გამოძიების საპროცესო ხელმძღვანელობის დეპარტამენტი</t>
  </si>
  <si>
    <t>რეგიონებში საინფორმაციო შეხვედრები ტრეფიკინგთან დაკავშირებით</t>
  </si>
  <si>
    <t>საქართველოს მინიმუმ 3 რეგიონში განხორციელებულია შეხვედრები ტრეფიკინგთან დაკავშირებით</t>
  </si>
  <si>
    <t xml:space="preserve"> რეგიონებში საინფორმაციო შეხვედრები ტრეფიკინგთან დაკავშირებით</t>
  </si>
  <si>
    <t>საქართველოს მინიმუმ 3 რეგიონში განხორციელებულია შეხვედრები ტრეფიკინგთან დაკავშირებით, მათ შორის ეთნიკური უმცირესობებით დასახლებულ 1 რეგიონში</t>
  </si>
  <si>
    <t>საქართველოს მთავარი პროკურატურის ადმინისტრაცია; ადამიანის უფლებათა დაცვის სამმართველო</t>
  </si>
  <si>
    <t>ტრეფიკინგის მიმართულებით მომუშავე პროკურორების გადამზადება და სტაჟიორების მომზადება/ერთობლივი სასწავლო აქტივობების განხორციელება შესაბამისი საგამოძიებო უწყებების მონაწილეობით</t>
  </si>
  <si>
    <t>განხორციელებულია ტრეფიკინგის მიმართულებით მომუშავე პროკურორების გადამზადება და სტაჟიორების მომზადება/ჩატარებულია ერთობლივი სასწავლო აქტივობები</t>
  </si>
  <si>
    <r>
      <t>ადამიანური</t>
    </r>
    <r>
      <rPr>
        <sz val="11"/>
        <color theme="1"/>
        <rFont val="Calibri"/>
        <family val="2"/>
        <scheme val="minor"/>
      </rPr>
      <t xml:space="preserve"> </t>
    </r>
    <r>
      <rPr>
        <sz val="11"/>
        <color theme="1"/>
        <rFont val="Sylfaen"/>
        <family val="2"/>
      </rPr>
      <t>რესურსების</t>
    </r>
    <r>
      <rPr>
        <sz val="11"/>
        <color theme="1"/>
        <rFont val="Calibri"/>
        <family val="2"/>
        <scheme val="minor"/>
      </rPr>
      <t xml:space="preserve"> </t>
    </r>
    <r>
      <rPr>
        <sz val="11"/>
        <color theme="1"/>
        <rFont val="Sylfaen"/>
        <family val="2"/>
      </rPr>
      <t>მართვისა</t>
    </r>
    <r>
      <rPr>
        <sz val="11"/>
        <color theme="1"/>
        <rFont val="Calibri"/>
        <family val="2"/>
        <scheme val="minor"/>
      </rPr>
      <t xml:space="preserve"> </t>
    </r>
    <r>
      <rPr>
        <sz val="11"/>
        <color theme="1"/>
        <rFont val="Sylfaen"/>
        <family val="2"/>
      </rPr>
      <t>და</t>
    </r>
    <r>
      <rPr>
        <sz val="11"/>
        <color theme="1"/>
        <rFont val="Calibri"/>
        <family val="2"/>
        <scheme val="minor"/>
      </rPr>
      <t xml:space="preserve"> </t>
    </r>
    <r>
      <rPr>
        <sz val="11"/>
        <color theme="1"/>
        <rFont val="Sylfaen"/>
        <family val="2"/>
      </rPr>
      <t>განვითარების</t>
    </r>
    <r>
      <rPr>
        <sz val="11"/>
        <color theme="1"/>
        <rFont val="Calibri"/>
        <family val="2"/>
        <scheme val="minor"/>
      </rPr>
      <t xml:space="preserve"> </t>
    </r>
    <r>
      <rPr>
        <sz val="11"/>
        <color theme="1"/>
        <rFont val="Sylfaen"/>
        <family val="2"/>
      </rPr>
      <t>დეპარტამენტი; ადამიანის უფლებათა დაცვის სამმართველო</t>
    </r>
  </si>
  <si>
    <t>2.1. 2. კორუფციულ დანაშაულთან ბრძოლის ეფექტიანობის გაზრდა</t>
  </si>
  <si>
    <t>კორუფციული დანაშაულის ეფექტური გამოძიებისა და სისხლისსამართლებრივი  დევნის წარმოების უზრუნველსაყოფად, აღნიშნულ საკითხებზე მომუშავე პროკურორებისა და  გამომძიებლების გადამზადება; სტაჟიორების მომზადება/ერთობლივი სასწავლო აქტივობების განხორციელება შესაბამისი საგამოძიებო უწყებების მონაწილეობით</t>
  </si>
  <si>
    <t>კორუფციული დანაშაულის ეფექტური გამოძიებისა და სისხლისსამართლებრივი დევნის განხორციელების საკითხებზე მომზადებულნი/გადამზადებულნი არიან პროკურატურის გამომძიებლები, პროკურორები და სტაჟიორები/ განხორციელებულია ერთობლივი სასწავლო აქტივობები</t>
  </si>
  <si>
    <t>კორუფციული დანაშაულის ეფექტური გამოძიებისა და  სისხლისსამართლებრივი დევნის წარმოების უზრუნველსაყოფად, აღნიშნულ საკითხებზე მომუშავე პროკურორებისა და  გამომძიებლების გადამზადება; სტაჟიორების მომზადება/ერთობლივი სასწავლო აქტივობების განხორციელება შესაბამისი საგამოძიებო უწყებების მონაწილეობით</t>
  </si>
  <si>
    <t>კორუფციული დანაშაულის ეფექტური გამოძიებისა და სისხლისსამართლებრივი დევნის წარმოების უზრუნველსაყოფად, აღნიშნულ საკითხებზე მომუშავე პროკურორებისა და  გამომძიებლების გადამზადება; სტაჟიორების მომზადება/ერთობლივი სასწავლო აქტივობების განხორციელება შესაბამისი საგამოძიებო უწყებების მონაწილეობით</t>
  </si>
  <si>
    <t>ადამიანური რესურსების მართვისა და განვითარების დეპარტამენტი; მთავარი პროკურატურის საგამოძიებო ნაწილი; საქართველოს მთავარი პროკურატურის სახელმწიფო უსაფრთხოების სამსახურში, სახელმწიფო დაცვის სპეციალურ სამსახურში, დაზვერვის სამსახურში და შინაგან საქმეთა სამინისტროს სახელმწიფო საქვეუწყებო დაწესებულება - საქართველოს სასაზღვრო პოლიციაში გამოძიების საპროცესო ხელმძღვანელობისა და ოპერატიულ-სამძებრო საქმიანობაზე ზედამხედველობის დეპარტამენტი</t>
  </si>
  <si>
    <t>შინაგან საქმეთა სამინისტრო, სახელმწიფო უსაფრთხოების სამსახური</t>
  </si>
  <si>
    <t>სამუშაო ჯგუფის შექმნა საპროკურორო და საგამოძიებო საქმიანობისთვის ხელშემწყობ საკანონმდებლო ცვლილებებთან დაკავშირებით საკანონმდებლო წინადადებების მომზადების მიზნით</t>
  </si>
  <si>
    <t>საპროკურორო და საგამოძიებო საქმიანობისთვის ხელშემწყობ საკანონმდებლო ცვლილებებთან დაკავშირებით წინადადებების შემუშავება და მიწოდება საკანონმდებლო ინიციატივაზე უფლებამოსილი ორგანოსთვის</t>
  </si>
  <si>
    <t>საკანონმდებლო ცვლილებებისთვის რეკომენდაციები მომზადებულია და საკანონმდებლო ინიციატივაზე უფლებამოსილი ორგანოსთვის წარგენილია</t>
  </si>
  <si>
    <t>განხორციელებული საკანონმდებლო ცვლილებების შედეგების ამსახველი ანგარიშის მომზადება</t>
  </si>
  <si>
    <t>განხორციელებული საკანონმდებლო ცვლილებების შედეგების ამსახველი ანგარიში შესრულებულია</t>
  </si>
  <si>
    <t>მთავარი პროკურატურის საგამოძიებო ნაწილი; საქართველოს მთავარი პროკურატურის სახელმწიფო უსაფრთხოების სამსახურში, სახელმწიფო დაცვის სპეციალურ სამსახურში, დაზვერვის სამსახურში და შინაგან საქმეთა სამინისტროს სახელმწიფო საქვეუწყებო დაწესებულება - საქართველოს სასაზღვრო პოლიციაში გამოძიების საპროცესო ხელმძღვანელობისა და ოპერატიულ-სამძებრო საქმიანობაზე ზედამხედველობის დეპარტამენტი</t>
  </si>
  <si>
    <t>საქართველოს პროკურატურის, სახელმწიფო უსაფრთხოების სამსახურის, საქართველოს შინაგან საქმეთა სამინისტროს და საქართველოს ფინანსთა სამინისტროს საგამოძიებო სამსახურების მონაწილეობით სამუშაო ჯგუფის შექმნა, რომელიც შეიმუშავებს კორუფციის წინააღმდეგ ბრძოლის გეგმას</t>
  </si>
  <si>
    <t>სამუშაო ჯგუფი შექმნილია, გაიმართა ერთი სამუშაო შეხვედრა</t>
  </si>
  <si>
    <t>საქართველოს პროკურატურის, სახელმწიფო უსაფრთხოების სამსახურის, საქართველოს შინაგან საქმეთა სამინისტროს და საქართველოს ფინანსთა სამინისტროს საგამოძიებო სამსახურების მონაწილეობით შექმნილი  სამუშაო ჯგუფის მინიმუმ ორი შეხვედრა</t>
  </si>
  <si>
    <t>სამუშაო ჯგუფი შეიკრიბა, გაიმართა ორი  სამუშაო შეხვედრა</t>
  </si>
  <si>
    <t>საქართველოს პროკურატურის, სახელმწიფო უსაფრთხოების სამსახურის, საქართველოს შინაგან საქმეთა სამინისტროს და საქართველოს ფინანსთა სამინისტროს საგამოძიებო სამსახურების მონაწილეობით შექმნილი სამუშაო ჯგუფის მინიმუმ ორი შეხვედრა. სამუშაო ჯგუფის საქმიანობის ანალიზის მომზადება</t>
  </si>
  <si>
    <t>სამუშაო ჯგუფი შეიკრიბა, გაიმართა ორი  სამუშაო შეხვედრა. ანალიზი მომზადებულია</t>
  </si>
  <si>
    <t>საქართველოს პროკურატურის, სახელმწიფო უსაფრთხოების სამსახურის, საქართველოს შინაგან საქმეთა სამინისტროს და საქართველოს ფინანსთა სამინისტროს საგამოძიებო სამსახურების მონაწილეობით  სამუშაო ჯგუფის მინიმუმ ორი შეხვედრა</t>
  </si>
  <si>
    <t>სახელმწიფო უსაფრთხოების სამსახური,  შინაგან საქმეთა სამინისტრო, ფინანსთა სამინისტრო</t>
  </si>
  <si>
    <t xml:space="preserve"> საინფორმაციო ხასიათის შეხვედრები იდენტიფიცირებული რისკ-ზონების (საჯარო სამსახურები) საქმიანობის მაკონტროლებელი სტრუქტურების წარმომადგენლებთან (შიდა მონიტორინგის სამსახური, გენერალური ინსპექცია)</t>
  </si>
  <si>
    <t xml:space="preserve">საინფორმაციო ხასიათის შეხვედრები განხორციელდა </t>
  </si>
  <si>
    <t>მთავარი პროკურატურის საგამოძიებო ნაწილი; საქართველოს მთავარი პროკურატურის სახელმწიფო უსაფრთხოების სამსახურში, სახელმწიფო დაცვის სპეციალურ სამსახურში, დაზვერვის სამსახურში და შინაგან საქმეთა სამინისტროს სახელმწიფო საქვეუწყებო დაწესებულება - საქართველოს სასაზღვრო პოლიციაში გამოძიების საპროცესო ხელმძღვანელობისა და ოპერატიულ-სამძებრო საქმიანობაზე ზედამხედველობის დეპარტამენტი; მთავარი პროკურატურის ადმინისტრაცია</t>
  </si>
  <si>
    <t xml:space="preserve">ანტიკორუფციულ საკითხებზე მომუშავე არასამთავრობო ორგანიზაციებთან  სამუშაო შეხვედრის ჩატარება </t>
  </si>
  <si>
    <t xml:space="preserve">ანტიკორუფციულ საკითხებზე მომუშავე არასამთავრობო ორგანიზაციებთან  სამუშაო შეხვედრა განხორციელდა </t>
  </si>
  <si>
    <t>ანტიკორუფციულ საკითხებზე საინფორმაციო ხასიათის შეხვედრები  საზოგადოებრივი პროკურატურის და ადგილობრივი საბჭოების ფორმატში</t>
  </si>
  <si>
    <t xml:space="preserve">ანტიკორუფციულ საკითხებზე საინფორმაციო ხასიათის შეხვედრები ჩატარებულია </t>
  </si>
  <si>
    <t>მთავარი პროკურატურის ადმინისტრაცია;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t>
  </si>
  <si>
    <t>2.1.3. ტერორიზმის წინააღმდეგ ბრძოლის ეფექტიანობის გაზრდა</t>
  </si>
  <si>
    <t>ტერორიზმის თემაზე არსებული სისხლის სამართლის საქმეების შესწავლა და ანალიზის მომზადება</t>
  </si>
  <si>
    <t>ტერორიზმის თემაზე არსებული სისხლის სამართლის საქმეების ანალიზი მომზადებულია</t>
  </si>
  <si>
    <t xml:space="preserve">
საქართველოს მთავარი პროკურატურის სახელმწიფო უსაფრთხოების სამსახურში, სახელმწიფო დაცვის სპეციალურ სამსახურში, დაზვერვის სამსახურში და შინაგან საქმეთა სამინისტროს სახელმწიფო საქვეუწყებო დაწესებულება - საქართველოს სასაზღვრო პოლიციაში გამოძიების საპროცესო ხელმძღვანელობისა და ოპერატიულ-სამძებრო საქმიანობაზე ზედამხედველობის დეპარტამენტი
</t>
  </si>
  <si>
    <t>კონტრტერორისტულ სამსახურებთან ერთად სამუშაო ჯგუფის შექმნა, რომელიც შეიკრიბება პერიოდულად (არანაკლებ წელიწადში ორჯერ) და მოახდენს ტერორიზმის წინააღმდეგ გასატარებელი ღონისძიებების შემუშავებას, ინფორმაციის გაცვლას, კონტრტერორისტული ოპერატიული საქმიანობის ანალიზს და უზრუნველყოფს საერთაშორისო ანტიტერორისტული კამპანიის გამოცდილების გაზიარებას</t>
  </si>
  <si>
    <t xml:space="preserve">კონტრტერორისტულ სამსახურებთან ერთად შეიქმნა  სამუშაო ჯგუფი, რომელმაც გამართა ერთი სამუშაო შეხვედრა </t>
  </si>
  <si>
    <t>კონტრტერორისტული სამსახურების სამუშაო ჯგუფის მინიმუმ ორი შეხვედრა</t>
  </si>
  <si>
    <t xml:space="preserve">კონტრტერორისტული სამსახურების სამუშაო ჯგუფმა გამართა ორი სამუშაო შეხვედრა </t>
  </si>
  <si>
    <t>კონტრტერორისტული სამსახურების სამუშაო ჯგუფის მინიმუმ ორი შეხვედრა. სამუშაო ჯგუფის საქმიანობის ანალიზი</t>
  </si>
  <si>
    <t xml:space="preserve">კონტრტერორისტული სამსახურების სამუშაო ჯგუფის საქმიანობის ანალიზი გაკეთებულია, ჯგუფმა გამართა ორი სამუშაო შეხვედრა </t>
  </si>
  <si>
    <t>სახელმწიფო უსაფრთხოების სამსახური</t>
  </si>
  <si>
    <t>მოსახლეობასთან საინფორმაციო შეხვედრების გამართვა ტერორისტული დანაშაულის შესახებ ცნობიერების ამაღლების მიზნით</t>
  </si>
  <si>
    <t>მოსახლეობასთან ჩატარებულია შეხვედრები ტერორისტული დანაშაულის შესახებ ცნობიერების ამაღლების მიზნით</t>
  </si>
  <si>
    <t xml:space="preserve">
საქართველოს მთავარი პროკურატურის სახელმწიფო უსაფრთხოების სამსახურში, სახელმწიფო დაცვის სპეციალურ სამსახურში, დაზვერვის სამსახურში და შინაგან საქმეთა სამინისტროს სახელმწიფო საქვეუწყებო დაწესებულება - საქართველოს სასაზღვრო პოლიციაში გამოძიების საპროცესო ხელმძღვანელობისა და ოპერატიულ-სამძებრო საქმიანობაზე ზედამხედველობის დეპარტამენტი; საქართველოს მთავარი პროკურატურის ადმინისტრაცია
</t>
  </si>
  <si>
    <t>ტერორიზმის წინააღმდეგ ბრძოლის საკითხებზე მომუშავე პროკურორების გადამზადება/ერთობლივი სასწავლო აქტივობების განხორციელება შესაბამისი საგამოძიებო უწყებების მონაწილეობით</t>
  </si>
  <si>
    <t>ტერორიზმის წინააღმდეგ ბრძოლის საკითხებზე  მომუშავე პროკურორები გადამზადებულნი არიან/ჩატარებულია ერთობლივი სასწავლო აქტივობები შესაბამისი საგამოძიებო უწყებების მონაწილეობით</t>
  </si>
  <si>
    <t>საქართველოს მთავარი პროკურატურის სახელმწიფო უსაფრთხოების სამსახურში, სახელმწიფო დაცვის სპეციალურ სამსახურში, დაზვერვის სამსახურში და შინაგან საქმეთა სამინისტროს სახელმწიფო საქვეუწყებო დაწესებულება - საქართველოს სასაზღვრო პოლიციაში გამოძიების საპროცესო ხელმძღვანელობისა და ოპერატიულ-სამძებრო საქმიანობაზე ზედამხედველობის დეპარტამენტი, ადამიანური რესურსების მართვისა და განვითარების დეპარტამენტი</t>
  </si>
  <si>
    <t xml:space="preserve"> ანგარიშის მომზადება წლის განმავლობაში ტერორიზმთან ბრძოლის მიზნით გატარებული ღონისძიებების შესახებ</t>
  </si>
  <si>
    <t>ტერორიზმთან ბრძოლის მიზნით გატარებული ღონისძიებების შესახებ ანგარიში მომზადებულია</t>
  </si>
  <si>
    <t>საქართველოს მთავარი პროკურატურის სახელმწიფო უსაფრთხოების სამსახურში, სახელმწიფო დაცვის სპეციალურ სამსახურში, დაზვერვის სამსახურში და შინაგან საქმეთა სამინისტროს სახელმწიფო საქვეუწყებო დაწესებულება - საქართველოს სასაზღვრო პოლიციაში გამოძიების საპროცესო ხელმძღვანელობისა და ოპერატიულ-სამძებრო საქმიანობაზე ზედამხედველობის დეპარტამენტი</t>
  </si>
  <si>
    <t>2.1.4. უკანონო შემოსავლის ლეგალიზაციისა და ტერორიზმის დაფინანსების წინააღმდეგ ბრძოლის ეფექტიანობის გაზრდა</t>
  </si>
  <si>
    <t>(1)  სამუშაო ჯგუფის შექმნა;  (2) მის მიერ უკანონო შემოსავლის ლეგალიზაციისა და ტერორიზმის დაფინანსების წინააღმდეგ ბრძოლაში ჩართულ კომპეტენტურ ორგანოებს შორის კოორდინაციისა და თანამშრომლობის მექანიზმის გაანალიზება;  (3)  მის მიერ ამ მიმართულებით არსებული საუკეთესო  საერთაშორისო პრაქტიკის შესწავლა;  (4)   სამუშაო ჯგუფის მიერ  რეკომენდაციების მომზადება უკანონო შემოსავლის ლეგალიზაციისა და ტერორიზმის დაფინანსების წინააღმდეგ ბრძოლაში ჩართულ კომპეტენტურ ორგანოებს შორის კოორდინაციისა და თანამშრომლობის  მექანიზმის ეფექტიანობის გაზრდის მიზნით გასატარებელი ღონისძიებების თაობაზე: (5)  ჩატარებული ანალიზისა და საუკეთესო საერთაშორორისო პრაქტიკის შესახებ ინფორმაციის, აგრეთვე მომზადებული რეკომენდაციების  საკონსულტაციო საბჭოსათვის წარდგენა</t>
  </si>
  <si>
    <t>(1)  სამუშაო ჯგუფი შექმნილია;  (2) უკანონო შემოსავლის ლეგალიზაციისა და ტერორიზმის დაფინანსების წინააღმდეგ ბრძოლაში ჩართულ კომპეტენტურ ორგანოებს შორის კოორდინაციისა და თანამშრომლობის მექანიზმი გაანალიზებულია;  (3)  მის მიერ შესწავლილია ამ მიმართულებით არსებული საუკეთესო  საერთაშორისო პრაქტიკა;  (4)  სამუშაო ჯგუფის მიერ მომზადებულია რეკომენდაციები აღნიშნული მექანიზმის ეფექტიანობის გაზრდის მიზნით გასატარებელი ღონისძიებების თაობაზე; (5)  ჩატარებული ანალიზისა და საუკეთესო საერთაშორორისო პრაქტიკის შესახებ ინფორმაცია, აგრეთვე მომზადებული რეკომენდაციები წარდგენილია საკონსულტაციო საბჭოსათვის</t>
  </si>
  <si>
    <t>(1)  სამუშაო ჯგუფის მიერ წარდგენილი ინფორმაციისა და რეკომენდაციების საფუძველზე,  საკონსულტაციო საბჭოს მიერ უკანონო შემოსავლის ლეგალიზაციისა და ტერორიზმის დაფინანსების წინააღმდეგ ბრძოლაში ჩართულ კომპეტენტურ ორგანოებს შორის კოორდინაციისა და თანამშრომლობის  ეფექტიანობის გაზრდის მიზნით გასატარებელი ღონისძიებების  განსაზღვრა; (2) აღნიშნული ღონისძიებების იმპლემენტირება</t>
  </si>
  <si>
    <t xml:space="preserve">(1)  საკონსულტაციო საბჭოს მიერ განსაზღვრულია უკანონო შემოსავლის ლეგალიზაციისა და ტერორიზმის დაფინანსების წინააღმდეგ ბრძოლაში ჩართულ კომპეტენტურ ორგანოებს შორის კოორდინაციისა და თანამშრომლობის მექანიზმის ეფექტიანობის გაზრდის მიზნით გასატარებელი ღონისძიებები;  (2)  განხორციელებულია აღნიშნული ღონისძიებების იმპლემენტაცია </t>
  </si>
  <si>
    <t xml:space="preserve"> უკანონო შემოსავლის ლეგალიზაციისა და ტერორიზმის დაფინანსების წინააღმდეგ ბრძოლაში ჩართულ კომპეტენტურ ორგანოებს შორის კოორდინაციისა და თანამშრომლობის მექანიზმის ეფექტიანობის გაზრდის მიზნით გატარებული  ღონისძიებების იმპლემენტაციის მონიტორინგი</t>
  </si>
  <si>
    <t>გატარებული  ღონისძიებების იმპლემენტაციის  მონიტორინგი განხორციელებულია</t>
  </si>
  <si>
    <t>(1) სამუშაო ჯგუფის მიერ უკანონო შემოსავლის ლეგალიზაციისა და ტერორიზმის დაფინანსების წინააღმდეგ ბრძოლაში ჩართულ კომპეტენტურ ორგანოებს შორის კოორდინაციისა და თანამშრომლობის მექანიზმის ეფექტიანობის ხელახალი  გაანალიზება;    (2) საჭიროების შემთხვევაში,  აღნიშნული  მექანიზმის ეფექტიანობის გაზრდის მიზნით გასატარებელი ღონისძიებების თაობაზე რეკომენდაციების მომზადება; (3)  ჩატარებული ანალიზის შესახებ ინფორმაციისა და მომზადებული რეკომენდაციების საკონსულტაციო საბჭოსათვის წარდგენა</t>
  </si>
  <si>
    <t>(1) გაანალიზებულია უკანონო შემოსავლის ლეგალიზაციისა და ტერორიზმის დაფინანსების წინააღმდეგ ბრძოლაში ჩართულ კომპეტენტურ ორგანოებს შორის კოორდინაციისა და თანამშრომლობის მექანიზმის ეფექტიანობა;    (2) საჭიროების შემთხვევაში,  მომზადებულია რეკომენდაციები აღნიშნული  მექანიზმის ეფექტიანობის გაზრდის მიზნით გასატარებელი ღონისძიებების თაობაზე; (3)  ჩატარებული ანალიზის შესახებ ინფორმაცია და მომზადებული რეკომენდაციები (ასეთის არსებობის შემთხვევაში) წარდგენილია საკონსულტაციო საბჭოსათვის</t>
  </si>
  <si>
    <t>(1)  სამუშაო ჯგუფის მიერ წარდგენილი ინფორმაციისა და რეკომენდაციების (ასეთის არსებობის შემთხვევაში) საფუძველზე,  საჭიროების შემთხვევაში, საკონსულტაციო საბჭოს მიერ უკანონო შემოსავლის ლეგალიზაციისა და ტერორიზმის დაფინანსების წინააღმდეგ ბრძოლაში ჩართულ კომპეტენტურ ორგანოებს შორის კოორდინაციისა და თანამშრომლობის მექანიზმის ეფექტიანობის გაზრდის მიზნით გასატარებელი ღონისძიებების  განსაზღვრა; (2)  ამ ღონისძიებების  იმპლემენტირება</t>
  </si>
  <si>
    <t>1. საჭიროების შემთხვევაში, საკონსულტაციო საბჭოს მიერ განსაზღვრულია დამატებითი ღონისძიებები; 2. განხორციელებულია ამ ღონისძიებების იმპლემენტაცია (ასეთის არსებობის შემთხვევაში)</t>
  </si>
  <si>
    <t xml:space="preserve"> მთავარი პროკურატურის საგამოძიებო ნაწილი; საქართველოს მთავარი პროკურატურის სახელმწიფო უსაფრთხოების სამსახურში, სახელმწიფო დაცვის სპეციალურ სამსახურში, დაზვერვის სამსახურში და შინაგან საქმეთა სამინისტროს სახელმწიფო საქვეუწყებო დაწესებულება - საქართველოს სასაზღვრო პოლიციაში გამოძიების საპროცესო ხელმძღვანელობისა და ოპერატიულ-სამძებრო საქმიანობაზე ზედამხედველობის დეპარტამენტი; ფინანსთა სამინისტროში გამოძიების საპროცესო ხელმძღვანელობის დეპარტამენტი; სამართლებრივი უზრუნველყოფის დეპარტამენტი; შინაგან საქმეთა სამინისტროს გენერალურ ინსპექციაში, ცენტრალური კრიმინალური პოლიციის დეპარტამენტსა და საპატრულო პოლიციის დეპარტამენტში გამოძიების საპროცესო ხელმძღვანელობის დეპარტამენტი</t>
  </si>
  <si>
    <t>შინაგან საქმეთა სამინისტრო, სახელმწიფო უსაფრთხოების სამსახური, ფინანსთა სამინისტრო</t>
  </si>
  <si>
    <t>(1)  სამოქმედო გეგმით გათვალისწინებული სამუშაო ჯგუფის მიერ  დანაშაულებრივი გზით მოპოვებული ქონების მოძიებისა და ჩამორთმევის ეფექტიანობის გაანალიზება; (2) მის მიერ ამ მიმართულებით არსებული საუკეთესო  საერთაშორისო პრაქტიკის შესწავლა; (3) რეკომენდაციების  მოამზადება დანაშაულებრივი გზით მოპოვებული ქონების მოძიებისა და ჩამორთმევის ეფექტიანობის გაზრდის მიზნით გასატარებელი ღონისძიებების თაობაზე; (4)  ჩატარებული ანალიზისა და საუკეთესო საერთაშორორისო პრაქტიკის შესახებ ინფორმაციის, აგრეთვე მომზადებული რეკომენდაციების საკონსულტაციო საბჭოსათვის წარდგენა</t>
  </si>
  <si>
    <t>(1)  დანაშაულებრივი გზით მოპოვებული ქონების მოძიებისა და ჩამორთმევის ეფექტიანობის ანალიზი ჩატარებულია; (2) ამ მიმართულებით არსებული საუკეთესო  საერთაშორისო პრაქტიკა შესწავლილია; (3) მომზადებულია რეკომენდაციები დანაშაულებრივი გზით მოპოვებული ქონების მოძიებისა და ჩამორთმევის ეფექტიანობის გაზრდის მიზნით გასატარებელი ღონისძიებების თაობაზე; (4)  ჩატარებული ანალიზისა და საუკეთესო საერთაშორორისო პრაქტიკის შესახებ ინფორმაცია, აგრეთვე მომზადებული რეკომენდაციების პროექტი წარდგენილია საკონსულტაციო საბჭოსათვის</t>
  </si>
  <si>
    <t>(1)  სამუშაო ჯგუფის მიერ წარდგენილი ინფორმაციისა და რეკომენდაციების საფუძველზე,  საკონსულტაციო საბჭოს მიერ დანაშაულებრივი გზით მოპოვებული ქონების მოძიებისა და ჩამორთმევის ეფექტიანობის გაზრდის მიზნით გასატარებელი ღონისძიებების  განსაზღვრა;                                  (2)  აღნიშნული ღონისძიებების იმპლემენტირება</t>
  </si>
  <si>
    <t>1)  საკონსულტაციო საბჭოს მიერ განსაზღვრულია დანაშაულებრივი გზით მოპოვებული ქონების მოძიებისა და ჩამორთმევის ეფექტიანობის გაზრდის მიზნით გასატარებელი ღონისძიებები;  (2)  განხორციელებულია აღნიშნული ღონისძიებების იმპლემენტაცია</t>
  </si>
  <si>
    <t xml:space="preserve">დანაშაულებრივი გზით მოპოვებული ქონების მოძიებისა და ჩამორთმევის ეფექტიანობის გაზრდის მიზნით  გატარებული  ღონისძიებების იმპლემენტაციის მონიტორინგის განხორციელება </t>
  </si>
  <si>
    <t>დანაშაულებრივი გზით მოპოვებული ქონების მოძიებისა და ჩამორთმევის ეფექტიანობის გაზრდის მიზნით გატარებული  ღონისძიებების იმპლემენტაციის  მონიტორინგი განხორციელებულია</t>
  </si>
  <si>
    <t>(1) სამუშაო ჯგუფის მიერ დანაშაულებრივი გზით მოპოვებული ქონების მოძიებისა და ჩამორთმევის ეფექტიანობის  ხელახალი  გაანალიზება;    (2) საჭიროების შემთხვევაში,  დანაშაულებრივი გზით მოპოვებული ქონების მოძიებისა და ჩამორთმევის ეფექტიანობის გაზრდის მიზნით გასატარებელი ღონისძიებების თაობაზე რეკომენდაციების მომზადება; (3)  ჩატარებული ანალიზის შესახებ ინფორმაციისა და მომზადებული რეკომენდაციების საკონსულტაციო საბჭოსათვის წარდგენა</t>
  </si>
  <si>
    <t>(1)  გაანალიზებულია დანაშაულებრივი გზით მოპოვებული ქონების მოძიებისა და ჩამორთმევის ეფექტიანობა;  (2) საჭიროების შემთხვევაში,  მომზადებულია რეკომენდაციები დანაშაულებრივი გზით მოპოვებული ქონების მოძიებისა და ჩამორთმევის ეფექტიანობის გაზრდის მიზნით გასატარებელი ღონისძიებების თაობაზე; (3)  ჩატარებული ანალიზის შესახებ ინფორმაცია და მომზადებული რეკომენდაციები (ასეთის არსებობის შემთხვევაში) წარდგენილია საკონსულტაციო საბჭოსათვის</t>
  </si>
  <si>
    <t>(1)  სამუშაო ჯგუფის მიერ წარდგენილი ინფორმაციის საფუძველზე,  საჭიროების შემთხვევაში, საკონსულტაციო საბჭოს მიერ დანაშაულებრივი გზით მოპოვებული ქონების მოძიებისა და ჩამორთმევის ეფექტიანობის გაზრდის მიზნით გასატარებელი ღონისძიებების  განსაზღვრა; (2)  ამ ღონისძიებების იმპლემენტირება (ასეთის არსებობის შემთხვევაში)</t>
  </si>
  <si>
    <t>მთავარი პროკურატურის საგამოძიებო ნაწილი; ფინანსთა სამინისტროში გამოძიების საპროცესო ხელმძღვანელობის დეპარტამენტი; სამართლებრივი უზრუნველყოფის დეპარტამენტი; შინაგან საქმეთა სამინისტროს გენერალურ ინსპექციაში, ცენტრალური კრიმინალური პოლიციის დეპარტამენტსა და საპატრულო პოლიციის დეპარტამენტში გამოძიების საპროცესო ხელმძღვანელობის დეპარტამენტი</t>
  </si>
  <si>
    <t>1)  სამოქმედო გეგმით გათვალისწინებული სამუშაო ჯგუფის მიერ იმ დანაშაულებთან მიმართებაში, რომელთაც ახლავს მნიშვნელოვანი შემოსავლის მიღება, პარალელური ფინანსური გამოძიების წარმოების  შიდა და საერთაშორისო პრაქტიკის გაანალიზება; (2) სამუშაო ჯგუფის მიერ რეკომენდაციების მომზადება პარალელური ფინანსური გამოძიების ჩატარების უზრუნველსაყოფად  გასატარებელი ღონისძიებების თაობაზე; (3)  ჩატარებული ანალიზის შესახებ ინფორმაციისა და მომზადებული რეკომენდაციების საკონსულტაციო საბჭოსათვის წარდგენა</t>
  </si>
  <si>
    <t>1)  იმ დანაშაულებთან მიმართებაში, რომელთაც ახლავს მნიშვნელოვანი შემოსავლის მიღება, პარალელური ფინანსური გამოძიების წარმოების შიდა და საერთაშორისო პრაქტიკა  გაანალიზებულია; (2)  მომზადებულია რეკომენდაციები  პარალელური ფინანსური გამოძიების ჩატარების უზრუნველსაყოფად  გასატარებელი ღონისძიებების თაობაზე; (3) ჩატარებული ანალიზის შესახებ ინფორმაცია და მომზადებული რეკომენდაციები წარდგენილია საკონსულტაციო საბჭოსათვის</t>
  </si>
  <si>
    <t>(1)  სამუშაო ჯგუფის მიერ წარდგენილი ინფორმაციისა და რეკომენდაციების საფუძველზე,  საკონსულტაციო საბჭოს მიერ  იმ დანაშაულებთან მიმართებაში, რომელთაც ახლავს მნიშვნელოვანი შემოსავლის მიღება, პარალელური ფინანსური გამოძიების წარმოების უზრუნველსაყოფად გასატარებელი ღონისძიებების  განსაზღვრა. (2)  საკონსულტაციო საბჭოს მიერ განსაზღვრული ღონისძიებების  იმპლემენტირება</t>
  </si>
  <si>
    <t>(1)   განსაზღვრულია პარალელური ფინანსური გამოძიების წარმოების უზრუნველსაყოფად გასატარებელი ღონისძიებები;   (2)  განხორციელებულია აღნიშნული ღონისძიებების იმპლემენტაცია</t>
  </si>
  <si>
    <t xml:space="preserve">სამუშაო ჯგუფის მიერ  იმ დანაშაულებთან მიმართებაში, რომელთაც ახლავს მნიშვნელოვანი შემოსავალი, პარალელური ფინანსური გამოძიების წარმოების  მონიტორინგის განხორციელება </t>
  </si>
  <si>
    <t xml:space="preserve"> პარალელური ფინანსური გამოძიების წარმოების  მონიტორინგი განხორციელებულია</t>
  </si>
  <si>
    <t xml:space="preserve">(1) სამუშაო ჯგუფის მიერ იმ დანაშაულებთან მიმართებაში, რომელთაც ახლავს მნიშვნელოვანი შემოსავლის მიღება, პარალელური ფინანსური გამოძიების წარმოების შესახებ არსებული პრაქტიკის ხელახალი გაანალიზება; (2) საჭიროების შემთხვევაში, სამუშაო ჯგუფის მიერ რეკომენდაციების მომზადება პარალელური ფინანსური გამოძიების ჩატარების უზრუნველსაყოფად  გასატარებელი ღონისძიებების თაობაზე; (3)  ჩატარებული ანალიზის შესახებ ინფორმაციის, აგრეთვე მომზადებული რეკომენდაციების (ასეთის არსებობის შემთხვევაში) საკონსულტაციო საბჭოსათვის წარდგენა  </t>
  </si>
  <si>
    <t>(1)  იმ დანაშაულებთან მიმართებაში, რომელთაც ახლავს მნიშვნელოვანი შემოსავლის მიღება, პარალელური ფინანსური გამოძიების წარმოების პრაქტიკა  გაანალიზებულია;  (2) საჭიროების შემთვევაში,  მომზადებულია რეკომენდაციები პარალელური ფინანსური გამოძიების წარმოების პრაქტიკის გაუმჯობესების მიზნით; (3)  ჩატარებული ანალიზის შესახებ ინფორმაცია და მომზადებული რეკომენდაციები (ასეთის არსებობის შემთხვევაში) წარდგენილია საკონსულტაციო საბჭოსათვის</t>
  </si>
  <si>
    <t>(1)  სამუშაო ჯგუფის მიერ წარდგენილი ინფორმაციის საფუძველზე,  საჭიროების შემთხვევაში, საკონსულტაციო საბჭოს მიერ პარალელური ფინანსური გამოძიების წარმოების პრაქტიკის გაუმჯობესების მიზნით გასატარებელი  ღონისძიებების  განსაზღვრა; (2)  ამ ღონისძიებების იმპლემენტირება (ასეთის არსებობის შემთხვევაში)</t>
  </si>
  <si>
    <t xml:space="preserve"> მთავარი პროკურატურის საგამოძიებო ნაწილი; საქართველოს მთავარი პროკურატურის სახელმწიფო უსაფრთხოების სამსახურში, სახელმწიფო დაცვის სპეციალურ სამსახურში, დაზვერვის სამსახურში და შინაგან საქმეთა სამინისტროს სახელმწიფო საქვეუწყებო დაწესებულება - საქართველოს სასაზღვრო პოლიციაში გამოძიების საპროცესო ხელმძღვანელობისა და ოპერატიულ-სამძებრო საქმიანობაზე ზედამხედველობის დეპარტამენტი; სამართლებრივი უზრუნველყოფის დეპარტამენტი; შინაგან საქმეთა სამინისტროს გენერალურ ინსპექციაში, ცენტრალური კრიმინალური პოლიციის დეპარტამენტსა და საპატრულო პოლიციის დეპარტამენტში გამოძიების საპროცესო ხელმძღვანელობის დეპარტამენტი</t>
  </si>
  <si>
    <t>(1)  სამოქმედო გეგმით  გათვალისწინებული სამუშაო ჯგუფის მიერ  უკანონო შემოსავლის ლეგალიზაციისა და ტერორიზმის დაფინანსების რისკების შეფასების შიდა და საერთაშორისო პრაქტიკის  გაანალიზება; (2) რეკომენდაციების მომზადება უკანონო შემოსავლის ლეგალიზაციისა და ტერორიზმის დაფინანსების რისკების შეფასების მეთოდოლოგიის  სრულყოფის თაობაზე; (3)  ჩატარებული ანალიზის შესახებ ინფორმაციისა და მომზადებული რეკომენდაციების საკონსულტაციო საბჭოსათვის წარდგენა</t>
  </si>
  <si>
    <t>(1)  უკანონო შემოსავლის ლეგალიზაციისა და ტერორიზმის დაფინანსების რისკების შეფასების  შიდა და საერთაშორისო პრაქტიკა  გაანალიზებულია; (2)  მომზადებულია რეკომენდაციები უკანონო შემოსავლის ლეგალიზაციისა და ტერორიზმის დაფინანსების რისკების შეფასების მეოთოდოლოგიის სრულყოფის თაობაზე;   (3) ჩატარებული ანალიზის შესახებ ინფორმაცია და მომზადებული რეკომენდაციები წარდგენილია საკონსულტაციო საბჭოსათვის</t>
  </si>
  <si>
    <t>(1) სამუშაო ჯგუფის მიერ წარდგენილი ინფორმაციისა და რეკომენდაციების საფუძველზე, საკონსულტაციო საბჭოს მიერ უკანონო შემოსავლის ლეგალიზაციისა და ტერორიზმის დაფინანსების რისკების შეფასების მეთოდოლოგიის განსაზღვრა; (2) აღნიშნული მეთოდოლოგიის მიხედვით, სამუშაო ჯგუფის მიერ  უკანონო შემოსავლის ლეგალიზაციისა და ტერორიზმის დაფინანსების რისკების შეფასების ჩატარება;  (3)  რისკების შემცირების მიზნით რესურსების  შესაძლო გადანაწილების შესახებ რეკომენდაციების შემუშავება;   (4) რისკების შეფასების შედეგების  შესახებ ინფორმაციისა  და მათი შემცირების თაობაზე შემუშავებული რეკომენდაციების საკონსულტაციო საბჭოსათვის წარდგენა; (5)  საკონსულტაციო საბჭოს მიერ რისკების შემცირების მიზნით  გასატარებელი ღონისძიებების განსაზღვრა; (6) აღნიშნული ღონისძიებების იმპლემენტირება</t>
  </si>
  <si>
    <t xml:space="preserve">(1) უკანონო შემოსავლის ლეგალიზაციისა და ტერორიზმის დაფინანსების რისკების შეფასების მეთოდოლოგია განსაზღვრულია; (2)  სამუშაო ჯგუფის მიერ  უკანონო შემოსავლის ლეგალიზაციისა და ტერორიზმის დაფინანსების რისკების შეფასება ჩატარებულია;  (3)  რისკების შემცირების მიზნით რესურსების  შესაძლო გადანაწილების შესახებ რეკომენდაციები შემუშავებულია;   (4) რისკების შეფასების შედეგების  შესახებ ინფორმაცია  და მათი შემცირების თაობაზე შემუშავებული რეკომენდაციები წარდგენილია საკონსულტაციო საბჭოსათვის; (5)  საკონსულტაციო საბჭოს მიერ რისკების შემცირების მიზნით  გასატარებელი ღონისძიებები განსაზვრულია; (6) აღნიშნული ღონისძიებების იმპლემენტაცია განხორციელებულია </t>
  </si>
  <si>
    <t>უკანონო შემოსავლის ლეგალიზაციისა და ტერორიზმის დაფინანსების რისკების  შემცირების მიზნით გატარებული  ღონისძიებების იმპლემენტირება</t>
  </si>
  <si>
    <t>უკანონო შემოსავლის ლეგალიზაციისა და ტერორიზმის დაფინანსების რისკების  შემცირების მიზნით გატარებული  ღონისძიებების  მონიტორინგი განხორციელებულია</t>
  </si>
  <si>
    <t>1. სამუშაო ჯგუფის მიერ  უკანონო შემოსავლის ლეგალიზაციისა და ტერორიზმის დაფინანსების რისკების ხელახალი შეფასება;  (2)  რისკების შემცირების მიზნით რესურსების  შესაძლო გადანაწილების შესახებ რეკომენდაციების შემუშავება;  (3) რისკების შეფასების შედეგების  შესახებ ინფორმაციისა  და მათი შემცირების მიზნით შემუშავებული რეკომენდაციების საკონსულტაციო საბჭოსათვის წარდგენა</t>
  </si>
  <si>
    <t>1.  უკანონო შემოსავლის ლეგალიზაციისა და ტერორიზმის დაფინანსების რისკების ხელახალი შეფასება ჩატარებულია;  (2)  რისკების შემცირების მიზნით რესურსების  შესაძლო გადანაწილების შესახებ რეკომენდაციები შემუშავებულია;  (3) რისკების შეფასების შედეგების  შესახებ ინფორმაცია  და მათი შემცირების მიზნით შემუშავებული რეკომენდაციები  საკონსულტაციო საბჭოსათვის წარდგენილია</t>
  </si>
  <si>
    <t>(1)  საჭიროების შემთხვევაში, საკონსულტაციო საბჭოს მიერ რისკების შემცირების მიზნით  გასატარებელი ღონისძიებების განსაზღვრა; (2) აღნიშნული ღონისძიებების იმპლემენტაცია (ასეთის არსებობის შემთხვევაში)</t>
  </si>
  <si>
    <t>მთავარი პროკურატურის საგამოძიებო ნაწილი; საქართველოს მთავარი პროკურატურის სახელმწიფო უსაფრთხოების სამსახურში, სახელმწიფო დაცვის სპეციალურ სამსახურში, დაზვერვის სამსახურში და შინაგან საქმეთა სამინისტროს სახელმწიფო საქვეუწყებო დაწესებულება - საქართველოს სასაზღვრო პოლიციაში გამოძიების საპროცესო ხელმძღვანელობისა და ოპერატიულ-სამძებრო საქმიანობაზე ზედამხედველობის დეპარტამენტი; სამართლებრივი უზრუნველყოფის დეპარტამენტი</t>
  </si>
  <si>
    <t>უკანონო შემოსავლის ლეგალიზაციის ფაქტების ეფექტური გამოძიებისა და სისხლისსამართლებრივი დევნის განხორციელების საკითხებზე პროკურორებისთვის, სტაჟიორებისა და გამომძიებლებისთვის ტრენინგის ჩატარება</t>
  </si>
  <si>
    <t>უკანონო შემოსავლის ლეგალიზაციის ფაქტების ეფექტური გამოძიებისა და სისხლისსამართლებრივი დევნის განხორციელების საკითხებზე გადამზადებულნი არიან პროკურატურის გამომძიებლები, სტაჟიორები და პროკურორები</t>
  </si>
  <si>
    <t>მთავარი პროკურატურის საგამოძიებო ნაწილი; ადამიანური რესურსების მართვისა და განვითარების დეპარტამენტი</t>
  </si>
  <si>
    <t xml:space="preserve">დანაშაულებრივი გზით მიღებული ქონების მოძიების, დაყადაღებისა და ჩამორთმევის საკითხებზე პროკურორების, გამომძიებლებისა და სტაჟიორების მომზადება/გადამზადება    </t>
  </si>
  <si>
    <t xml:space="preserve">    დანაშაულებრივი გზით მიღებული ქონების მოძიების, დაყადაღებისა და ჩამორთმევის საკითხებზე გადამზადებული არიან პროკურორები და გამომძიებლები; სტაჟიორებს გავლილი აქვთ მოსამზადებელი კურსი    </t>
  </si>
  <si>
    <t xml:space="preserve"> მთავარი პროკურატურის საგამოძიებო ნაწილი; ადამიანური რესურსების მართვისა და განვითარების დეპარტამენტი</t>
  </si>
  <si>
    <t>2.1.5. კიბერდანაშაულის წინააღმდეგ ბრძოლის ეფექტიანობის გაზრდა და ელექტრონული მტკიცებულებების მოპოვების მექანიზმების გაუმჯობესება</t>
  </si>
  <si>
    <t>კიბერდანაშაულის წინააღმდეგ ბრძოლის სამუშაო ჯგუფის შექმნა</t>
  </si>
  <si>
    <t>კიბერდანაშაულის წინააღმდეგ ბრძოლის სამუშაო ჯგუფი შექმნილია</t>
  </si>
  <si>
    <t>მინიმუმ 2  სამუშაო შეხვედრის ჩატარება</t>
  </si>
  <si>
    <t>მინიმუმ 2  სამუშაო შეხვედრა ჩატარებულია</t>
  </si>
  <si>
    <t>სამუშაო ჯგუფის მიერ ონლაინ პლატფორმის შექმნა (სამუშაო ჯგუფის ანგარიშების გამოქვეყნება, ცნობიერების ამაღლება, ინფორმაციის გაცვლა)</t>
  </si>
  <si>
    <t>ონლაინ პლატფორმა შექმნილია</t>
  </si>
  <si>
    <t>სამუშაო ჯგუფის მიერ კიბერდანაშაულისა და ელექტრონული მტკიცებულებების შესახებ სახელმძღვანელოს შექმნა</t>
  </si>
  <si>
    <t>კიბერდანაშაულისა და ელექტრონული მტკიცებულებების შესახებ სახელმძღვანელო შექმნილია</t>
  </si>
  <si>
    <t>შინაგან საქმეთა სამინისტროს გენერალურ ინსპექციაში, ცენტრალური კრიმინალური პოლიციის დეპარტამენტსა და საპატრულო პოლიციის დეპარტამენტში გამოძიების საპროცესო ხელმძღვანელობის დეპარტამენტი</t>
  </si>
  <si>
    <t>ინტერნეტ სერვის პროვაიდერებთან ურთიერთობის სტრატეგიის  მომზადება</t>
  </si>
  <si>
    <t>ინტერნეტ სერვის პროვაიდერებთან ურთიერთობის სტრატეგიის პროექტი მომზადებულია</t>
  </si>
  <si>
    <t>ინტერნეტ სერვის პროვაიდერებთან ურთიერთობის სტრატეგიის დამტკიცება</t>
  </si>
  <si>
    <t xml:space="preserve">ინტერნეტ სერვის პროვაიდერებთან ურთიერთობის სტრატეგია დამტკიცებულია </t>
  </si>
  <si>
    <t>წლიური ანგარიშის მომზადება</t>
  </si>
  <si>
    <t>წლიური ანგარიში მომზადებულია</t>
  </si>
  <si>
    <t>შსს, სუს, მონაცემთა გაცვლის სააგენტო, ფინანსთა სამინისტროს საგამოძიებო სამსახური, კომუნიკაციების მარეგულირებელი კომისია, კერძო ინტერნეტ-სერვისის პროვაიდერები</t>
  </si>
  <si>
    <t>ინტერნეტ სერვისის პროვაიდერებთან განახლებული მემორანდუმის  პროექტის შემუშავება</t>
  </si>
  <si>
    <t>დაწყებულია ინტერნეტ სერვისის პროვაიდერებთან განახლებული მემორანდუმის  პროექტის შემუშავება</t>
  </si>
  <si>
    <t>ინტერნეტ სერვისის პროვაიდერებთან განახლებული მემორანდუმის  გაფორმება</t>
  </si>
  <si>
    <t>ინტერნეტ სერვისის პროვაიდერებთან განახლებული მემორანდუმის  პროექტი შემუშავებული და გაფორმებულია</t>
  </si>
  <si>
    <t>შინაგან საქმეთა სამინისტროს გენერალურ ინსპექციაში, ცენტრალური კრიმინალური პოლიციის დეპარტამენტსა და საპატრულო პოლიციის დეპარტამენტში გამოძიების საპროცესო ხელმძღვანელობის დეპარტამენტი;   მთავარი პროკურატურის ადმინისტრაცია</t>
  </si>
  <si>
    <t>კიბერდანაშაულის წინააღმდეგ ბრძოლის ეფექტიანობის ზრდისა და ელექტრონული მტკიცებულებების მოპოვების მექანიზმების გაუმჯობესების საკითხებზე პროკურორებისთვის, გამომძიებლებისა და სტაჟიორებისათვის ტრენინგების ჩატარება/ერთობლივი სასწავლო აქტივობების განხორციელება შესაბამისი საგამოძიებო უწყებების მონაწილეობით</t>
  </si>
  <si>
    <t>კიბერდანაშაულის წინააღმდეგ ბრძოლის ეფექტიანობის ზრდისა და ელექტრონული მტკიცებულებების მოპოვების მექანიზმების გაუმჯობესების საკითხებზე გადამზადებულნი არიან პროკურატურის გამომძიებლები, პროკურორები და სტაჟიორები / ჩატარებულია ერთობლივი სასწავლო აქტივობები</t>
  </si>
  <si>
    <t xml:space="preserve">შინაგან საქმეთა სამინისტროს გენერალურ ინსპექციაში, ცენტრალური კრიმინალური პოლიციის დეპარტამენტსა და საპატრულო პოლიციის დეპარტამენტში გამოძიების საპროცესო ხელმძღვანელობის დეპარტამენტი;  ადამიანური რესურსების მართვისა და განვითარების დეპარტამენტი </t>
  </si>
  <si>
    <t>კიბერდანაშაულისა და ელექტრონული მტკიცებულებების შესახებ მატერიალური და საპროცესო კანონმდებლობის ანალიზი და შესაძლო საკანონმდებლო რეკომენდაციების შემუშავება ინიციატივაზე პასუხისმგებელი უწყებებისთვის</t>
  </si>
  <si>
    <t>დაწყებულია მუშაობა კიბერდანაშაულისა და ელექტრონული მტკიცებულებების შესახებ მატერიალური და საპროცესო კანონმდებლობის ანალიზისა და შესაძლო საკანონმდებლო რეკომენდაციების შემუშავებაზე</t>
  </si>
  <si>
    <t>კიბერდანაშაულისა და ელექტრონული მტკიცებულებების შესახებ მატერიალური და საპროცესო კანონმდებლობის ანალიზი განხორციელებულია და შემუშვებულია საკანონმდებლო რეკომენდაციები</t>
  </si>
  <si>
    <t>კიბერდანაშაულისა და ელექტრონული მტკიცებულებების შესახებ მატერიალური და საპროცესო კანონმდებლობის ხელახალი ანალიზი და შესაძლო საკანონმდებლო რეკომენდაციების შემუშავება ინიციატივაზე პასუხისმგებელი უწყებებისთვის</t>
  </si>
  <si>
    <t>კიბერდანაშაულისა და ელექტრონული მტკიცებულებების შესახებ მატერიალური და საპროცესო კანონმდებლობის ხელახალი ანალიზი განხორციელებულია და შემუშვებულია საკანონმდებლო რეკომენდაციები</t>
  </si>
  <si>
    <t>2.1.6. ნარკოტიკული დანაშაულის წინააღმდეგ ბრძოლის ეფექტიანობის გაზრდა</t>
  </si>
  <si>
    <t>ნარკოტიკული დანაშაულის სისხლის სამართლის საქმეთა ანალიზი</t>
  </si>
  <si>
    <t>ნარკოტიკული დანაშაულის სისხლის სამართლის საქმეთა ანალიზის შედეგების ამსახველი დოკუმენტი მომზადებულია</t>
  </si>
  <si>
    <t xml:space="preserve">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შინაგან საქმეთა სამინისტროს გენერალურ ინსპექციაში, ცენტრალური კრიმინალური პოლიციის დეპარტამენტსა და საპატრულო პოლიციის დეპარტამენტში გამოძიების საპროცესო ხელმძღვანელობის დეპარტამენტი       </t>
  </si>
  <si>
    <t xml:space="preserve">ნარკოტიკული დანაშაულის წინააღმდეგ ბრძოლის საკითხებზე პროკურორების, გამომძიებლებისა და სტაჟიორების მომზადება/გადამზადება/ერთობლივი ტრენინგების განხორციელება შესაბამისი  უწყებების მონაწილეობით  </t>
  </si>
  <si>
    <t>ნარკოტიკული დანაშაულის წინააღმდეგ ბრძოლის საკითხებზე მომზადებულნი/გადამზადებულნი არიან პროკურორები, გამომძიებლები და სტაჟიორები/ ჩატარებულია ერთობლივი სასწავლო აქტივობები</t>
  </si>
  <si>
    <t>შინაგან საქმეთა სამინისტროს გენერალურ ინსპექციაში, ცენტრალური კრიმინალური პოლიციის დეპარტამენტსა და საპატრულო პოლიციის დეპარტამენტში გამოძიების საპროცესო ხელმძღვანელობის დეპარტამენტი;   ადამიანური რესურსების მართვისა და განვითარების დეპარტამენტი</t>
  </si>
  <si>
    <t>ნარკოტიკულ დანაშაულზე განხორციელებული  სისხლის სამართლის პოლიტიკის ამსახველი ანგარიშის მომზადება და საჯაროდ წარდგენა, საჭიროების  შემთხვევაში პოლიტიკის გადახედვა</t>
  </si>
  <si>
    <t>ნარკოტიკულ დანაშაულზე განხორციელებული  სისხლის სამართლის პოლიტიკის ამსახველი ანგარიში მომზადებულია და მოეწყო მისი საჯარო განხილვა</t>
  </si>
  <si>
    <t>ნარკოტიკულ დანაშაულზე განხორციელებული  სისხლის სამართლის პოლიტიკის ამსახველი ანგარიშის მომზადება</t>
  </si>
  <si>
    <t>ნარკოტიკულ დანაშაულზე განხორციელებული  სისხლის სამართლის პოლიტიკის ამსახველი ანგარიში მომზადებულია</t>
  </si>
  <si>
    <t xml:space="preserve">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შინაგან საქმეთა სამინისტროს გენერალურ ინსპექციაში, ცენტრალური კრიმინალური პოლიციის დეპარტამენტსა და საპატრულო პოლიციის დეპარტამენტში გამოძიების საპროცესო ხელმძღვანელობის დეპარტამენტი; მთავარი პროკურატურის ადმინისტრაცია     </t>
  </si>
  <si>
    <t>სამუშაო ჯგუფის შექმნა, რომელიც მოამზადებს წინადადებებს ნარკოტიკულ დანაშაულზე სისხლის სამართლის კანონმდებლობის დახვეწის მიზნით</t>
  </si>
  <si>
    <t xml:space="preserve">სამუშაო ჯგუფი შექმნილია და შესაბამისი წინადადებები მომზადებულია </t>
  </si>
  <si>
    <t>საინფორმაციო შეხვედრების გამართვა (მინიმუმ 10 შეხვედრა)</t>
  </si>
  <si>
    <t xml:space="preserve">გაიმართა საინფორმაციო შეხვედრები </t>
  </si>
  <si>
    <t>შინაგან საქმეთა სამინისტროს გენერალურ ინსპექციაში, ცენტრალური კრიმინალური პოლიციის დეპარტამენტსა და საპატრულო პოლიციის დეპარტამენტში გამოძიების საპროცესო ხელმძღვანელობის დეპარტამენტი: მთავარი პროკურატურის ადმინისტრაცია</t>
  </si>
  <si>
    <t>სტუდენტებისთვის პრევენციული ღონისძიებების კონკურსის გამოცხადება</t>
  </si>
  <si>
    <t>კონკურსი გამოცხადებული და ჩატარებულია</t>
  </si>
  <si>
    <t xml:space="preserve"> გამარჯვებული პრევენციული ღონისძიების განხორციელება</t>
  </si>
  <si>
    <t xml:space="preserve"> გამარჯვებული პრევენციული ღონისძიება განხორციელებულია</t>
  </si>
  <si>
    <t xml:space="preserve">მთავარი პროკურატურის ადმინისტრაცია;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შინაგან საქმეთა სამინისტროს გენერალურ ინსპექციაში, ცენტრალური კრიმინალური პოლიციის დეპარტამენტსა და საპატრულო პოლიციის დეპარტამენტში გამოძიების საპროცესო ხელმძღვანელობის დეპარტამენტი                                                </t>
  </si>
  <si>
    <t>2.1.7. იურიდიულ პირთა მიმართ სისხლისსამართლებრივი დევნის მექანიზმების გაუმჯობესება</t>
  </si>
  <si>
    <t>იურიდიულ პირთა მიმართ სისხლისსამართლებრივი დევნის მექანიზმის გასაუმჯობესებლად სახელმძღვანელოს შექმნა</t>
  </si>
  <si>
    <r>
      <t xml:space="preserve"> იურიდიულ პირთა მიმართ სისხლისსამართლებრივი დევნის მექანიზმის გასაუმჯობესებლად სახელმძღვანელო შექმნილია  და </t>
    </r>
    <r>
      <rPr>
        <sz val="11"/>
        <rFont val="Calibri"/>
        <family val="2"/>
        <scheme val="minor"/>
      </rPr>
      <t>გამოცემისთვის მზადების პროცესშია</t>
    </r>
  </si>
  <si>
    <t>2016 წელს იურიდიულ პირთა მიმართ სისხლისსამართლებრივი დევნის მექანიზმის გასაუმჯობესებლად  გატარებული ღონისძიებების შედეგების მონიტორინგი</t>
  </si>
  <si>
    <t>მონიტორინგის ამსახველი ანგარიშის მომზადება</t>
  </si>
  <si>
    <t>2017 წელს იურიდიულ პირთა მიმართ სისხლისსამართლებრივი დევნის მექანიზმის გასაუმჯობესებლად  გატარებული ღონისძიებების შედეგების მონიტორინგი</t>
  </si>
  <si>
    <t>2018 წელს იურიდიულ პირთა მიმართ სისხლისსამართლებრივი დევნის მექანიზმის გასაუმჯობესებლად  გატარებული ღონისძიებების შედეგების მონიტორინგი</t>
  </si>
  <si>
    <t>2019  წელს იურიდიულ პირთა მიმართ სისხლისსამართლებრივი დევნის მექანიზმის გასაუმჯობესებლად  გატარებული ღონისძიებების შედეგების მონიტორინგი</t>
  </si>
  <si>
    <t>მთავარი პროკურატურის საგამოძიებო ნაწილი;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ფინანსთა სამინისტროში გამოძიების საპროცესო ხელმძღვანელობის დეპარტამენტი</t>
  </si>
  <si>
    <t xml:space="preserve">იურიდიული პირების მიერ ჩადენილი დანაშაულის ეფექტური გამოძიებისა და სისხლისსამართლებრივი  დევნის  განხორციელების საკითხებზე, ამ მიმართულებით მომუშავე პროკურორებისა და გამომძიებლების გადამზადება /სტაჟიორების მომზადება/ერთობლივი სასწავლო აქტივობების განხორციელება შესაბამისი საგამოძიებო უწყებების მონაწილეობით </t>
  </si>
  <si>
    <t>იურიდიული პირების მიერ ჩადენილი დანაშაულის ეფექტური გამოძიებისა და სისხლისსამართლებრივი დევნის  განხორციელების საკითხებზე, მომზადებულნი/გადამზადებულნი არიან აღნიშნულ საკითხზე მომუშავე პროკურორები და გამომძიებლები/ჩატარებულია სტაჟიორთა მოსამზადებელი კურსი/განხორციელებულია ერთობლივი სასწავლო აქტივობები</t>
  </si>
  <si>
    <t xml:space="preserve">იურიდიული პირების მიერ ჩადენილი დანაშაულის ეფექტური გამოძიებისა და სისხლისსამართლებრივი დევნის  განხორციელების საკითხებზე, ამ მიმართულებით მომუშავე პროკურორებისა და გამომძიებლების გადამზადება /სტაჟიორების მომზადება/ერთობლივი სასწავლო აქტივობების განხორციელება შესაბამისი საგამოძიებო უწყებების მონაწილეობით </t>
  </si>
  <si>
    <t>ფინანსთა სამინისტროში გამოძიების საპროცესო ხელმძღვანელობის დეპარტამენტი; ადამიანური რესურსების მართვისა და განვითარების დეპარტამენტი</t>
  </si>
  <si>
    <t>2.1.8. სამართალწარმოების პროცესში ჩადენილი დანაშაულების გამოძიების ეფექტიანობის გაზრდა</t>
  </si>
  <si>
    <t>ადამიანის უფლებების დარღვევის ფაქტებზე მყისიერი რეაგირებისა და კოორდინაციის გაზრდის  მიზნით,  სამუშაო შეხვედრის ჩატარება სხვა სამართალდამცავი ორგანოებისა და ეკონომიკისა და მდგრადი განვითარების სამინისტროს წარმომადგენლების მონაწილეობით (მინიმუმ ერთი შეხვედრა)</t>
  </si>
  <si>
    <t>სამუშაო შეხვედრა ჩატარებულია</t>
  </si>
  <si>
    <t>სამართალწარმოების პროცესში ჩადენილი დანაშაულების გამოძიების დეპარტამენტი; მთავარი პროკურატურის გენერალური ინსპექცია; მთავარი პროკურატურის ადმინისტრაცია</t>
  </si>
  <si>
    <t>მოსამართლეებთან, ადვოკატებთან ერთობლივი შეხვედრების ჩატარება განაჩენის გადასინჯვის თაობაზე ერთგვაროვანი პრაქტიკის ჩამოყალიბების მიზნით</t>
  </si>
  <si>
    <t>ჩატარებულია ერთი ასეთი შეხვედრა</t>
  </si>
  <si>
    <t>სამართალწარმოების პროცესში ჩადენილი დანაშაულების გამოძიების დეპარტამენტი;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მთავარი პროკურატურის ადმინისტრაცია</t>
  </si>
  <si>
    <t>3. ადამიანის უფლებების დაცვა</t>
  </si>
  <si>
    <t>3.1. ქალთა მიმართ ძალადობისა და ოჯახური დანაშაულის წინააღმდეგ ეფექტიანი ბრძოლა</t>
  </si>
  <si>
    <t xml:space="preserve"> ქალთა მიმართ ძალადობისა და ოჯახური დანაშაულის წინააღმდეგ ბრძოლის ეფექტიანობის გაზრდა</t>
  </si>
  <si>
    <t xml:space="preserve">ოჯახში ძალადობის შესახებ საზოგადოებასთან მინიმუმ 10 საინფორმაციო შეხვედრის ჩატარება  </t>
  </si>
  <si>
    <t>ჩატარებულია მინიმუმ 10 შეხვედრა საზოგადოებასთან</t>
  </si>
  <si>
    <t>ოჯახში ძალადობის შესახებ საზოგადოებასთან მინიმუმ 10 საინფორმაციო შეხვედრის ჩატარება, მათ შორის 3 შეხვედრა ეთნიკურ უმცირესობებთან</t>
  </si>
  <si>
    <t xml:space="preserve">ჩატარებულია მინიმუმ 10 შეხვედრა საზოგადოებასთან,  მათ შორის 3 შეხვედრა ეთნიკურ უმცირესობებთან </t>
  </si>
  <si>
    <r>
      <rPr>
        <sz val="11"/>
        <rFont val="Calibri"/>
        <family val="1"/>
        <charset val="204"/>
        <scheme val="minor"/>
      </rPr>
      <t>ოჯახში</t>
    </r>
    <r>
      <rPr>
        <sz val="11"/>
        <color theme="1"/>
        <rFont val="Calibri"/>
        <family val="2"/>
        <scheme val="minor"/>
      </rPr>
      <t xml:space="preserve"> ძალადობის შესახებ საზოგადოებასთან მინიმუმ 10 საინფორმაციო შეხვედრის ჩატარება, მათ შორის 3 შეხვედრა ეთნიკურ უმცირესობებთან</t>
    </r>
  </si>
  <si>
    <t xml:space="preserve">ადამიანის უფლებათა დაცვის სამმართველო;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მთავარი პროკურატურის ადმინისტრაცია </t>
  </si>
  <si>
    <t>ოჯახურ დანაშაულთან ბრძოლის ეფექტიანობის გაზრდის მიზნით არსებული რეკომენდაციების გადასინჯვა</t>
  </si>
  <si>
    <t>ოჯახურ დანაშაულთან ბრძოლის ეფექტიანობის გაზრდის მიზნით არსებული რეკომენდაციები განახლებულია</t>
  </si>
  <si>
    <t>ადამიანის უფლებათა დაცვის სამმართველო;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t>
  </si>
  <si>
    <t>კონფერენციის ჩატარება ოჯახში ძალადობის საკითხებზე</t>
  </si>
  <si>
    <t xml:space="preserve">კონფერენცია ოჯახში ძალადობის საკითხებზე ჩატარებულია </t>
  </si>
  <si>
    <t xml:space="preserve">კონფერენციის ჩატარება ოჯახში ძალადობის საკითხებზე </t>
  </si>
  <si>
    <t>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ადამიანის უფლებათა დაცვის სამმართველო; მთავარი პროკურატურის ადმინისტრაცია</t>
  </si>
  <si>
    <t xml:space="preserve"> ოჯახში ძალადობის საკითხებზე პროკურორთა სპეციალიზაციის უზრუნველყოფა </t>
  </si>
  <si>
    <t>პროკურატურა უზრუნველყოფილია ოჯახში ძალადობის საკითხებზე სპეციალიზებული პროკურორებით</t>
  </si>
  <si>
    <t xml:space="preserve"> ოჯახში ძალადობის საკითხებზე სპეციალიზებული პროკურორების მონიტორინგი (სისხლისსამართლებრივი დევნის დაწყების ზრდა წინა წელთან შედარებით)</t>
  </si>
  <si>
    <r>
      <t xml:space="preserve"> </t>
    </r>
    <r>
      <rPr>
        <sz val="11"/>
        <color theme="1"/>
        <rFont val="Calibri"/>
        <family val="2"/>
        <scheme val="minor"/>
      </rPr>
      <t>ოჯახში ძალადობის საკითხებზე სპეციალიზებული პროკურორების მონიტორინგი განხორციელებულია</t>
    </r>
  </si>
  <si>
    <r>
      <t xml:space="preserve"> </t>
    </r>
    <r>
      <rPr>
        <sz val="11"/>
        <color theme="1"/>
        <rFont val="Calibri"/>
        <family val="2"/>
        <scheme val="minor"/>
      </rPr>
      <t>ოჯახში ძალადობის საკითხებზე სპეციალიზებული პროკურორების მონიტორინგი (სისხლისსამართლებრივი დევნის დაწყების ზრდა წინა წელთან შედარებით)</t>
    </r>
  </si>
  <si>
    <t>ოჯახში ძალადობის საკითხებზე სპეციალიზებული პროკურორების მონიტორინგი განხორციელებულია</t>
  </si>
  <si>
    <t>ოჯახში ძალადობის საკითხებზე სპეციალიზებული პროკურორების მონიტორინგი (სისხლისსამართლებრივი დევნის დაწყების ზრდა წინა წელთან შედარებით)</t>
  </si>
  <si>
    <t>ადამიანის უფლებათა დაცვის სამმართველო;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t>
  </si>
  <si>
    <t>მოწმისა და დაზარალებულის კოორდინატორების ჩართვა ოჯახური დანაშაულის საქმეებში</t>
  </si>
  <si>
    <t xml:space="preserve">გაზრდილია ოჯახური დანაშაულის საქმეთა რაოდენობა, სადაც ჩართულია მოწმისა და დაზარალებულის კოორდინატორი </t>
  </si>
  <si>
    <t xml:space="preserve">გაზრდილია ოჯახური დანაშაულის საქმეთა რაოდენობა, სადაც ჩართულია მოწმისა და დაზარალებულის კოორდინატორი  </t>
  </si>
  <si>
    <t>მოწმისა და დაზარალებულის კოორდინატორის სამსახურის ანგარიში ოჯახური დანაშაულის საქმეებში მათ მიერ განხორციელებული ღონისძიებების შესახებ</t>
  </si>
  <si>
    <t>შედგენილი და გამოქვეყნებულია მოწმისა და დაზარალებულის კოორდინატორის სამსახურის ანგარიში ოჯახური დანაშაულის საქმეებში მათ მიერ განხორციელებული ღონისძიებების შესახებ</t>
  </si>
  <si>
    <t xml:space="preserve">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ადამიანის უფლებათა დაცვის სამმართველო </t>
  </si>
  <si>
    <t>ქალთა მიმართ ძალადობისა და ოჯახური დანაშაულის წინააღმდეგ ეფექტიანი ბრძოლის საკითხებზე  პროკურორებისა და სტაჟიორების მომზადება/გადამზადება/ერთობლივი სასწავლო აქტივობების ჩატარება შესაბამისი უწყებებისა და ორგანიზაციების მონაწილეობით</t>
  </si>
  <si>
    <t>ქალთა მიმართ ძალადობისა და ოჯახური დანაშაულის წინააღმდეგ ეფექტიანი ბრძოლის საკითხებზე  მომზადებულნი/გადამზადებულნი არიან პროკურორები და სტაჟიორები /ჩატარებულია ერთობლივი სასწავლო აქტივობები</t>
  </si>
  <si>
    <t>ადამიანის უფლებათა დაცვის სამმართველო;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ადამიანური რესურსების მართვისა და განვითარების დეპარტამენტი</t>
  </si>
  <si>
    <t>ადამიანის უფლებათა საბჭოსთან, იუსტიციის სამინისტროსთან და სხვა შესაბამის უწყებებთან აქტიური თანამშრომლობის საფუძველზე საერთაშორისო სტანდარტებთან შესაბამისობის მიზნით საკანონმდებლო წინადადებების შემუშავება</t>
  </si>
  <si>
    <t>საკანონმდებლო წინადადებები შემუშავებულია</t>
  </si>
  <si>
    <t>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ადამიანის უფლებათა დაცვის სამმართველო</t>
  </si>
  <si>
    <t>3.2. წამებისა და არასათანადო მოპყრობის წინააღმდეგ ბრძოლა</t>
  </si>
  <si>
    <t>წამებისა და არასათანადო მოპყრობის ფაქტების გამოვლენის მექანიზმის გაუმჯობესება</t>
  </si>
  <si>
    <t>წამებისა და არასათანადო მოპყრობის შესახებ რეკომენდაციის შემუშავება</t>
  </si>
  <si>
    <t>წამებისა და არასათანადო მოპყრობის შესახებ რეკომენდაცია შემუშავებულია</t>
  </si>
  <si>
    <t>წამებისა და არასათანადო მოპყრობის შესახებ რეკომენდაციის შესრულების მონიტორინგი</t>
  </si>
  <si>
    <t>წამებისა და არასათანადო მოპყრობის შესახებ რეკომენდაციის შესრულების მონიტორინგი განხორციელებულია</t>
  </si>
  <si>
    <t>წამებისა და არასათანადო მოპყრობის შესახებ რეკომენდაციის განახლება</t>
  </si>
  <si>
    <t>წამებისა და არასათანადო მოპყრობის შესახებ რეკომენდაცია განახლებულია</t>
  </si>
  <si>
    <t>ადამიანის უფლებათა დაცვის სამმართველო</t>
  </si>
  <si>
    <t>წამებისა და არასათანადო მოპყრობის ფაქტების წინააღმდეგ ბრძოლის საკითხებზე პროკურორების, გამომძიებლებისა და სტაჟიორების მომზადება/გადამზადება</t>
  </si>
  <si>
    <t xml:space="preserve">წამებისა და არასათანადო მოპყრობის ფაქტების წინააღმდეგ ბრძოლის საკითხებზე მომზადებულნი/გადამზადებულნი არიან პროკურორები, გამომძიებლები და სტაჟიორები </t>
  </si>
  <si>
    <t>ადამიანის უფლებათა დაცვის სამმართველო; ადამიანური რესურსების მართვისა და განვითარების დეპარტამენტი</t>
  </si>
  <si>
    <t xml:space="preserve"> სისტემატური ვიზიტები პენიტენციურ დაწესებულებაში მოთავსებულ პირებთან</t>
  </si>
  <si>
    <t>პენიტენციურ დაწესებულებაში განხორციელებული ვიზიტების რაოდენობა</t>
  </si>
  <si>
    <t>ადამიანის უფლებათა დაცვის სამმართველო, საქართველოს მთავარი პროკურატურის 
თავდაცვის და სასჯელაღსრულებისა და პრობაციის სამინისტროებში 
გამოძიების საპროცესო ხელმძღვანელობის დეპარტამენტი</t>
  </si>
  <si>
    <t>3.3. დისკრიმინაციული და სიძულვილით მოტივირებული დანაშაულის წინააღმდეგ ბრძოლის ეფექტიანობის გაზრდა</t>
  </si>
  <si>
    <t>3.3.1. დისკრიმინაციული და სიძულვილით მოტივირებული დანაშაულების გამოვლენისა და სისხლისსამართლებრივი დევნის ეფექტიანობის გაზრდა</t>
  </si>
  <si>
    <t>დისკრიმინაციული და სიძულვილით მოტივირებული დანაშაულების გამოვლენისა და სისხლისსამართლებრივი დევნის ეფექტიანობის გაზრდის მიზნით რეკომენდაცის შესრულების მონიტორინგი</t>
  </si>
  <si>
    <t>დისკრიმინაციული და სიძულვილით მოტივირებული დანაშაულების გამოვლენისა და სისხლისსამართლებრივი დევნის ეფექტიანობის გაზრდის მიზნით რეკომენდაცის შესრულების მონიტორინგი განხორციელებულია</t>
  </si>
  <si>
    <t>დისკრიმინაციული დანაშაულის გამოვლენისა და სისხლისსამართლებრივი დევნის ეფექტიანობის გაზრდის მიზნით საშუალო რგოლის მენეჯრების, პროკურორების, გამომძიებლებისა და სტაჟიორების მომზადება/გადამზადება</t>
  </si>
  <si>
    <t>დისკრიმინაციული დანაშაულის გამოვლენისა და  სისხლისსამართლებრივი დევნის ეფექტიანობის გაზრდის მიზნით  მომზადებულნი/გადამზადებულნი არიან საშუალო რგოლის მენეჯერები, პროკურორები, გამომძიებლები და სტაჟიორები</t>
  </si>
  <si>
    <t>დისკრიმინაციული დანაშაულის გამოვლენისა და სისხლისსამართლებრივი დევნის ეფექტიანობის გაზრდის მიზნით  პროკურორების, გამომძიებლებისა და სტაჟიორების მომზადება/გადამზადება</t>
  </si>
  <si>
    <t>დისკრიმინაციული დანაშაულის გამოვლენისა და  სისხლისსამართლებრივი დევნის ეფექტიანობის გაზრდის მიზნით  მომზადებულნი/გადამზადებულნი არიან პროკურორები, გამომძიებლები და სტაჟიორები</t>
  </si>
  <si>
    <t>დისკრიმინაციული დანაშაულის გამოვლენისა და  სისხლისსამართლებრივი დევნის ეფექტიანობის გაზრდის მიზნით  პროკურორების, გამომძიებლებისა და სტაჟიორების მომზადება/გადამზადება</t>
  </si>
  <si>
    <t>დისკრიმინაციული დანაშაულის გამოვლენისა და  სისხლისსამართლებრივი დევნის ეფექტიანობის გაზრდის მიზნით პროკურორების, გამომძიებლებისა და სტაჟიორების მომზადება/გადამზადება</t>
  </si>
  <si>
    <t>დისკრიმინაციული დანაშაულის გამოვლენისა და   სისხლისსამართლებრივი დევნის ეფექტიანობის გაზრდის მიზნით პროკურორების, გამომძიებლებისა და სტაჟიორების მომზადება/გადამზადება</t>
  </si>
  <si>
    <t>დისკრიმინაციული დანაშაულის გამოვლენისა და  სისხლისსამართლებრივი დევნის ეფექტიანობის გაზრდის მიზნით  მომზადებულნი/გადამზადებულნი არიან  პროკურორები, გამომძიებლები და სტაჟიორები</t>
  </si>
  <si>
    <t>დისკრიმინაციული და სიძულვილით მოტივირებული დანაშაულების გამოვლენისა და სისხლისსამართლებრივი დევნის ეფექტურობის გაზრდის მიზნით ანგარიშის მომზადება</t>
  </si>
  <si>
    <t>დისკრიმინაციული და სიძულვილით მოტივირებული დანაშაულების გამოვლენისა და სისხლისსამართლებრივი დევნის ეფექტურობის გაზრდის მიზნით ანგარიში მომზადებულია</t>
  </si>
  <si>
    <t>რელიგიური ნიშნით ჩადენილი დანაშაულების გამოვლენისა და დევნის ეფექტიანობის გაზრდის მიზნით რეკომენდაციის მომზადება</t>
  </si>
  <si>
    <t>რელიგიური ნიშნით ჩადენილი დანაშაულების გამოვლენისა და დევნის ეფექტიანობის გაზრდის მიზნით რეკომენდაცია  მომზადებულია</t>
  </si>
  <si>
    <t>დისკრიმინაციულ და სიძულვილით მოტივირებულ დანაშაულებზე სპეციალიზებულ პროკურორთა შერჩევა</t>
  </si>
  <si>
    <t>დისკრიმინაციულ და სიძულვილით მოტივირებულ დანაშაულებზე სპეციალიზებული პროკურორები შერჩეულია</t>
  </si>
  <si>
    <r>
      <t xml:space="preserve"> სიძულვილით მოტივირებული დანაშაულების გამოვლენისა და სისხლისსამართლებრივი დევნის ეფექტიანობის გაზრდის მიზნით, </t>
    </r>
    <r>
      <rPr>
        <sz val="11"/>
        <color theme="1"/>
        <rFont val="Calibri"/>
        <family val="2"/>
        <scheme val="minor"/>
      </rPr>
      <t>პროკურორებისთვის, გამომძიებლებისა და სტაჟიორებისთვის მინიმუმ 4 ტრენინგის ჩატარება</t>
    </r>
  </si>
  <si>
    <t xml:space="preserve"> სიძულვილით მოტივირებული დანაშაულების გამოვლენისა და სისხლისსამართლებრივი დევნის ეფექტიანობის გაზრდის მიზნით, პროკურორებისთვის, გამომძიებლებისა და სტაჟიორებისთვის ჩატარებულია მინიმუმ 4 ტრენინგი </t>
  </si>
  <si>
    <t>დისკრიმინაციულ და სიძულვილით მოტივირებულ დანაშაულებზე სპეციალიზებული პროკურორების საქმიანობის კონტროლი</t>
  </si>
  <si>
    <t>დისკრიმინაციულ და სიძულვილით მოტივირებულ დანაშაულებზე სპეციალიზებული პროკურორების საქმიანობის კონტროლი განხორციელდა</t>
  </si>
  <si>
    <t>3.3.2. დისკრიმინაციული და სიძულვილით მოტივირებული დანაშაულებრივი ფაქტების შესახებ საზოგადოების პროაქტიური ინფორმირება და ცნობიერების ამაღლება</t>
  </si>
  <si>
    <t>დისკრიმინაციულ და სიძულვილით მოტივირებულ დანაშაულებრივ ფაქტებზე სისხლისსამართლებრივი დევნისა და პირის მსჯავრდების შესახებ ვებგვერდზე ინფორმაციის განთავსება</t>
  </si>
  <si>
    <t>დისკრიმინაციულ და სიძულვილით მოტივირებულ დანაშაულებრივ ფაქტებზე სისხლისსამართლებრივი დევნისა და პირის მსჯავრდების შესახებ ვებგვერდზე ინფორმაცია განთავსებულია</t>
  </si>
  <si>
    <t xml:space="preserve">ადამიანის უფლებათა დაცვის სამმართველო;                          საზოგადოებასთან და მასმედიასთან ურთიერთობის დეპარტამენტი
</t>
  </si>
  <si>
    <t>4. არასრულწლოვანთა მართლმსაჯულება</t>
  </si>
  <si>
    <t>4.1. არასრულწლოვანთა მართლმსაჯულების ეფექტიანი სისტემის შექმნა</t>
  </si>
  <si>
    <t>4.1.1.  ადგილობრივ დონეზე საკოორდინაციო მექანიზმის გაძლიერება</t>
  </si>
  <si>
    <t xml:space="preserve">ადგილობრივ დონეზე საკოორდინაციო მექანიზმის გაძლიერების მიზნით შეხვედრის ორგანიზება </t>
  </si>
  <si>
    <t>ადგილობრივ დონეზე საკოორდინაციო მექანიზმის გაძლიერების მიზნით შეხვედრა ჩატარებულია</t>
  </si>
  <si>
    <t xml:space="preserve">ადგილობრივ დონეზე გამოყოფილი პასუხისმგებელი პირების მონაწილეობით შეხვედრის გამართვა და მათი ანგარიშების განხილვა, ანგარიშებიდან გამომდინარე საჭირო ღონისძიებების დაგეგმვა </t>
  </si>
  <si>
    <t>შეხვედრა ჩატარებულია და ანგარიშები განხილულია, დაგეგმილია შესაბამისი ღონისძიებები</t>
  </si>
  <si>
    <t>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t>
  </si>
  <si>
    <t>ადგილობრივ დონეზე საკოორდინაციო მექანიზმის გაუმჯობესების მიზნით პასუხისმგებელი პირების გამოყოფა</t>
  </si>
  <si>
    <t>ადგილობრივ დონეზე საკოორდინაციო მექანიზმის გაუმჯობესების მიზნით პასუხისმგებელი პირები გამოყოფილნი არიან</t>
  </si>
  <si>
    <t>ადგილობრივ დონეზე გამოყოფილი პირის მიერ წელიწადში მინიმუმ 2-ჯერ  ადგილობრივ დონეზე შეხვედრის ორგანიზება და მიერ მიერ ანგარიშის მომზადება</t>
  </si>
  <si>
    <t xml:space="preserve">ადგილობრივ დონეზე გამოყოფილი პირის მიერ წელიწადში მინიმუმ 2 შეხვედრა ჩატარებულია და ანგარიში მომზადებულია </t>
  </si>
  <si>
    <t>4.1. 2. არასრულწლოვანთა პროკურორების ოპტიმიზაცია და მათი გადამზადება</t>
  </si>
  <si>
    <t>არასრულწლოვანთა საქმეებზე სპეციალიზებული პროკურორების დატვირთვის შესწავლა</t>
  </si>
  <si>
    <t>არასრულწლოვანთა საქმეებზე სპეციალიზებული პროკურორების დატვირთვის ამსახველი დოკუმენტი მომზადებულია</t>
  </si>
  <si>
    <t>შშმ პირებთან ეფექტური კომუნიკაციის თემაზე პროკურორების კვალიფიკაციის ამაღლება</t>
  </si>
  <si>
    <t>შშმ პირებთან ეფექტური კომუნიკაციის თემაზე გადამზადებულნი არიან პროკურორები</t>
  </si>
  <si>
    <t>შშმ პირებთან ეფექტური კომუნიკაციის თემაზე საშუალო რგოლის მენეჯერებისა და პროკურორების კვალიფიკაციის ამაღლება</t>
  </si>
  <si>
    <t>შშმ პირებთან ეფექტური კომუნიკაციის თემაზე გადამზადებულნი არიან საშუალო რგოლის მენეჯერები და პროკურორები</t>
  </si>
  <si>
    <t>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ადამიანის უფლებათა დაცვის სამმართველო; ადამიანური რესურსების მართვისა და განვითარების დეპარტამენტი</t>
  </si>
  <si>
    <t>4.1.3. არასრულწლოვანზე ორიენტირებული გარემოს შექმნა</t>
  </si>
  <si>
    <t>არასრულწლოვანზე ორიენტირებული გარემოს შექმნის მიზნით კონცეფციის შემუშავება</t>
  </si>
  <si>
    <t>არასრულწლოვანზე ორიენტირებული გარემოს შექმნის მიზნით კონცეფცია შემუშავებულია</t>
  </si>
  <si>
    <t xml:space="preserve">არასრულწლოვანზე ორიენტირებული გარემოს შექმნა </t>
  </si>
  <si>
    <t>არასრულწლოვანზე ორიენტირებული გარემო შექმნილია პროკურატურის მინ. 1 სტრუქტურულ ერთეულში</t>
  </si>
  <si>
    <t xml:space="preserve">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ეკონომიკური დეპარტამენტი
</t>
  </si>
  <si>
    <t>4.1.4. სტატისტიკური მონაცემების სრულყოფა</t>
  </si>
  <si>
    <t>არასრულწლოვან პროცესის მონაწილეებზე სტატისტიკური მონაცემების სრულყოფის მიზნით დოკუმენტის შემუშავება</t>
  </si>
  <si>
    <t>არასრულწლოვან პროცესის მონაწილეებზე სტატისტიკური მონაცემების სრულყოფის მიზნით დოკუმენტი შემუშავებულია</t>
  </si>
  <si>
    <t>შესაბამისი ცვლილებების განხორციელება სისხლის სამართლის საქმისწარმოების ელექტრონულ სისტემაში</t>
  </si>
  <si>
    <t>სისხლის სამართლის საქმისწარმოების ელექტრონულ სისტემაში ცვლილებები განხორციელებულია</t>
  </si>
  <si>
    <t>არასრულწლოვან პროცესის მონაწილეებზე სრულყოფილი სტატისტიკური მონაცემების შეგროვება და გამოქვეყნება</t>
  </si>
  <si>
    <t>არასრულწლოვან პროცესის მონაწილეებზე სრულყოფილი სტატისტიკური მონაცემები  გამოქვეყნებულია</t>
  </si>
  <si>
    <t xml:space="preserve">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t>
  </si>
  <si>
    <t>5. სისხლის სამართლის საქმეებზე საერთაშორისო თანამშრომლობა</t>
  </si>
  <si>
    <t>5.1. სისხლის სამართლის საქმეებზე ეფექტური საერთაშორისო თანამშრომლობა</t>
  </si>
  <si>
    <t>5.1.1. სამართლებრივი თანამშრომლობის ქსელებთან ურთიერთობების გაღრმავება</t>
  </si>
  <si>
    <t>eurojust-თან ხელშეკრულების გაფორმების მიზნით პერსონალურ მონაცემთა დაცვის სფეროში საქართველოს კანონმდებლობის ანალიზი და ევროკავშირის შესაბამის რეგულაციებთან თავსებადობის თვალსაზრისით საკანონმდებლო რეკომენდაციების მომზადება</t>
  </si>
  <si>
    <t>eurojust-თან ხელშეკრულების გაფორმების მიზნით პერსონალურ მონაცემთა დაცვის სფეროში საქართველოს კანონმდებლობის ანალიზი დასრულებულია და ევროკავშირის შესაბამის რეგულაციებთან თავსებადობის თვალსაზრისით საკანონმდებლო რეკომენდაციები მომზადებულია</t>
  </si>
  <si>
    <t>eurojust-თან ხელშეკრულების გაფორმება</t>
  </si>
  <si>
    <t>eurojust-თან ხელშეკრულების გაფორმებულია</t>
  </si>
  <si>
    <t>პროკურატურის თანამშრომლებისთვის eurojust-ის მეშვეობით თანამშრომლობის შესახებ ინფორმაციის მიწოდება</t>
  </si>
  <si>
    <t>პროკურატურის თანამშრომლები იცნობენ eurojust-ის მეშვეობით თანამშრომლობის შესაძლებლობებს</t>
  </si>
  <si>
    <t>სამართლებრივი უზრუნველყოფის დეპარტამენტი</t>
  </si>
  <si>
    <t>პერსონალურ მონაცემთა დაცვის ინსპექტორის ოფისი</t>
  </si>
  <si>
    <t>5.1.2. სისხლის სამართლის საქმეებზე საერთაშორისო თანამშრომლობის პოლიტიკის დოკუმენტების გამოცემა</t>
  </si>
  <si>
    <t>სისხლის სამართლის სფეროში საერთაშორისო თანამშრომლობის პოლიტიკის დოკუმენტების მომზადება</t>
  </si>
  <si>
    <t>სისხლის სამართლის სფეროში საერთაშორისო თანამშრომლობის  პოლიტიკის დოკუმენტების მომზადება დაწყებულია</t>
  </si>
  <si>
    <t>სისხლის სამართლის სფეროში საერთაშორისო თანამშრომლობის  პოლიტიკის დოკუმენტების მომზადება</t>
  </si>
  <si>
    <t>სისხლის სამართლის სფეროში საერთაშორისო თანამშრომლობის პოლიტიკის დოკუმენტები მომზადებულია</t>
  </si>
  <si>
    <t>სისხლის სამართლის სფეროში საერთაშორისო თანამშრომლობის  პოლიტიკის დოკუმენტების შესაძლო შესწორებების მომზადება</t>
  </si>
  <si>
    <t>სისხლის სამართლის სფეროში საერთაშორისო თანამშრომლობის  პოლიტიკის დოკუმენტების შესაძლო შესწორებები მომზადებულია</t>
  </si>
  <si>
    <t>5.1.3. სისხლის სამართლის სფეროში საერთაშორისო თანამშრომლობის ელექტრონული საქმისწარმოების დანერგვა</t>
  </si>
  <si>
    <t>სისხლის სამართლის სფეროში საერთაშორისო თანამშრომლობის ელექტრონული საქმისწარმოების პროგრამის შექმნაზე მუშაობის დაწყება</t>
  </si>
  <si>
    <t>სისხლის სამართლის სფეროში საერთაშორისო თანამშრომლობის ელექტრონული საქმისწარმოების პროგრამის შექმნაზე მუშაობა დაწყებულია</t>
  </si>
  <si>
    <t>სისხლის სამართლის სფეროში საერთაშორისო თანამშრომლობის ელექტრონული საქმისწარმოების პროგრამის შექმნა</t>
  </si>
  <si>
    <t>სისხლის სამართლის სფეროში საერთაშორისო თანამშრომლობის ელექტრონული საქმისწარმოების პროგრამა შექმნილია</t>
  </si>
  <si>
    <t>სისხლის სამართლის სფეროში საერთაშორისო თანამშრომლობის ელექტრონული საქმისწარმოების პროგრამის პრაქტიკაში დანერგვა</t>
  </si>
  <si>
    <t>სისხლის სამართლის სფეროში საერთაშორისო თანამშრომლობის ელექტრონული საქმისწარმოების პროგრამა დანერგილია</t>
  </si>
  <si>
    <t>სისხლის სამართლის სფეროში საერთაშორისო თანამშრომლობის ელექტრონული საქმისწარმოების პროგრამის  განახლება (საჭიროების შემთხვევაში)</t>
  </si>
  <si>
    <t>სისხლის სამართლის სფეროში საერთაშორისო თანამშრომლობის ელექტრონული საქმისწარმოების პროგრამა განახლებულია</t>
  </si>
  <si>
    <t>სისხლის სამართლის სფეროში საერთაშორისო თანამშრომლობის ელექტრონული საქმისწარმოების პროგრამის  განახლება</t>
  </si>
  <si>
    <t>5.1.4. თანამშრომლების შესახებ შუამდგომლობების ელექტრონული გადაცემის სისტემების (E-transmission) დანერგვა</t>
  </si>
  <si>
    <t>თანამშრომლობის შესახებ შუამდგომლობების ელექტრონული გადაცემის სისტემების (E-transmission) პროგრამული უზრუნველყოფის მომზადება</t>
  </si>
  <si>
    <t>დაწყებულია თანამშრომლობის შესახებ შუამდგომლობების ელექტრონული გადაცემის სისტემების (E-transmission) პროგრამული უზრუნველყოფის მომზადება</t>
  </si>
  <si>
    <t>დაწყებულია თანამშრომლობის შესახებ შუამდგომლობების ელექტრონული გადაცემის სისტემების (E-transmission) პროგრამული უზრუნველყოფა მომზადებულია</t>
  </si>
  <si>
    <t>სხვა სახელმწიფოებთან  (E-transmission) დანერგვის მიზნით მოლაპარაკებების დაწყება</t>
  </si>
  <si>
    <t>მინიმუმ 3 სახელმწიფოსთან  (E-transmission) დანერგვის მიზნით მოლაპარაკებები დაწყებულია</t>
  </si>
  <si>
    <t>სხვა სახელმწიფოებთან  (E-transmission) დანერგვის მიზნით მემორანდუმის გაფორმება</t>
  </si>
  <si>
    <t>მინიმუმ 1 სახელმწიფოსთან  (E-transmission) დანერგვის მიზნით მემორანდუმი გაფორმებულია</t>
  </si>
  <si>
    <t>მინიმუმ 1 სახელმწიფოსთან  (E-transmission) დანერგვის მიზნით მემორანდუმის გაფორმება</t>
  </si>
  <si>
    <t>5.1. 5. საერთაშორისო თანამშრომლობის გზით დანაშაულებრივი ქონების მოძიების, დაყადაღებისა და ჩამორთმევის სისტემა</t>
  </si>
  <si>
    <t>საერთაშორისო თანამშრომლობის გზით დანაშაულებრივი ქონების მოძიების, დაყადაღებისა და ჩამორთმევის კანონმდებლობის ანალიზი და შესაძლო რეკომენდაციების მომზადება</t>
  </si>
  <si>
    <t>საერთაშორისო თანამშრომლობის გზით დანაშაულებრივი ქონების მოძიების, დაყადაღებისა და ჩამორთმევის კანონმდებლობის ანალიზი და შესაძლო რეკომენდაციების მომზადება დაწყებულია</t>
  </si>
  <si>
    <t>საერთაშორისო თანამშრომლობის გზით დანაშაულებრივი ქონების მოძიების, დაყადაღებისა და ჩამორთმევის კანონმდებლობის ანალიზი დასრულებულია და შესაძლო რეკომენდაციები მომზადებულია</t>
  </si>
  <si>
    <t>საერთაშორისო თანამშრომლობის გზით დანაშაულებრივი ქონების მოძიების, დაყადაღებისა და ჩამორთმევის პოლიტიკის დოკუმენტის მომზადება</t>
  </si>
  <si>
    <t>საერთაშორისო თანამშრომლობის გზით დანაშაულებრივი ქონების მოძიების, დაყადაღებისა და ჩამორთმევის პოლიტიკის დოკუმენტი მომზადებულია</t>
  </si>
  <si>
    <t>5.1.6. პრაქტიკოსებისთვის სამართლებრივი დახმარების სახელმძღვანელოს შექმნა</t>
  </si>
  <si>
    <t>სამართლებრივი დახმარების სახელმძღვანელოზე მუშაობის დაწყება</t>
  </si>
  <si>
    <t>სამართლებრივი დახმარების სახელმძღვანელოზე მუშაობა დაწყებულია</t>
  </si>
  <si>
    <t>სამართლებრივი დახმარების სახელმძღვანელოს შექმნა პრაქტიკოსებისთვის</t>
  </si>
  <si>
    <t>სამართლებრივი დახმარების სახელმძღვანელო პრაქტიკოსებისთვის შექმნილია</t>
  </si>
  <si>
    <t>სამართლებრივი დახმარების სახელმძღვანელოს პროკურატურის თანამშრომლებისთვის გაცნობა</t>
  </si>
  <si>
    <t>სამართლებრივი დახმარების სახელმძღვანელოს იცნობენ  და იყენებენ პროკურატურის თანამშრომლები</t>
  </si>
  <si>
    <t>5.1.7. მსხვილ ტრანსნაციონალურ და უცხოურ ელექტრონული კომუნიკაციების კომპანიებთან თანამშრომლობა</t>
  </si>
  <si>
    <t>მსხვილ ტრანსნაციონალურ და უცხოურ ელექტრონული კომუნიკაციების კომპანიებში ეფექტური ურთიერთობის მიზნით გასაგზავნი მიმართვების სტანდარტული ფორმის შემუშავება</t>
  </si>
  <si>
    <t>მსხვილ ტრანსნაციონალურ და უცხოურ ელექტრონული კომუნიკაციების კომპანიებში გასაგზავნი მიმართვების სტანდარტული ფორმა შემუშავებულია</t>
  </si>
  <si>
    <t>მსხვილ ტრანსნაციონალურ და უცხოურ ელექტრონული კომუნიკაციების კომპანიებში ეფექტური ურთიერთობის მიზნით საკონტაქტო პირების გამოყოფა და მათი გადამზადება</t>
  </si>
  <si>
    <t>მსხვილ ტრანსნაციონალურ და უცხოურ ელექტრონული კომუნიკაციების კომპანიებში ეფექტური ურთიერთობის მიზნით საკონტაქტო პირები გამოყოფილია და გადამზადებულნი არიან</t>
  </si>
  <si>
    <t xml:space="preserve">სამართლებრივი უზრუნველყოფის დეპარტამენტი; ადამიანური რესურსების მართვისა და განვითარების დეპარტამენტი
</t>
  </si>
  <si>
    <t>მსხვილ ტრანსნაციონალურ და უცხოურ ელექტრონული კომუნიკაციების კომპანიებში ეფექტური ურთიერთობის სახელმძღვანელოს შემუშავება</t>
  </si>
  <si>
    <t>მსხვილ ტრანსნაციონალურ და უცხოურ ელექტრონული კომუნიკაციების კომპანიებში ეფექტური ურთიერთობის სახელმძღვანელოს შემუშავება დაწყებულია</t>
  </si>
  <si>
    <t>მსხვილ ტრანსნაციონალურ და უცხოურ ელექტრონული კომუნიკაციების კომპანიებში ეფექტური ურთიერთობის სახელმძღვანელო შემუშავებულია</t>
  </si>
  <si>
    <t>მსხვილ ტრანსნაციონალურ და უცხოურ ელექტრონული კომუნიკაციების კომპანიებში ეფექტური ურთიერთობის სახელმძღვანელოს გადახედვა და შესწორება</t>
  </si>
  <si>
    <t>მსხვილ ტრანსნაციონალურ და უცხოურ ელექტრონული კომუნიკაციების კომპანიებში ეფექტური ურთიერთობის სახელმძღვანელო გადახედილი და შესწორებულია</t>
  </si>
  <si>
    <t>მსხვილ ტრანსნაციონალურ და უცხოურ ელექტრონული კომუნიკაციების კომპანიებთან მოლაპარაკებების წარმოების დაწყება</t>
  </si>
  <si>
    <t>მსხვილ ტრანსნაციონალურ და უცხოურ ელექტრონული კომუნიკაციების კომპანიებთან მოლაპარაკებების წარმოება დაწყებულია</t>
  </si>
  <si>
    <t>საჭიროების შემთხვევაში  კომპანიებსა და პროკურატურას შორის მემორანდუმის გაფორმება</t>
  </si>
  <si>
    <t>მემორანდუმი გაფორმებულია</t>
  </si>
  <si>
    <t>5.1.8. სისხლის სამართლის საქმეებზე თანამშრომლობის ტრადიციული ფორმების გვერდის ავლით მტკიცებულებების მოპოვება</t>
  </si>
  <si>
    <t>სისხლის სამართლის საქმეებზე  თანამშრომლობის ტრადიციული ფორმების გვერდის ავლით მტკიცებულებების მოპოვების შესახებ სახელმძღვანელოზე მუშაობის დაწყება</t>
  </si>
  <si>
    <t>სისხლის სამართლის საქმეებზე  თანამშრომლობის ტრადიციული ფორმების გვერდის ავლით მტკიცებულებების მოპოვების შესახებ სახელმძღვანელოზე მუშაობა დაწყებულია</t>
  </si>
  <si>
    <t>სისხლის სამართლის საქმეებზე  თანამშრომლობის ტრადიციული ფორმების გვერდის ავლით მტკიცებულებების მოპოვების შესახებ სახელმძღვანელოს შექმნა</t>
  </si>
  <si>
    <t>სისხლის სამართლის საქმეებზე  თანამშრომლობის ტრადიციული ფორმების გვერდის ავლით მტკიცებულებების მოპოვების შესახებ სახელმძღვანელო შექმნილია</t>
  </si>
  <si>
    <t>უცხოური ღია რესურსების მონაცემთა ბაზის შექმნა</t>
  </si>
  <si>
    <t>უცხოური ღია რესურსების მონაცემთა ბაზის შექმნაზე მუშაობა დაწყებულია</t>
  </si>
  <si>
    <t>უცხოური ღია რესურსების მონაცემთა ბაზა შექმნილია</t>
  </si>
  <si>
    <t>უცხოური ღია რესურსების მონაცემთა ბაზის განახლება</t>
  </si>
  <si>
    <t>უცხოური ღია რესურსების მონაცემთა ბაზა განახლებულია</t>
  </si>
  <si>
    <t>5.1.9. სისხლის სამართლის საქმეებზე თანამშრომლობის ახალი ფორმები</t>
  </si>
  <si>
    <t>სისხლის სამართლის საქმეებზე  თანამშრომლობის ახალ ფორმებზე ტრენინგების ჩატარება</t>
  </si>
  <si>
    <t>სისხლის სამართლის საქმეებზე  თანამშრომლობის ახალ ფორმებზე ტრენინგები ჩატარებულია (მინიმუმ 3 ტრენინგი)</t>
  </si>
  <si>
    <t xml:space="preserve">სამართლებრივი უზრუნველყოფის დეპარტამენტი;  ადამიანური რესურსების მართვისა და განვითარების დეპარტამენტი
</t>
  </si>
  <si>
    <t>6. საპროკურორო საქმიანობის ხარისხის ამაღლება და ერთგვაროვანი სისხლის სამართლის პოლიტიკის ჩამოყალიბება</t>
  </si>
  <si>
    <t>6.1 . საპროკურორო საქმიანობის ხარისხის ამაღლება და ერთგვაროვანი სისხლის სამართლის პოლიტიკის ჩამოყალიბება</t>
  </si>
  <si>
    <t>6.1.1. სამართლებრივი წერის სახელმძღვანელოს დანერგვა</t>
  </si>
  <si>
    <t xml:space="preserve"> სამართლებრივი წერის საკითხებზე ყველა პროკურორისა და სტაჟიორის მომზადება/გადამზადება</t>
  </si>
  <si>
    <t xml:space="preserve"> სამართლებრივი წერის საკითხებზე ყველა პროკურორი და სტაჟიორი მომზადებულია/გადამზადებულია</t>
  </si>
  <si>
    <t xml:space="preserve">სამართლებრივი წერის საკითხებში ყველა სტაჟიორის მომზადება და პროკურორებისათვის, არსებული საჭიროების შესაბამისად, მიზნობრივი ტრენინგების ჩატარება  </t>
  </si>
  <si>
    <t>მომზადებულია ყველა სტაჟიორი / გამოვლენილი საჭიროების შესაბამისად, განხორციელებულია მიზნობრივი ტრენინგები</t>
  </si>
  <si>
    <t>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ადამიანური რესურსების მართვისა და განვითარების დეპარტამენტი</t>
  </si>
  <si>
    <t>6.1.2. ფუნქციათა გამიჯვნა</t>
  </si>
  <si>
    <t>ფუნქციების გამიჯვნის დოკუმენტის შემუშავების მიზნით სამუშაო ჯგუფის ჩამოყალიბება</t>
  </si>
  <si>
    <t>ფუნქციების გამიჯვნის დოკუმენტის შემუშავების მიზნით სამუშაო ჯგუფი ჩამოყალიბებულია</t>
  </si>
  <si>
    <t>ფუნქციათა გამიჯვნის დოკუმენტის შექმნა და იმპლემენტაცია</t>
  </si>
  <si>
    <t>ფუნქციათა გამიჯვნის დოკუმენტი შექმნილი და იმპლემენტირებულია</t>
  </si>
  <si>
    <t>ფუნქციათა გამიჯვნის დოკუმენტის შედეგების მონიტორინგის ანალიზის მომზადება</t>
  </si>
  <si>
    <t>ფუნქციათა გამიჯვნის დოკუმენტის შედეგების მონიტორინგის ანალიზი მომზადებულია</t>
  </si>
  <si>
    <t>საჭიროების შემთხვევაში ფუნქციათა გამიჯვნის დოკუმენტში ცვლილებების განხორციელება</t>
  </si>
  <si>
    <t>ფუნქციათა გამიჯვნის დოკუმენტში ცვლილებები განხორციელებულია</t>
  </si>
  <si>
    <t>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ადამიანური რესურსების მართვისა და განვითარების დეპარტამენტი; სამართლებრივი უზრუნველყოფის დეპარტამენტი</t>
  </si>
  <si>
    <t>6.1.3. საქმეთა გადანაწილების სისტემის რეფორმა</t>
  </si>
  <si>
    <t xml:space="preserve"> არსებული ვითარების შეფასების მიზნით პროკურორთა დატვირთვის ანალიზის მომზადება</t>
  </si>
  <si>
    <t>პროკურორთა დატვირთვის ანალიზი მომზადებულია</t>
  </si>
  <si>
    <t xml:space="preserve">საქმეთა გადანაწილების ახალი სისტემის კონცეფციის შექმნა </t>
  </si>
  <si>
    <t>საქმეთა გადანაწილების ახალი სისტემის კონცეფცია შექმნილია</t>
  </si>
  <si>
    <t>საქმეთა გადანაწილების ახალი სისტემის დანერგვა</t>
  </si>
  <si>
    <t>საქმეთა გადანაწილების ახალი სისტემა დანერგილია</t>
  </si>
  <si>
    <t xml:space="preserve"> საქმეთა გადანაწილების ახალი სისტემის კონცეფციის ეფექტურობის ამსახველი ანალიზის მომზადება  </t>
  </si>
  <si>
    <t xml:space="preserve"> საქმეთა გადანაწილების ახალი სისტემის კონცეფციის ეფექტურობის ამსახველი ანალიზი მომზადებულია </t>
  </si>
  <si>
    <t>პროკურორთა დატვირთვის დოკუმენტის მომზადება</t>
  </si>
  <si>
    <t>პროკურორთა დატვირთვის ამსახველი დოკუმენტი მომზადებულია</t>
  </si>
  <si>
    <t>6.1.4. საპროკურორო საქმიანობის ხარისხის მონიტორინგი</t>
  </si>
  <si>
    <t>საპროცესო დოკუმენტების ხარისხის მონიტორინგი და მის საფუძველზე რეკომენდაციების შემუშავება</t>
  </si>
  <si>
    <t>საპროცესო დოკუმენტების ხარისხის მონიტორინგი განხორციელებულია და რეკომენდაციები შემუშავებულია</t>
  </si>
  <si>
    <t>პროკურორთა სასამართლო უნარ-ჩვევების ხარისხის მონიტორინგი და მის საფუძველზე რეკომენდაციების შემუშავება</t>
  </si>
  <si>
    <t>პროკურორთა სასამართლო უნარ-ჩვევების ხარისხის მონიტორინგი განხორციელებულია და რეკომენდაციები შემუშავებულია</t>
  </si>
  <si>
    <t xml:space="preserve">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გენერალური ინსპექცია; ნაფიც მსაჯულთა სასამართლოს განსახილველ საქმეებზე სახელმწიფო ბრალდების ეფექტიანი მხარდაჭერის უზრუნველყოფის სამმართველო
</t>
  </si>
  <si>
    <t>6.1.5. ხარჯეფექტური მენეჯმენტის სისტემის დანერგვა</t>
  </si>
  <si>
    <t>პროკურატურის მიერ გაწეული ხარჯებისა და მიღწეული შედეგების ანალიზის საფუძველზე პრიორიტეტული მიმართულებების ჩამოყალიბება</t>
  </si>
  <si>
    <t>ჩამოყალიბებული (მოკლევადიანი და გრძელვადიანი) პრიორიტეტები დაფინანსების მიმართულებით</t>
  </si>
  <si>
    <t xml:space="preserve">მთავარი პროკურატურის ადმინისტრაცია; ეკონომიკური დეპარტამენტი;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ადამიანური რესურსების მართვისა და განვითარების დეპარტამენტი
</t>
  </si>
  <si>
    <t>ხარჯეფექტური მენეჯმენტის სისტემის შექმნის მიზნით სამუშაო ჯგუფის ჩამოყალიბება</t>
  </si>
  <si>
    <t>ხარჯეფექტური სისტემის შექმნის მიზნით სამუშაო ჯგუფი შექმნილია</t>
  </si>
  <si>
    <t>ხარჯეფექტური მენეჯმენტის სისტემის დანერგვა</t>
  </si>
  <si>
    <t>ხარჯეფექტური მენეჯმენტის სისტემა დანერგილია</t>
  </si>
  <si>
    <t>პროკურატურის ხარჯეფექტური სისტემის პრაქტიკაში გამოყენების შედეგად დადებითი და უარყოფითი მხარეების გამოვლენა</t>
  </si>
  <si>
    <t>ხარჯების ეფექტურობის ზრდის ფარგლებში გამოვლენილი დადებითი და უარყოფითი მხარეები</t>
  </si>
  <si>
    <t>2017-2019 წლებში შესრულებული სამუშაოს ეფექტურობის ამსახველი ანგარიშის მომზადება</t>
  </si>
  <si>
    <t>2017-2019 წლებში შესრულებული სამუშაოს ეფექტურობის ამსახველი ანგარიში მომზადებულია</t>
  </si>
  <si>
    <t>ხარჯეფექტური სისტემის მოდერნიზაცია</t>
  </si>
  <si>
    <t>გაუმჯობესებული ხარჯეფექტურობის სისტემა</t>
  </si>
  <si>
    <t>შესაბამისი კადრების გადამზადება ხარჯეფექტური მენეჯმენტის სისტემის უზრუნველსაყოფად</t>
  </si>
  <si>
    <t>გადამზადებულია ყველა შესაბამისი კადრი ხარჯეფექტური მენეჯმენტის სისტემის უზრუნველსაყოფად</t>
  </si>
  <si>
    <t xml:space="preserve"> ადამიანური რესურსების მართვისა და განვითარების დეპარტამენტი</t>
  </si>
  <si>
    <t>6.1. 6. ერთგვაროვანი სისხლის სამართლის პოლიტიკის დანერგვა</t>
  </si>
  <si>
    <t>ერთგვაროვანი სისხლის სამართლის პოლიტიკის გაუმჯობესების მიზნით სამუშაო ჯგუფის შექმნა</t>
  </si>
  <si>
    <t>ერთგვაროვანი სისხლის სამართლის პოლიტიკის გაუმჯობესების მიზნით სამუშაო ჯგუფი შექმნილია</t>
  </si>
  <si>
    <t>ერთგვაროვანი სისხლის სამართლის პოლიტიკის გაუმჯობესების მიზნით რეკომენდაციების განახლება</t>
  </si>
  <si>
    <t>ერთგვაროვანი სისხლის სამართლის პოლიტიკის გაუმჯობესების მიზნით რეკომენდაციები განახლებულია</t>
  </si>
  <si>
    <t>რეკომენდაციების შესრულების მონიტორინგის განხორციელება და ანგარიშის მომზადება</t>
  </si>
  <si>
    <t>რეკომენდაციების შესრულების მონიტორინგი განხორციელებულია და ანგარიში მომზადებულია</t>
  </si>
  <si>
    <t>ერთგვაროვანი სისხლის სამართლის პოლიტიკის გაუმჯობესების მიზნით ახალი რეკომენდაციების შემუშავება და დანერგვა</t>
  </si>
  <si>
    <t>ერთგვაროვანი სისხლის სამართლის პოლიტიკის გაუმჯობესების მიზნით რეკომენდაციები დანერგილია</t>
  </si>
  <si>
    <t>რეკომენდაციების შესრულების მონიტორინგის შედეგებიდან გამომდინარე რეკომენდაციების განახლება</t>
  </si>
  <si>
    <t>რეკომენდაციების შესრულების მონიტორინგის შედეგებიდან გამომდინარე რეკომენდაციები განახლებულია</t>
  </si>
  <si>
    <t>6.1.7. გამოძიების მეთოდოლოგიის სახელმძღვანელოს დანერგვა</t>
  </si>
  <si>
    <t>გამოძიების მეთოდოლოგიის სახელმძღვანელოს შემუშავება</t>
  </si>
  <si>
    <t>გამოძიების მეთოდოლოგიის სახელმძღვანელოს შემუშავებული და დაბეჭდილია</t>
  </si>
  <si>
    <t>გამოძიების მეთოდოლოგიის შესაბამისად პროკურორებისა და გამომძიებლების გადამზადება / ერთობლივი ტრენინგების ჩატარება</t>
  </si>
  <si>
    <t>გადამზადებულნი არიან პროკურორები და გამომძიებლები / ჩატარებულია ერთობლივი ტრენინგები</t>
  </si>
  <si>
    <t>გამოძიების მეთოდოლოგიის შესაბამისად სტაჟიორების მომზადება</t>
  </si>
  <si>
    <t>სტაჟიორებს გავლილი აქვთ მოსამზადებელი კურსი</t>
  </si>
  <si>
    <t>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ადამიანური რესურსების მართვისა და განვითარების დეპარტამენტი</t>
  </si>
  <si>
    <t>შინაგან საქმეთა სამინისტრო</t>
  </si>
  <si>
    <t>7. საზოგადოებრივი ნდობის ამაღლება</t>
  </si>
  <si>
    <t>7.1. საზოგადოებრივი ნდობის ამაღლება</t>
  </si>
  <si>
    <t>7.1.1. მედიასთან კომუნიკაციის ერთგვაროვანი პოლიტიკის ჩამოყალიბება</t>
  </si>
  <si>
    <t>პროკურატურის თანამშრომლების მედიასთან კომუნიკაციის დოკუმენტის შემუშავება და დამტკიცება</t>
  </si>
  <si>
    <t>პროკურატურის თანამშრომლების მედიასთან კომუნიკაციის დოკუმენტი შემუშავებული და დამტკიცებულია</t>
  </si>
  <si>
    <t>პროკურატურის თანამშრომლების გადამზადება მედიასთან კომუნიკაციის უნარებში</t>
  </si>
  <si>
    <t>გადამზადებულია ყველა სპიკერი პროკურორი, ასევე ყველა სტრუქტურული ერთეულის მენეჯერი</t>
  </si>
  <si>
    <t>საზოგადოებასთან და მასმედიასთან ურთიერთობის დეპარტამენტი;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ადამიანური რესურსების მართვისა და განვითარების დეპარტამენტი</t>
  </si>
  <si>
    <t>პროკურატურის თანამშრომლების მედიასთან კომუნიკაციის დოკუმენტის გაცნობა ჟურნალისტებისთვის, პროკურორებისთვის და არასამთავრობო ორგანიზაციების წარმომადგენლებისთვის</t>
  </si>
  <si>
    <t>პროკურატურის თანამშრომლების მედიასთან კომუნიკაციის დოკუმენტს გაეცნენ ჟურნალისტები, პროკურორები და არასამთავრობო ორგანიზაციების წარმომადგენლები</t>
  </si>
  <si>
    <t>საზოგადოებასთან და მასმედიასთან ურთიერთობის დეპარტამენტი;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t>
  </si>
  <si>
    <t>მედიის ინტერესის დაკმაყოფილების  შეფასების კრიტერიუმების შემუშავების მიზნით სამუშაო ჯგუფის ჩამოყალიბება</t>
  </si>
  <si>
    <t>მედიის ინტერესის დაკმაყოფილების  შეფასების კრიტერიუმების შემუშავების მიზნით სამუშაო ჯგუფი შექმნილია</t>
  </si>
  <si>
    <t>მედიის ინტერესის დაკმაყოფილების  შეფასების კრიტერიუმების შემუშავება</t>
  </si>
  <si>
    <t>მედიის ინტერესის დაკმაყოფილების შეფასების კრიტერიუმები შემუშავებულია</t>
  </si>
  <si>
    <t>მედიისაგან შემოსული მოთხოვნების დაკმაყოფილების მონიტორინგი</t>
  </si>
  <si>
    <t>მედიისაგან შემოსული მოთხოვნების დაკმაყოფილების მონიტორინგის ანგარიში მომზადებულია</t>
  </si>
  <si>
    <t>საზოგადოებასთან და მასმედიასთან ურთიერთობის დეპარტამენტი</t>
  </si>
  <si>
    <t>7.1. 2. პროკურატურის ვებგვერდის განახლება</t>
  </si>
  <si>
    <t>ვებგვერდის მოდერნიზაციის მიზნით სამუშაო ჯგუფის შექმნა</t>
  </si>
  <si>
    <t>ვებგვერდის მოდერნიზაციის მიზნით სამუშაო ჯგუფი შექმნილია</t>
  </si>
  <si>
    <t xml:space="preserve">საზოგადოებასთან და მასმედიასთან ურთიერთობის დეპარტამენტი; პროგრამული უზრუნველყოფის, უსაფრთხოებისა და ტექნიკური მხარდაჭერის ცენტრი </t>
  </si>
  <si>
    <t>პროკურატურის ვებგვერდის მოდერნიზაციის კონცეფციის შემუშავება</t>
  </si>
  <si>
    <t>პროკურატურის ვებგვერდის მოდერნიზაციის კონცეფცია შემუშავებულია</t>
  </si>
  <si>
    <t>პროკურატურის ვებგვერდზე ახალი სერვისების დამატება</t>
  </si>
  <si>
    <t>პროკურატურის ვებგვერდზე ახალი სერვისები დამატებულია</t>
  </si>
  <si>
    <t xml:space="preserve">პროკურატურის ვებგვერდის მომხმარებლების კმაყოფილების განსაზღვრის მიზნით კვლევის ჩატარება </t>
  </si>
  <si>
    <t>პროკურატურის ვებგვერდის მომხმარებლების კმაყოფილების განსაზღვრის მიზნით კვლევა ჩატარებულია</t>
  </si>
  <si>
    <t>2019 წელს მომხმარებლების კმაყოფილების განსაზღვრის მიზნით ჩატარებული კვლევის საფუძველზე, ვებგვერდის შემდგომი დახვეწა</t>
  </si>
  <si>
    <t>2019 წელს მომხმარებლების კმაყოფილების განსაზღვრის მიზნით ჩატარებული კვლევის საფუძველზე, განხორციელდა ვებგვერდის დახვეწა</t>
  </si>
  <si>
    <t>2020 წელს მომხმარებლების კმაყოფილების განსაზღვრის მიზნით ჩატარებული კვლევის საფუძველზე ვებგვერდის შემდგომი დახვეწა</t>
  </si>
  <si>
    <t>2020 წელს მომხმარებლების კმაყოფილების განსაზღვრის მიზნით ჩატარებული კვლევის საფუძველზე განხორციელდა ვებგვერდის დახვეწა</t>
  </si>
  <si>
    <t>7.1.3. კოორდინატორების სამსახურის მოდერნიზაცია</t>
  </si>
  <si>
    <t>კოორდინატორების სამსახურის საზღვარგარეთ არსებული პრაქტიკის შესწავლა</t>
  </si>
  <si>
    <t>კოორდინატორების სამსახურის საზღვარგარეთ არსებული პრაქტიკის შესწავლის ამსახველი დოკუმენტი მომზადებულია</t>
  </si>
  <si>
    <t xml:space="preserve">              საპროკურორო საქმიანობაზე ზედამხედველობისა და სტრატეგიული განვითარების დეპარტამენტი</t>
  </si>
  <si>
    <t>კოორდინატორების საქმიანობის სახელმძღვანელოს განახლება მათი არასრულწლოვანთა და ოჯახში ძალადობის საქმეებში ჩართვის მიზნით</t>
  </si>
  <si>
    <t>კოორდინატორების საქმიანობის სახელმძღვანელო განახლებულია მათი არასრულწლოვანთა და ოჯახში ძალადობის საქმეებში ჩართვის მიზნით</t>
  </si>
  <si>
    <t xml:space="preserve">          საპროკურორო საქმიანობაზე ზედამხედველობისა და სტრატეგიული განვითარების დეპარტამენტი; ადამიანის უფლებათა დაცვის სამმართველო</t>
  </si>
  <si>
    <t>კოორდინატორების გადამზადება არასრულწლოვანთა და ოჯახში ძალადობის საქმეებში ჩართვის მიზნით</t>
  </si>
  <si>
    <t>არასრულწლოვანთა და ოჯახში ძალადობის საქმეებში ჩართვის მიზნით გადამზადებულია ყველა კოორდინატორი</t>
  </si>
  <si>
    <t>პროკურორების გადამზადება კოორდინატორებთან თანამშრომლობის ეფექტურობის გაზრდის  მიზნით</t>
  </si>
  <si>
    <t>კოორდინატორებთან თანამშრომლობის ეფექტურობის გაზრდის  მიზნით გადამზადებულნი არიან შესაბამისი სტრუქტურული ერთეულების პროკურორები</t>
  </si>
  <si>
    <t>კოორდინატორების საქმიანობის მონიტორინგი</t>
  </si>
  <si>
    <t>კოორდინატორების საქმიანობის მონიტორინგის ამსახველი დოკუმენტი მომზადებულია</t>
  </si>
  <si>
    <t>კოორდინატორების საქმიანობის ამსახველი ანგარიშის მომზადება</t>
  </si>
  <si>
    <t>კოორდინატორების საქმიანობის ამსახველი ანგარიში მომზადებულია</t>
  </si>
  <si>
    <t xml:space="preserve">            საპროკურორო საქმიანობაზე ზედამხედველობისა და სტრატეგიული განვითარების დეპარტამენტი; ადამიანის უფლებათა დაცვის სამმართველო;  ადამიანური რესურსების მართვისა და განვითარების დეპარტამენტი</t>
  </si>
  <si>
    <t>კოორდინატორების საქმიანობასთან დაკავშირებით საზოგადოების ცნობიერების ამაღლების მიზნით ვიდეო რგოლის და საინფორმაციო ბუკლეტების მომზადება</t>
  </si>
  <si>
    <t>კოორდინატორების საქმიანობასთან დაკავშირებით საზოგადოების ცნობიერების ამაღლების მიზნით ვიდეო რგოლი და საინფორმაციო ბუკლეტები მომზადებულია</t>
  </si>
  <si>
    <t>კოორდინატორების საქმიანობასთან დაკავშირებით საზოგადოების ცნობიერების ამაღლების მიზნით კოორდინატორების მოსახლეობასთან შეხვედრა</t>
  </si>
  <si>
    <t>კოორდინატორების საქმიანობასთან დაკავშირებით საზოგადოების ცნობიერების ამაღლების მიზნით ჩატარებულია მინ. 1  შეხვედრა ყველა შესაბამის რაიონში</t>
  </si>
  <si>
    <t xml:space="preserve">             საპროკურორო საქმიანობაზე ზედამხედველობისა და სტრატეგიული განვითარების დეპარტამენტი; მთავარი პროკურატურის ადმინისტრაცია</t>
  </si>
  <si>
    <t>7.1.4. მოქალაქეებთან კომუნიკაციის დოკუმენტისა და ელექტრონული პროგრამის შექმნა</t>
  </si>
  <si>
    <t>მოქალაქეებთან კომუნიკაციის დოკუმენტის შემუშავება</t>
  </si>
  <si>
    <t>მოქალაქეებთან კომუნიკაციის დოკუმენტი შემუშავებულია</t>
  </si>
  <si>
    <t xml:space="preserve">         მთავარი პროკურატურის ადმინისტრაცია;                                                                    საპროკურორო საქმიანობაზე ზედამხედველობისა და სტრატეგიული განვითარების დეპარტამენტი</t>
  </si>
  <si>
    <t>მოქალაქეებთან კომუნიკაციის დოკუმენტის პროკურატურის თანამშრომლებისთვის გაცნობა</t>
  </si>
  <si>
    <t>მოქალაქეებთან კომუნიკაციის დოკუმენტს იცნობს პროკურატურის ყველა თანამშრომელი</t>
  </si>
  <si>
    <t>მთავარი პროკურატურის ადმინისტრაცია;                                                                           საპროკურორო საქმიანობაზე ზედამხედველობისა და სტრატეგიული განვითარების დეპარტამენტი</t>
  </si>
  <si>
    <t>მოქალაქეებთან კომუნიკაციის ელექტრონული პროგრამის შექმნა და დანერგვა</t>
  </si>
  <si>
    <t>მოქალაქეებთან კომუნიკაციის ელექტრონული პროგრამა შექმნილი და დანერგილია პროკურატურის ყველა სტრუქტურულ ერთეულში</t>
  </si>
  <si>
    <t xml:space="preserve"> მოქალაქეებთან კომუნიკაციის შეფასების ანგარიშის მომზადება</t>
  </si>
  <si>
    <t xml:space="preserve"> მოქალაქეებთან კომუნიკაციის შეფასების ანგარიში მომზადებულია</t>
  </si>
  <si>
    <t>მთავარი პროკურატურის ადმინისტრაცია;                                                                 საპროკურორო საქმიანობაზე ზედამხედველობისა და სტრატეგიული განვითარების დეპარტამენტი; პროგრამული უზრუნველყოფის, უსაფრთხოებისა და ტექნიკური მხარდაჭერის ცენტრი</t>
  </si>
  <si>
    <t>7.1. 5. სტატისტიკური ინფორმაციის პროაქტიური გამოქვეყნება</t>
  </si>
  <si>
    <t>სტატისტიკური მონაცემების სრულყოფის მიზნით დოკუმენტის შემუშავება</t>
  </si>
  <si>
    <t>დოკუმენტი შემუშავებულია</t>
  </si>
  <si>
    <t xml:space="preserve"> სრულყოფილი სტატისტიკური მონაცემების შეგროვება და გამოქვეყნება</t>
  </si>
  <si>
    <t xml:space="preserve"> სრულყოფილი სტატისტიკური მონაცემები  გამოქვეყნებულია</t>
  </si>
  <si>
    <t>სრულყოფილი სტატისტიკური მონაცემების შეგროვება და გამოქვეყნება</t>
  </si>
  <si>
    <t>სრულყოფილი სტატისტიკური მონაცემები  გამოქვეყნებულია</t>
  </si>
  <si>
    <t xml:space="preserve">               საპროკურორო საქმიანობაზე ზედამხედველობისა და სტრატეგიული განვითარების დეპარტამენტი; საზოგადოებასთან და მასმედიასთან ურთიერთობის დეპარტამენტი; </t>
  </si>
  <si>
    <t>8. დანაშაულის პრევენცია</t>
  </si>
  <si>
    <t>8.1. დანაშაულის პრევენცია</t>
  </si>
  <si>
    <t>8.1.1. ადგილობრივი საბჭოების შექმნა</t>
  </si>
  <si>
    <t>ადგილობრივი საბჭოს შექმნა</t>
  </si>
  <si>
    <t xml:space="preserve">ადგილობრივი საბჭო შექმნილია </t>
  </si>
  <si>
    <t>ადგილობრივი საბჭოების მუშაობის წლის ანგარიშის შედგენა</t>
  </si>
  <si>
    <t>ადგილობრივი საბჭოების მუშაობის ამსახველი ანგარიში შედგენილია</t>
  </si>
  <si>
    <t>ადგილობრივი საბჭოს წინა წლის საქმიანობის ამსახველი ანგარიშის მომზადება</t>
  </si>
  <si>
    <t>ადგილობრივი საბჭოს წინა წლის საქმიანობის ამსახველი ანგარიში მომზადებულია</t>
  </si>
  <si>
    <t>ადგილობრივი საბჭოს ამოქმედება მინიმუმ 4 ქალაქში (რეგიონში)</t>
  </si>
  <si>
    <t>ადგილობრივი საბჭო ფუნქციონირებს საქართველოს მინიმუმ 4 ქალაქში (რეგიონში)</t>
  </si>
  <si>
    <t>ადგილობრივი საბჭოები ამოქმედებულია მინიმუმ 10 ქალაქში (რეგიონში)</t>
  </si>
  <si>
    <t>ადგილობრივი საბჭო ფუნქციონირებს საქართველოს მინიმუმ 10  ქალაქში (რეგიონში)</t>
  </si>
  <si>
    <t>ადგილობრივი საბჭოები ამოქმედებულია მინიმუმ 15  ქალაქში (რეგიონში)</t>
  </si>
  <si>
    <t>ადგილობრივი საბჭო ფუნქციონირებს საქართველოს მინიმუმ 15 ქალაქში (რეგიონში)</t>
  </si>
  <si>
    <t>ადგილობრივი საბჭოების მუშაობის გავრცელება მთელი საქრთველოს მასშტაბით</t>
  </si>
  <si>
    <t>ადგილობრივი საბჭოები მოქმედებს მთელი საქართველოს მასშტაბით</t>
  </si>
  <si>
    <t xml:space="preserve">ადგილობრივი საბჭოს წარმომადგენელთა კონფერენცია </t>
  </si>
  <si>
    <t>ადგილობრივი საბჭოს წარმომადგენლების კონფერენცია ჩატარებულია, შედგენილია ადგილობრივი საბჭოების მუშაობის შეფასების დოკუმენტი</t>
  </si>
  <si>
    <t>თითოეული ადგილობრივ საბჭოს მიერ მინიმუმ 2 სხდომის გამართვა</t>
  </si>
  <si>
    <t>თითოეული ადგილობრივი საბჭოს მიერ გამართულია მინიმუმ 2 სხდომა</t>
  </si>
  <si>
    <t xml:space="preserve"> ადგილობრივი საბჭოების მუშაობის შესახებ წლიური ანგარიშის მომზადება და საკონსულტაციო საბჭოსთვის წარდგენა</t>
  </si>
  <si>
    <t xml:space="preserve"> ადგილობრივი საბჭოების მუშაობის შესახებ ანგარიში მომზადებულია და იგი წარედგინა საკონსულტაციო საბჭოს </t>
  </si>
  <si>
    <t>8.1. 2. კრიმინოლოგთა სამუშაო ჯგუფის შექმნა</t>
  </si>
  <si>
    <t>კრიმინოლოგთა სამუშაო ჯგუფის შექმნა</t>
  </si>
  <si>
    <t>კრიმინოლოგთა სამუშაო ჯგუფი შექმნილია</t>
  </si>
  <si>
    <t>კრიმინოლოგთა სამუშაო ჯგუფის მინიმუმ 2 შეხვედრის გამართვა</t>
  </si>
  <si>
    <t>კრიმინოლოგთა სამუშაო ჯგუფმა გამართა 2 შეხვედრა</t>
  </si>
  <si>
    <t>კრიმინოლოგთა სამუშაო ჯგუფის სხდომაზე პროკურატურის მიერ მომზადებული ანგარიშის ან ანალიზის განხილვა</t>
  </si>
  <si>
    <t>კრიმინოლოგთა სამუშაო ჯგუფმა განიხილა პროკურატურაში მომზადებული მინიმუმ 2 ანგარიში ან ანალიზი</t>
  </si>
  <si>
    <t>კრიმინოლოგთა სამუშაო ჯგუფის სხდომაზე  ანგარიშის ან ანალიზის განხილვა</t>
  </si>
  <si>
    <t>კრიმინოლოგთა სამუშაო ჯგუფმა განიხილა პროკურატურაში მომზადებული მინიმუმ 3 ანგარიში ან ანალიზი</t>
  </si>
  <si>
    <t>კრიმინოლოგთა სამუშაო ჯგუფის სხდომაზე ანგარიშის ან ანალიზის განხილვა</t>
  </si>
  <si>
    <t xml:space="preserve">კრიმინოლოგთა სამუშაო ჯგუფთან ერთად ერთობლივი კვლევის განხორციელება </t>
  </si>
  <si>
    <t>კრიმინოლოგთა სამუშაო ჯგუფისა და პროკურატურის მიერ განხორციელებულია ერთობლივი კრიმინოლოგიური კვლევა</t>
  </si>
  <si>
    <t>8.1.3. პრევენციული ღონისძიებების პროგრამისა და მათი ეფექტიანობის შეფასების სისტემის შექმნა</t>
  </si>
  <si>
    <t>პრევენციულ ღონისძიებათა სტანდარტის შემუშავებაზე სამუშაო ჯგუფის შექმნა</t>
  </si>
  <si>
    <t>შექმნილია სამუშაო ჯგუფი პრევენციულ ღონისძიებათა სტანდარტიზაციის შესახებ</t>
  </si>
  <si>
    <t>პრევენციული ღონისძიებების ეფექტიანობის შეფასების დოკუმენტის შემუშავება</t>
  </si>
  <si>
    <t>შემუშავებულია დოკუმენტი, სადაც გაწერილია პრევენციული ღონისძიებების შეფასების კრიტერიუმები</t>
  </si>
  <si>
    <t>განხორციელებულ პრევენციულ ღონისძიებათა სტანდარტებთან შესაბამისობის მონიტორინგი</t>
  </si>
  <si>
    <t xml:space="preserve">ჩატარებულია მონიტორინგი განხორციელებულ პრევენციულ ღონისძიებათა სტანდარტებთან შესაბამისობის შესახებ </t>
  </si>
  <si>
    <t>ჩატარებულია მონიტორინგი განხორციელებულ პრევენციულ ღონისძიებათა სტანდარტებთან შესაბამისობის შესახებ</t>
  </si>
  <si>
    <t>8.1.4. საზოგადოებრივი პროკურატურის მასშტაბების ზრდა</t>
  </si>
  <si>
    <t>ყველა რაიონული პროკურატურის ჩართვა საზოგადოებრივი პროკურატურის ღონისძიებებში</t>
  </si>
  <si>
    <t>ყველა რაიონული პროკურატურა ჩართულია საზოგადოებრივი პროკურატურის ღონისძიებებში</t>
  </si>
  <si>
    <t xml:space="preserve">ყველა რაიონული პროკურატურა ახორციელებს  საზოგადოებრივი პროკურატურის ფარგლებში პრევენციულ ღონისძიებებს </t>
  </si>
  <si>
    <t>თითოეული რაიონული პროკურატურის მიერ   საზოგადოებრივი პროკურატურის ფარგლებში ჩატარებულია მინიმუმ 10 პრევენციული  ღონისძიება</t>
  </si>
  <si>
    <t>თითოეული რაიონული პროკურატურის მიერ   საზოგადოებრივი პროკურატურის ფარგლებში ჩატარებულია მინიმუმ 10 პრევენციული ღონისძიება</t>
  </si>
  <si>
    <t>საზოგადოებრივი პროკურატურის ფარგლებში განსახორციელებელ პროექტებზე სამუშაო ჯგუფის შექმნა</t>
  </si>
  <si>
    <t>საზოგადოებრივი პროკურატურის ფარგლებში განსახორციელებელ პროექტებზე სამუშაო ჯგუფი შექმნილია</t>
  </si>
  <si>
    <t>საზოგადოებრივი პროკურატურის პროექტის კონცეფციის შექმნა</t>
  </si>
  <si>
    <t>საზოგადოებრივი პროკურატურის პროექტის კონცეფცია შექმნილია</t>
  </si>
  <si>
    <t>ყველა რაიონული პროკურატურის ინდივიდუალური სამოქმედო გეგმის შექმნა</t>
  </si>
  <si>
    <t>ყველა რაიონული პროკურატურის ინდივიდუალური სამოქმედო გეგმა შესრულებულია</t>
  </si>
  <si>
    <t>საზოგადოებრივი პროკურატურის ფარგლებში განხორციელებული ღონისძიებების წლიური ანალიზის მომზადება და გასაჯაროება</t>
  </si>
  <si>
    <t>საზოგადოებრივი პროკურატურის ფარგლებში განხორციელებული ღონისძიებების წლიური ანალიზი მომზადებული და გასაჯაროებულია</t>
  </si>
  <si>
    <t>9. სამუშაო გარემოს გაუმჯობესება</t>
  </si>
  <si>
    <t>9.1. სამუშაო გარემოს გაუმჯობესება</t>
  </si>
  <si>
    <t>9.1.1.  სამუშაო პირობების სტანდარტიზაცია</t>
  </si>
  <si>
    <t>შრომითი პირობების სტანდარტიზაციის მიზნით სამუშაო ჯგუფის შექმნა</t>
  </si>
  <si>
    <t>შრომითი პირობების სტანდარტიზაციის მიზნით სამუშაო ჯგუფი შექმნილია</t>
  </si>
  <si>
    <t>შრომითი პირობების სტანდარტიზაციის დოკუმენტის შექმნა</t>
  </si>
  <si>
    <t>შრომითი პირობების სტანდარტიზაციის დოკუმენტი შექმნილია</t>
  </si>
  <si>
    <t>შრომითი პირობების სტანდარტიზაცია პროკურატურის მინ. 1 სტრუქტურულ ერთეულში</t>
  </si>
  <si>
    <t>შრომითი პირობები სტანდარტიზებულია პროკურატურის მინ. 1  სტრუქტურულ ერთეულში</t>
  </si>
  <si>
    <t>შრომითი პირობების სტანდარტიზაცია პროკურატურის მინ. 1  სტრუქტურულ ერთეულში</t>
  </si>
  <si>
    <t>შრომითი პირობები სტანდარტიზებულია პროკურატურის მინ. 1 სტრუქტურულ ერთეულში</t>
  </si>
  <si>
    <t>მთავარი პროკურატურის ეკონომიკური დეპარტამენტი; მთავარი პროკურატურის ადმინისტრაცია</t>
  </si>
  <si>
    <t>9.1.2. სისხლის სამართლის საქმისწარმოების ელექტრონული პროგრამის გაუმჯობესება</t>
  </si>
  <si>
    <t>ელექტრონული საქმისწარმოების სისტემის დახვეწის მიზნით სამუშაო ჯგუფის შექმნა</t>
  </si>
  <si>
    <t>ელექტრონული საქმისწარმოების სისტემის დახვეწის მიზნით სამუშაო ჯგუფი შექმნილია</t>
  </si>
  <si>
    <t>ელექტრონული საქმისწარმოების სისტემის დახვეწის მიზნით ცვლილებების განხორციელება</t>
  </si>
  <si>
    <t>ელექტრონული საქმისწარმოების სისტემის დახვეწის მიზნით ცვლილებები განხორციელებულია</t>
  </si>
  <si>
    <t>ელექტრონული საქმისწარმოების სისტემის მომხმარებელთა გაფართოების მიზნით უწყებათაშორისი სამუშაო ჯგუფის შექმნა</t>
  </si>
  <si>
    <t>ელექტრონული საქმისწარმოების სისტემის მომხმარებელთა გაფართოების მიზნით უწყებათაშორისი სამუშაო ჯგუფი შექმნილია</t>
  </si>
  <si>
    <t>ელექტრონული საქმისწარმოების სისტემის დახვეწის მიზნით ამოცანის დოკუმენტის შემუშავება</t>
  </si>
  <si>
    <t>ელექტრონული საქმისწარმოების სისტემის დახვეწის მიზნით ამოცანის დოკუმენტი შემუშავებულია</t>
  </si>
  <si>
    <t>ანალიტიკური მოდულის მოდერნიზაცია BI პროგრამის ინტეგრირება საქმისწარმოების პროგრამაში</t>
  </si>
  <si>
    <t>ანალიტიკური მოდული მოდერნიზებულია და BI პროგრამა ინტეგრირებულია საქმისწარმოების პროგრამაში</t>
  </si>
  <si>
    <t>განახლებული ანალიტიკური მოდულის მუშაობის შეფასება</t>
  </si>
  <si>
    <t xml:space="preserve">შექმნილია განახლებული ანალიტიკური მოდულის მუშაობის შეფასების ანგარიში </t>
  </si>
  <si>
    <t>ელექტრონული საქმისწარმოების სისტემის განახლებული ვერსიის შესახებ პროკურორებისა და გამომძიებლებისთვის ინფორმაციის მიწოდება</t>
  </si>
  <si>
    <t>ელექტრონული საქმისწარმოების სისტემის განახლებული ვერსიის შესახებ პროკურორებისა და გამომძიებლებისთვის ინფორმაცია მიწოდებულია</t>
  </si>
  <si>
    <t>ელექტრონული საქმისწარმოების სისტემის განახლებული ვერსიის მუშაობის მონიტორინგი და საჭიროების შემთხვევაში ცვლილებების განხორციელება</t>
  </si>
  <si>
    <t xml:space="preserve">შეიქმნა ელექტრონული საქმისწარმოების სისტემის განახლებული ვერსიის მუშაობის მონიტორინგის დოკუმენტი და განხორციელებულ იქნა შესაბამისი ცვლილებები </t>
  </si>
  <si>
    <t>პროკურორების და გამომძიებლების გადამზადება სისტემაში განხორციელებულ ცვლილებებთან დაკავშირებით</t>
  </si>
  <si>
    <t xml:space="preserve">გადამზადებულნი არიან სისტემის მომხმარებელი პროკურორები და გამომძიებლები </t>
  </si>
  <si>
    <t xml:space="preserve"> ადამიანური რესურსების მართვისა და განვითარების დეპარტამენტი;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t>
  </si>
  <si>
    <t>9.1.3. შიდამოხმარების ქსელის დახვეწა</t>
  </si>
  <si>
    <t>შიდამოხმარების ქსელის დახვეწის მიზნით სამუშაო ჯგუფის და ამოცანის შექმნა</t>
  </si>
  <si>
    <t>შიდამოხმარების ქსელის დახვეწის მიზნით სამუშაო ჯგუფი და ამოცანა შექმნილია</t>
  </si>
  <si>
    <t>მთავარი პროკურატურის ადმინისტრაცია; საზოგადოებასთან და მასმედიასთან ურთიერთობის დეპარტამენტი;                                                                           პროგრამული უზრუნველყოფის, უსაფრთხოებისა და ტექნიკური მხარდაჭერის ცენტრი</t>
  </si>
  <si>
    <t xml:space="preserve"> სამართლებრივი დისკუსიების მიზნით შიდა ფორუმის შექმნა</t>
  </si>
  <si>
    <t xml:space="preserve"> სამართლებრივი დისკუსიების მიზნით შიდა ფორუმი შექმნილია</t>
  </si>
  <si>
    <t>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მთავარი პროკურატურის ადმინისტრაცია;                                                                     პროგრამული უზრუნველყოფის, უსაფრთხოებისა და ტექნიკური მხარდაჭერის ცენტრი</t>
  </si>
  <si>
    <t>10. თანამშრომელთა პროფესიონალიზმისა და კვალიფიკაციის ამაღლება</t>
  </si>
  <si>
    <t>10.1. თანამშრომელთა პროფესიონალიზმისა და კვალიფიკაციის ამაღლება</t>
  </si>
  <si>
    <t>10.1.1. თანამშრომლების მომზადება/გადამზადება</t>
  </si>
  <si>
    <t xml:space="preserve">არსებული საჭიროებების გამოსავლენად, ტრენინგ საჭიროებათა ანალიზის განხორციელება </t>
  </si>
  <si>
    <t>განხორციელებულია ტრენინგ საჭიროებათა ანალიზი</t>
  </si>
  <si>
    <t>2017-2021 წლებში შეფასების სისტემის მუშაობის ერთიანი ანალიზი მომზადებულია</t>
  </si>
  <si>
    <t>ადამიანური რესურსების მართვისა და განვითარების დეპარტამენტი</t>
  </si>
  <si>
    <t>გამოვლენილი საჭიროებებისა და ახალი გამოწვევების შესაბამისად, მიზნობრივი სასწავლო აქტივობების განხორციელება</t>
  </si>
  <si>
    <t>გამოვლენილი საჭიროებებისა და ახალი გამოწვევების შესაბამისად, განხორციელებულია  მიზნობრივი სასწავლო აქტივობები</t>
  </si>
  <si>
    <t>10.1. 2. ახალი სასწავლო პროგრამების შემუშავება და დანერგვა</t>
  </si>
  <si>
    <t>შემუშავდება და დაინერგება ახალი სასწავლო მოდულები: ქალთა უფლებების დაცვისა და  გენდერული თანასწორობის; სიძულვილით მოტივირებული დანაშაულებისა და პროფესიული ეთიკის სტანდარტების თემებზე</t>
  </si>
  <si>
    <t>შემუშავებული და დანერგილია ახალი სასწავლო მოდულები: ქალთა უფლებების დაცვისა და  გენდერული თანასწორობის; სიძულვილით მოტივირებული დანაშაულებისა და პროფესიული ეთიკის სტანდარტების თემებზე</t>
  </si>
  <si>
    <t>შემუშავდება და დაინერგება ახალი სასწავლო მოდული  იურიდიული პირების მიერ ჩადენილი დანაშაულების  წინააღმდეგ ბრძოლის საკითხებზე</t>
  </si>
  <si>
    <t>შემუშავებული და დანერგილია ახალი სასწავლო მოდული  იურიდიული პირების მიერ ჩადენილი დანაშაულების  წინააღმდეგ ბრძოლის საკითხებზე</t>
  </si>
  <si>
    <t>შემუშავდება და დაინერგება ახალი სასწავლო მოდული  ტერორიზმის დაფინანსებისა და ფულის გათეთრების წინააღმდეგ ბრძოლის საკითხებზე</t>
  </si>
  <si>
    <t>შემუშავებული და დანერგილია ახალი სასწავლო მოდული  ტერორიზმის დაფინანსებისა და ფულის გათეთრების წინააღმდეგ ბრძოლის საკითხებზე</t>
  </si>
  <si>
    <t>არსებული საჭიროებიდან გამომდინარე ახალი სასწავლო მოდულების შემუშავება</t>
  </si>
  <si>
    <t>შემუშავებულია ახალი სასწავლო მოდულები, არსებული საჭიროებების გათვალისწინებით</t>
  </si>
  <si>
    <t>2017-2021 წლებში მუშაობის ერთიანი ანალიზი მომზადებულია</t>
  </si>
  <si>
    <t>10.1.3. მოქმედი მენეჯერებისა და მომავალი ლიდერების განვითარების პროგრამის დანერგვა</t>
  </si>
  <si>
    <t xml:space="preserve">მენეჯერებისათვის განხორციელდება შესაბამისი სასწავლო კურსი, მართვის მეთოდებთან დაკავშირებით </t>
  </si>
  <si>
    <t xml:space="preserve">მენეჯერებისათვის განხორციელებულია ტრენინგი მართვის მეთოდებთან დაკავშირებით </t>
  </si>
  <si>
    <t>10.1.4. მენტორების პროგრამის დანერგვა და ამოქმედება</t>
  </si>
  <si>
    <t xml:space="preserve">მენტორების სისტემის დანერგვა </t>
  </si>
  <si>
    <t xml:space="preserve">დანერგილია მენტორების სისტემა </t>
  </si>
  <si>
    <t>შედეგების ანალიზი და სისტემის გაუმჯობესება</t>
  </si>
  <si>
    <t>შედეგების ანალიზის საფუძველზე სისტემის გაუმჯობესდა</t>
  </si>
  <si>
    <t>მოქმედი მენტორების გადამზადება</t>
  </si>
  <si>
    <t>გადამზადებული არიან მოქმედი მენტორები</t>
  </si>
  <si>
    <t>2017-2021 წლებში მენტორების სისტემის განვითარების მიზნით განხორციელებული ღონისძიებების ანალიზი მომზადებულია</t>
  </si>
  <si>
    <t>10.1. 5. ახალი ელექტრონული პროდუქტების დანერგვა</t>
  </si>
  <si>
    <t xml:space="preserve">ტექნიკური დავალების პროექტის მომზადება </t>
  </si>
  <si>
    <t>ტექნიკური დავალების პროექტი მომზადებულია</t>
  </si>
  <si>
    <t xml:space="preserve">ტრენინგ საჭიროებათა ანალიზის ელ. პროგრამის მომზადება </t>
  </si>
  <si>
    <t xml:space="preserve">ტრენინგ საჭიროებათა ანალიზის ელ. პროგრამა მომზადებულია </t>
  </si>
  <si>
    <t>ტრენინგ საჭიროებათა ანალიზის ელ. პროგრამის დანერგვა / ელ. ბიბლიოთეკის პროგრამის მომზადება</t>
  </si>
  <si>
    <t>დანერგილია ტრენინგ საჭიროებათა ანალიზის ელ. პროგრამა / მომზადებულია ელ. ბიბლიოთეკის პროგრამა</t>
  </si>
  <si>
    <t>ელ. ბიბლიოთეკის დანერგვა</t>
  </si>
  <si>
    <t>დანერგილია ელ. ბიბლიოთეკა</t>
  </si>
  <si>
    <t>ელ. პროგრამების მუშაობის ანალიზი და საჭიროების შემთხვევაში მათი განახლება</t>
  </si>
  <si>
    <t>ადამიანური რესურსების მართვისა და განვითარების დეპარტამენტი; პროგრამული უზრუნველყოფის, უსაფრთხოებისა და ტექნიკური მხარდაჭერის ცენტრი</t>
  </si>
  <si>
    <t>10.1.6. სტუდენტებისათვის სასწავლო აქტივობების განხორციელება</t>
  </si>
  <si>
    <t>სტუდენტებთან მინიმუმ 3 შეხვედრის ჩატარება</t>
  </si>
  <si>
    <t xml:space="preserve"> 3  შეხვედრა ჩატარებულია</t>
  </si>
  <si>
    <t>სტუდენტებთან მინიმუმ 5  შეხვედრის ჩატარება</t>
  </si>
  <si>
    <t xml:space="preserve"> 5  შეხვედრა ჩატარებულია</t>
  </si>
  <si>
    <t>ადმინისტრაცია;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ადამიანური რესურსების მართვისა და განვითარების დეპარტამენტი</t>
  </si>
  <si>
    <t>10.1.7. რანგირების სისტემის რეფორმა</t>
  </si>
  <si>
    <t>პროკურორთა რანგირების სისტემის რეფორმის მიზნით სამუშაო ჯგუფის შექმნა</t>
  </si>
  <si>
    <t>პროკურორთა რანგირების სისტემის რეფორმის მიზნით სამუშაო ჯგუფი შექმნილია</t>
  </si>
  <si>
    <t>პროკურორთა რანგირების სისტემის რეფორმის დოკუმენტის პროექტის მომზადება</t>
  </si>
  <si>
    <t>პროკურორთა რანგირების სისტემის რეფორმის დოკუმენტის პროექტი მომზადებულია</t>
  </si>
  <si>
    <t>რანგირების სისტემის იმპლემენტაცია</t>
  </si>
  <si>
    <t>რანგირების სისტემის იმპლემენტაცია დაწყებულია</t>
  </si>
  <si>
    <t>პროკურორების და  გამომძიებლების რანგირების სისტემის დანერგვა</t>
  </si>
  <si>
    <t>პროკურორების და  გამომძიებლების რანგირების სისტემა დანერგილია</t>
  </si>
  <si>
    <t>ადამიანური რესურსების მართვისა და განვითარების დეპარტამენტი;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სამართლებრივი უზრუნველყოფის  დეპარტამენტი</t>
  </si>
  <si>
    <t>პროკურატურის თანამშრომლებისთვის პროკურორთა რანგირების სისტემის რეფორმის დოკუმენტის პროექტის გაცნობა</t>
  </si>
  <si>
    <t>პროკურორთა რანგირების სისტემის რეფორმის დოკუმენტის პროექტს გაეცნო პროკურატურის ყველა თანამშრომელი</t>
  </si>
  <si>
    <t>ადამიანური რესურსების მართვისა და განვითარების დეპარტამენტი; მთავარი პროკურატურის საპროკურორო საქმიანობაზე ზედამხედველობისა და სტრატეგიული განვითარების დეპარტამენტი; სამართლებრივი უზრუნველყოფის დეპარტამენტი</t>
  </si>
  <si>
    <t xml:space="preserve">დამოუკიდებელი საგამოძიებო მექანიზმის შესაქმნელად საკანონომდებლო ცვლილებების შემუშავება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</si>
</sst>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a_r_i_-;\-* #,##0.00\ _L_a_r_i_-;_-* &quot;-&quot;??\ _L_a_r_i_-;_-@_-"/>
    <numFmt numFmtId="165" formatCode="#,##0.00_ ;[Red]\-#,##0.00\ "/>
    <numFmt numFmtId="166" formatCode="_(* #,##0_);_(* \(#,##0\);_(* &quot;-&quot;??_);_(@_)"/>
  </numFmts>
  <fonts count="173">
    <font>
      <sz val="11"/>
      <color theme="1"/>
      <name val="Calibri"/>
      <family val="2"/>
      <scheme val="minor"/>
    </font>
    <font>
      <sz val="11"/>
      <color theme="1"/>
      <name val="Calibri"/>
      <family val="2"/>
      <scheme val="minor"/>
    </font>
    <font>
      <b/>
      <sz val="9"/>
      <name val="Sylfaen"/>
      <family val="1"/>
    </font>
    <font>
      <b/>
      <sz val="8.5"/>
      <color theme="0"/>
      <name val="Sylfaen"/>
      <family val="1"/>
    </font>
    <font>
      <sz val="8.5"/>
      <color theme="1"/>
      <name val="Sylfaen"/>
      <family val="1"/>
    </font>
    <font>
      <b/>
      <sz val="14"/>
      <color theme="1"/>
      <name val="Calibri"/>
      <family val="2"/>
      <scheme val="minor"/>
    </font>
    <font>
      <sz val="9"/>
      <name val="Sylfaen"/>
      <family val="1"/>
    </font>
    <font>
      <sz val="11"/>
      <color theme="0"/>
      <name val="Calibri"/>
      <family val="2"/>
      <charset val="1"/>
      <scheme val="minor"/>
    </font>
    <font>
      <sz val="9"/>
      <color theme="1"/>
      <name val="Sylfaen"/>
      <family val="1"/>
      <charset val="204"/>
    </font>
    <font>
      <b/>
      <sz val="8"/>
      <name val="Sylfaen"/>
      <family val="1"/>
    </font>
    <font>
      <sz val="8"/>
      <name val="Arial"/>
      <family val="2"/>
    </font>
    <font>
      <sz val="8"/>
      <color theme="1"/>
      <name val="Sylfaen"/>
      <family val="1"/>
      <charset val="204"/>
    </font>
    <font>
      <b/>
      <sz val="8.5"/>
      <name val="Times New Roman"/>
      <family val="1"/>
      <charset val="204"/>
    </font>
    <font>
      <sz val="8.5"/>
      <name val="Times New Roman"/>
      <family val="1"/>
      <charset val="204"/>
    </font>
    <font>
      <sz val="8.5"/>
      <color rgb="FFFF0000"/>
      <name val="Times New Roman"/>
      <family val="1"/>
    </font>
    <font>
      <sz val="8.5"/>
      <name val="Calibri"/>
      <family val="2"/>
      <scheme val="minor"/>
    </font>
    <font>
      <sz val="8.5"/>
      <name val="Times New Roman"/>
      <family val="1"/>
    </font>
    <font>
      <b/>
      <sz val="9"/>
      <color indexed="81"/>
      <name val="Tahoma"/>
      <family val="2"/>
    </font>
    <font>
      <sz val="9"/>
      <color indexed="81"/>
      <name val="Tahoma"/>
      <family val="2"/>
    </font>
    <font>
      <b/>
      <sz val="8.5"/>
      <color theme="9" tint="0.59999389629810485"/>
      <name val="Sylfaen"/>
      <family val="1"/>
    </font>
    <font>
      <b/>
      <sz val="8.5"/>
      <name val="Sylfaen"/>
      <family val="1"/>
    </font>
    <font>
      <sz val="8.5"/>
      <name val="Sylfaen"/>
      <family val="1"/>
    </font>
    <font>
      <b/>
      <sz val="8.5"/>
      <color rgb="FFFFFF00"/>
      <name val="Sylfaen"/>
      <family val="1"/>
    </font>
    <font>
      <b/>
      <sz val="8.5"/>
      <name val="Sylfaen"/>
      <family val="1"/>
      <charset val="204"/>
    </font>
    <font>
      <sz val="8.5"/>
      <name val="Sylfaen"/>
      <family val="1"/>
      <charset val="204"/>
    </font>
    <font>
      <sz val="8.5"/>
      <color rgb="FFFF0000"/>
      <name val="Sylfaen"/>
      <family val="1"/>
    </font>
    <font>
      <b/>
      <sz val="8.5"/>
      <color rgb="FFFFFF00"/>
      <name val="Calibri"/>
      <family val="2"/>
      <scheme val="minor"/>
    </font>
    <font>
      <sz val="8.5"/>
      <color rgb="FFFFFF00"/>
      <name val="Sylfaen"/>
      <family val="1"/>
    </font>
    <font>
      <sz val="8.5"/>
      <color theme="0"/>
      <name val="Sylfaen"/>
      <family val="1"/>
    </font>
    <font>
      <b/>
      <sz val="8.5"/>
      <color rgb="FFFF0000"/>
      <name val="Sylfaen"/>
      <family val="1"/>
    </font>
    <font>
      <sz val="11"/>
      <color rgb="FFFFFF00"/>
      <name val="Calibri"/>
      <family val="2"/>
      <scheme val="minor"/>
    </font>
    <font>
      <sz val="10"/>
      <name val="Sylfaen"/>
      <family val="1"/>
      <charset val="204"/>
    </font>
    <font>
      <sz val="9"/>
      <name val="Sylfaen"/>
      <family val="1"/>
      <charset val="204"/>
    </font>
    <font>
      <b/>
      <sz val="8.5"/>
      <color theme="0"/>
      <name val="Calibri"/>
      <family val="2"/>
      <scheme val="minor"/>
    </font>
    <font>
      <sz val="8.5"/>
      <name val="ა"/>
      <charset val="1"/>
    </font>
    <font>
      <sz val="8.5"/>
      <color rgb="FF00B050"/>
      <name val="Sylfaen"/>
      <family val="1"/>
      <charset val="204"/>
    </font>
    <font>
      <b/>
      <sz val="8"/>
      <color indexed="8"/>
      <name val="Sylfaen"/>
      <family val="1"/>
      <charset val="204"/>
    </font>
    <font>
      <b/>
      <sz val="8"/>
      <color indexed="8"/>
      <name val="Sylfaen"/>
      <family val="1"/>
    </font>
    <font>
      <sz val="8"/>
      <name val="Sylfaen"/>
      <family val="1"/>
    </font>
    <font>
      <b/>
      <sz val="8"/>
      <color indexed="81"/>
      <name val="Tahoma"/>
      <family val="2"/>
      <charset val="204"/>
    </font>
    <font>
      <sz val="8"/>
      <color indexed="81"/>
      <name val="Tahoma"/>
      <family val="2"/>
      <charset val="204"/>
    </font>
    <font>
      <sz val="8.5"/>
      <name val="Calibri"/>
      <family val="2"/>
      <charset val="204"/>
    </font>
    <font>
      <sz val="8.5"/>
      <name val="Calibri"/>
      <family val="2"/>
    </font>
    <font>
      <sz val="8.5"/>
      <name val="Sylfaen"/>
      <family val="2"/>
    </font>
    <font>
      <b/>
      <sz val="8.5"/>
      <name val="Calibri"/>
      <family val="2"/>
    </font>
    <font>
      <b/>
      <sz val="8.5"/>
      <name val="Calibri"/>
      <family val="2"/>
      <charset val="204"/>
    </font>
    <font>
      <sz val="8.5"/>
      <name val="Sylfaen"/>
      <family val="2"/>
      <charset val="204"/>
    </font>
    <font>
      <b/>
      <sz val="9"/>
      <color indexed="81"/>
      <name val="Tahoma"/>
      <family val="2"/>
      <charset val="204"/>
    </font>
    <font>
      <b/>
      <sz val="11"/>
      <name val="Sylfaen"/>
      <family val="1"/>
    </font>
    <font>
      <b/>
      <sz val="9"/>
      <color theme="1"/>
      <name val="Sylfaen"/>
      <family val="1"/>
      <charset val="204"/>
    </font>
    <font>
      <sz val="9"/>
      <name val="Times New Roman"/>
      <family val="1"/>
    </font>
    <font>
      <sz val="9"/>
      <color indexed="81"/>
      <name val="Tahoma"/>
      <family val="2"/>
      <charset val="204"/>
    </font>
    <font>
      <sz val="8.5"/>
      <name val="Calibri"/>
      <family val="2"/>
      <charset val="1"/>
    </font>
    <font>
      <b/>
      <sz val="14"/>
      <name val="Calibri"/>
      <family val="2"/>
      <scheme val="minor"/>
    </font>
    <font>
      <b/>
      <sz val="8.5"/>
      <name val="Calibri"/>
      <family val="2"/>
      <scheme val="minor"/>
    </font>
    <font>
      <sz val="8.5"/>
      <name val="ა"/>
    </font>
    <font>
      <sz val="11"/>
      <name val="Calibri"/>
      <family val="2"/>
      <scheme val="minor"/>
    </font>
    <font>
      <b/>
      <sz val="12"/>
      <name val="Calibri"/>
      <family val="2"/>
      <scheme val="minor"/>
    </font>
    <font>
      <sz val="8.5"/>
      <color rgb="FFFF0000"/>
      <name val="Times New Roman"/>
      <family val="1"/>
      <charset val="204"/>
    </font>
    <font>
      <sz val="8.5"/>
      <color rgb="FF000000"/>
      <name val="Sylfaen"/>
      <family val="1"/>
    </font>
    <font>
      <b/>
      <sz val="8.5"/>
      <color theme="1"/>
      <name val="Sylfaen"/>
      <family val="1"/>
    </font>
    <font>
      <sz val="8.5"/>
      <color rgb="FF000000"/>
      <name val="Sylfaen"/>
      <family val="1"/>
      <charset val="204"/>
    </font>
    <font>
      <sz val="8.5"/>
      <color theme="1"/>
      <name val="Sylfaen"/>
      <family val="1"/>
      <charset val="204"/>
    </font>
    <font>
      <b/>
      <i/>
      <u/>
      <sz val="8.5"/>
      <color theme="1"/>
      <name val="Sylfaen"/>
      <family val="1"/>
      <charset val="204"/>
    </font>
    <font>
      <b/>
      <i/>
      <sz val="8.5"/>
      <color theme="1"/>
      <name val="Sylfaen"/>
      <family val="1"/>
    </font>
    <font>
      <sz val="8.5"/>
      <color rgb="FF000000"/>
      <name val="Times New Roman"/>
      <family val="1"/>
      <charset val="204"/>
    </font>
    <font>
      <sz val="8.5"/>
      <color theme="1"/>
      <name val="Times New Roman"/>
      <family val="1"/>
      <charset val="204"/>
    </font>
    <font>
      <b/>
      <i/>
      <sz val="8.5"/>
      <color theme="1"/>
      <name val="Times New Roman"/>
      <family val="1"/>
      <charset val="204"/>
    </font>
    <font>
      <sz val="8.5"/>
      <color theme="1"/>
      <name val="Times New Roman"/>
      <family val="1"/>
    </font>
    <font>
      <b/>
      <i/>
      <u/>
      <sz val="8.5"/>
      <color theme="1"/>
      <name val="Times New Roman"/>
      <family val="1"/>
      <charset val="204"/>
    </font>
    <font>
      <sz val="9"/>
      <color theme="1"/>
      <name val="Sylfaen"/>
      <family val="1"/>
    </font>
    <font>
      <b/>
      <i/>
      <u/>
      <sz val="9"/>
      <color theme="1"/>
      <name val="Sylfaen"/>
      <family val="1"/>
      <charset val="204"/>
    </font>
    <font>
      <b/>
      <sz val="8.5"/>
      <color theme="1"/>
      <name val="Sylfaen"/>
      <family val="1"/>
      <charset val="204"/>
    </font>
    <font>
      <b/>
      <sz val="8.5"/>
      <color theme="1"/>
      <name val="Times New Roman"/>
      <family val="1"/>
      <charset val="204"/>
    </font>
    <font>
      <b/>
      <u/>
      <sz val="8.5"/>
      <color theme="1"/>
      <name val="Sylfaen"/>
      <family val="1"/>
    </font>
    <font>
      <b/>
      <i/>
      <sz val="8.5"/>
      <color theme="1"/>
      <name val="Times New Roman"/>
      <family val="1"/>
    </font>
    <font>
      <sz val="8.5"/>
      <color theme="1"/>
      <name val="ა"/>
    </font>
    <font>
      <b/>
      <i/>
      <u/>
      <sz val="8.5"/>
      <color theme="1"/>
      <name val="ა"/>
      <charset val="1"/>
    </font>
    <font>
      <sz val="8.5"/>
      <color theme="1"/>
      <name val="ა"/>
      <charset val="1"/>
    </font>
    <font>
      <sz val="8.5"/>
      <color rgb="FF00B050"/>
      <name val="Sylfaen"/>
      <family val="1"/>
    </font>
    <font>
      <b/>
      <u/>
      <sz val="8.5"/>
      <color theme="1"/>
      <name val="Times New Roman"/>
      <family val="1"/>
    </font>
    <font>
      <b/>
      <sz val="10"/>
      <name val="Calibri"/>
      <family val="1"/>
      <charset val="204"/>
      <scheme val="minor"/>
    </font>
    <font>
      <b/>
      <sz val="8.5"/>
      <name val="Times New Roman"/>
      <family val="1"/>
    </font>
    <font>
      <b/>
      <sz val="9"/>
      <name val="Calibri"/>
      <family val="1"/>
      <charset val="204"/>
      <scheme val="minor"/>
    </font>
    <font>
      <sz val="10"/>
      <name val="Times New Roman"/>
      <family val="1"/>
    </font>
    <font>
      <sz val="9"/>
      <name val="Calibri"/>
      <family val="2"/>
    </font>
    <font>
      <b/>
      <sz val="10"/>
      <name val="Sylfaen"/>
      <family val="1"/>
    </font>
    <font>
      <sz val="10"/>
      <name val="Times New Roman"/>
      <family val="1"/>
      <charset val="204"/>
    </font>
    <font>
      <sz val="10"/>
      <name val="Sylfaen"/>
      <family val="1"/>
    </font>
    <font>
      <b/>
      <sz val="11"/>
      <color theme="0"/>
      <name val="Sylfaen"/>
      <family val="1"/>
    </font>
    <font>
      <b/>
      <sz val="11"/>
      <color theme="1"/>
      <name val="Sylfaen"/>
      <family val="1"/>
    </font>
    <font>
      <sz val="12"/>
      <color theme="1"/>
      <name val="Calibri"/>
      <family val="2"/>
      <scheme val="minor"/>
    </font>
    <font>
      <i/>
      <sz val="8.5"/>
      <color theme="1"/>
      <name val="Times New Roman"/>
      <family val="1"/>
    </font>
    <font>
      <b/>
      <sz val="8.5"/>
      <color rgb="FF000000"/>
      <name val="Sylfaen"/>
      <family val="1"/>
    </font>
    <font>
      <b/>
      <sz val="8.5"/>
      <color rgb="FFFF0000"/>
      <name val="Times New Roman"/>
      <family val="1"/>
    </font>
    <font>
      <sz val="8.5"/>
      <color rgb="FF002060"/>
      <name val="Times New Roman"/>
      <family val="1"/>
    </font>
    <font>
      <sz val="8.5"/>
      <color rgb="FF7030A0"/>
      <name val="Times New Roman"/>
      <family val="1"/>
    </font>
    <font>
      <b/>
      <sz val="8.5"/>
      <color rgb="FF002060"/>
      <name val="Times New Roman"/>
      <family val="1"/>
    </font>
    <font>
      <sz val="11"/>
      <color theme="3"/>
      <name val="Calibri"/>
      <family val="2"/>
      <scheme val="minor"/>
    </font>
    <font>
      <b/>
      <sz val="12"/>
      <name val="Sylfaen"/>
      <family val="1"/>
    </font>
    <font>
      <sz val="12"/>
      <name val="Sylfaen"/>
      <family val="1"/>
    </font>
    <font>
      <b/>
      <sz val="12"/>
      <color theme="0"/>
      <name val="Sylfaen"/>
      <family val="1"/>
    </font>
    <font>
      <sz val="12"/>
      <color theme="1"/>
      <name val="Sylfaen"/>
      <family val="1"/>
    </font>
    <font>
      <sz val="12"/>
      <color rgb="FFFF0000"/>
      <name val="Sylfaen"/>
      <family val="1"/>
    </font>
    <font>
      <b/>
      <sz val="12"/>
      <color indexed="8"/>
      <name val="Sylfaen"/>
      <family val="1"/>
    </font>
    <font>
      <sz val="12"/>
      <color indexed="8"/>
      <name val="Sylfaen"/>
      <family val="1"/>
    </font>
    <font>
      <sz val="12"/>
      <color theme="0"/>
      <name val="Sylfaen"/>
      <family val="1"/>
    </font>
    <font>
      <sz val="12"/>
      <color theme="0"/>
      <name val="Calibri"/>
      <family val="2"/>
      <scheme val="minor"/>
    </font>
    <font>
      <b/>
      <sz val="9"/>
      <color theme="1"/>
      <name val="Sylfaen"/>
      <family val="1"/>
    </font>
    <font>
      <b/>
      <sz val="11"/>
      <color theme="1"/>
      <name val="Sylfaen"/>
      <family val="1"/>
      <charset val="204"/>
    </font>
    <font>
      <b/>
      <sz val="9"/>
      <color theme="1"/>
      <name val="Times New Roman"/>
      <family val="1"/>
      <charset val="204"/>
    </font>
    <font>
      <sz val="9"/>
      <color theme="1"/>
      <name val="Times New Roman"/>
      <family val="1"/>
      <charset val="204"/>
    </font>
    <font>
      <sz val="9"/>
      <color theme="1"/>
      <name val="Times New Roman"/>
      <family val="1"/>
    </font>
    <font>
      <sz val="11"/>
      <name val="Sylfaen"/>
      <family val="1"/>
    </font>
    <font>
      <sz val="11"/>
      <color theme="1"/>
      <name val="Sylfaen"/>
      <family val="1"/>
    </font>
    <font>
      <b/>
      <sz val="11"/>
      <name val="Times New Roman"/>
      <family val="1"/>
      <charset val="204"/>
    </font>
    <font>
      <sz val="11"/>
      <name val="Times New Roman"/>
      <family val="1"/>
      <charset val="204"/>
    </font>
    <font>
      <b/>
      <sz val="8"/>
      <color theme="1"/>
      <name val="Sylfaen"/>
      <family val="1"/>
    </font>
    <font>
      <sz val="8"/>
      <color theme="1"/>
      <name val="Sylfaen"/>
      <family val="1"/>
    </font>
    <font>
      <b/>
      <vertAlign val="superscript"/>
      <sz val="8"/>
      <color theme="1"/>
      <name val="Sylfaen"/>
      <family val="1"/>
    </font>
    <font>
      <b/>
      <vertAlign val="superscript"/>
      <sz val="8"/>
      <name val="Sylfaen"/>
      <family val="1"/>
    </font>
    <font>
      <sz val="8"/>
      <color theme="1"/>
      <name val="Calibri"/>
      <family val="2"/>
      <scheme val="minor"/>
    </font>
    <font>
      <b/>
      <sz val="8"/>
      <name val="Sylfaen"/>
      <family val="1"/>
      <charset val="204"/>
    </font>
    <font>
      <b/>
      <vertAlign val="superscript"/>
      <sz val="8"/>
      <color theme="1"/>
      <name val="Sylfaen"/>
      <family val="1"/>
      <charset val="204"/>
    </font>
    <font>
      <sz val="8"/>
      <name val="Sylfaen"/>
      <family val="1"/>
      <charset val="204"/>
    </font>
    <font>
      <b/>
      <sz val="8"/>
      <color theme="1"/>
      <name val="Sylfaen"/>
      <family val="1"/>
      <charset val="204"/>
    </font>
    <font>
      <b/>
      <sz val="9"/>
      <name val="AcadNusx"/>
    </font>
    <font>
      <b/>
      <sz val="8"/>
      <name val="AcadNusx"/>
    </font>
    <font>
      <sz val="8"/>
      <name val="AcadNusx"/>
    </font>
    <font>
      <b/>
      <sz val="8"/>
      <color theme="1"/>
      <name val="AcadNusx"/>
    </font>
    <font>
      <sz val="10"/>
      <color rgb="FFFF0000"/>
      <name val="Sylfaen"/>
      <family val="1"/>
    </font>
    <font>
      <sz val="8.5"/>
      <color theme="1"/>
      <name val="Calibri"/>
      <family val="2"/>
      <scheme val="minor"/>
    </font>
    <font>
      <b/>
      <sz val="14"/>
      <name val="Sylfaen"/>
      <family val="1"/>
    </font>
    <font>
      <i/>
      <sz val="12"/>
      <color theme="1"/>
      <name val="Sylfaen"/>
      <family val="1"/>
    </font>
    <font>
      <b/>
      <i/>
      <sz val="12"/>
      <color theme="1"/>
      <name val="Sylfaen"/>
      <family val="1"/>
    </font>
    <font>
      <i/>
      <sz val="12"/>
      <name val="Sylfaen"/>
      <family val="1"/>
    </font>
    <font>
      <b/>
      <i/>
      <sz val="12"/>
      <name val="Sylfaen"/>
      <family val="1"/>
    </font>
    <font>
      <b/>
      <sz val="14"/>
      <name val="Calibri"/>
      <family val="2"/>
      <charset val="204"/>
      <scheme val="minor"/>
    </font>
    <font>
      <sz val="14"/>
      <name val="Calibri"/>
      <family val="2"/>
      <charset val="204"/>
      <scheme val="minor"/>
    </font>
    <font>
      <sz val="10"/>
      <name val="Calibri"/>
      <family val="2"/>
      <charset val="1"/>
      <scheme val="minor"/>
    </font>
    <font>
      <sz val="11"/>
      <name val="Calibri"/>
      <family val="2"/>
      <charset val="1"/>
      <scheme val="minor"/>
    </font>
    <font>
      <b/>
      <sz val="10"/>
      <name val="Sylfaen"/>
      <family val="1"/>
      <charset val="204"/>
    </font>
    <font>
      <sz val="9"/>
      <name val="Calibri"/>
      <family val="2"/>
      <scheme val="minor"/>
    </font>
    <font>
      <sz val="10"/>
      <name val="Calibri"/>
      <family val="2"/>
      <scheme val="minor"/>
    </font>
    <font>
      <b/>
      <sz val="9"/>
      <color indexed="81"/>
      <name val="Menlo Regular"/>
      <family val="2"/>
    </font>
    <font>
      <sz val="9"/>
      <color indexed="81"/>
      <name val="Menlo Regular"/>
      <family val="2"/>
    </font>
    <font>
      <b/>
      <i/>
      <sz val="8.5"/>
      <color rgb="FFFF0000"/>
      <name val="Sylfaen"/>
      <family val="1"/>
    </font>
    <font>
      <b/>
      <sz val="12"/>
      <color rgb="FFFF0000"/>
      <name val="Sylfaen"/>
      <family val="1"/>
    </font>
    <font>
      <b/>
      <i/>
      <sz val="12"/>
      <color rgb="FFFF0000"/>
      <name val="Sylfaen"/>
      <family val="1"/>
    </font>
    <font>
      <b/>
      <sz val="11"/>
      <color rgb="FFFF0000"/>
      <name val="Sylfaen"/>
      <family val="1"/>
    </font>
    <font>
      <b/>
      <sz val="12"/>
      <color theme="1"/>
      <name val="Sylfaen"/>
      <family val="1"/>
    </font>
    <font>
      <sz val="14"/>
      <color theme="1"/>
      <name val="Calibri"/>
      <family val="2"/>
      <scheme val="minor"/>
    </font>
    <font>
      <sz val="7"/>
      <color theme="1"/>
      <name val="Sylfaen"/>
      <family val="1"/>
      <charset val="204"/>
    </font>
    <font>
      <sz val="8"/>
      <color indexed="8"/>
      <name val="Sylfaen"/>
      <family val="1"/>
      <charset val="204"/>
    </font>
    <font>
      <sz val="8"/>
      <color rgb="FFFF0000"/>
      <name val="Sylfaen"/>
      <family val="1"/>
      <charset val="204"/>
    </font>
    <font>
      <sz val="8"/>
      <color rgb="FFFF0000"/>
      <name val="Sylfaen"/>
      <family val="1"/>
    </font>
    <font>
      <b/>
      <sz val="8"/>
      <color theme="1"/>
      <name val="Calibri"/>
      <family val="2"/>
      <charset val="204"/>
      <scheme val="minor"/>
    </font>
    <font>
      <sz val="12"/>
      <name val="Calibri"/>
      <family val="2"/>
      <scheme val="minor"/>
    </font>
    <font>
      <u/>
      <sz val="8.5"/>
      <color theme="1"/>
      <name val="Times New Roman"/>
      <family val="1"/>
      <charset val="204"/>
    </font>
    <font>
      <b/>
      <sz val="8.5"/>
      <color theme="1"/>
      <name val="Times New Roman"/>
      <family val="1"/>
    </font>
    <font>
      <sz val="8.5"/>
      <color theme="1"/>
      <name val="Calibri"/>
      <family val="2"/>
      <charset val="204"/>
      <scheme val="minor"/>
    </font>
    <font>
      <b/>
      <sz val="8.5"/>
      <color theme="1"/>
      <name val="Calibri"/>
      <family val="2"/>
      <scheme val="minor"/>
    </font>
    <font>
      <b/>
      <sz val="12"/>
      <color theme="1"/>
      <name val="Calibri"/>
      <family val="2"/>
      <scheme val="minor"/>
    </font>
    <font>
      <b/>
      <sz val="11"/>
      <color theme="0"/>
      <name val="Calibri"/>
      <family val="2"/>
      <scheme val="minor"/>
    </font>
    <font>
      <b/>
      <sz val="14"/>
      <color theme="0"/>
      <name val="Calibri"/>
      <family val="2"/>
      <scheme val="minor"/>
    </font>
    <font>
      <b/>
      <sz val="10"/>
      <color theme="1"/>
      <name val="Calibri"/>
      <family val="2"/>
      <scheme val="minor"/>
    </font>
    <font>
      <b/>
      <sz val="11"/>
      <color theme="1"/>
      <name val="Calibri"/>
      <family val="2"/>
      <scheme val="minor"/>
    </font>
    <font>
      <sz val="11"/>
      <color rgb="FFFF0000"/>
      <name val="Calibri"/>
      <family val="2"/>
      <scheme val="minor"/>
    </font>
    <font>
      <b/>
      <sz val="11"/>
      <color theme="1"/>
      <name val="Calibri"/>
      <family val="1"/>
      <charset val="204"/>
      <scheme val="minor"/>
    </font>
    <font>
      <sz val="11"/>
      <color theme="1"/>
      <name val="Sylfaen"/>
      <family val="2"/>
    </font>
    <font>
      <sz val="11"/>
      <name val="Calibri"/>
      <family val="2"/>
      <charset val="204"/>
      <scheme val="minor"/>
    </font>
    <font>
      <sz val="11"/>
      <color theme="1"/>
      <name val="Calibri"/>
      <family val="1"/>
      <charset val="204"/>
      <scheme val="minor"/>
    </font>
    <font>
      <sz val="11"/>
      <name val="Calibri"/>
      <family val="1"/>
      <charset val="204"/>
      <scheme val="minor"/>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3" tint="0.39997558519241921"/>
        <bgColor indexed="64"/>
      </patternFill>
    </fill>
  </fills>
  <borders count="1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theme="0" tint="-0.34998626667073579"/>
      </right>
      <top style="medium">
        <color indexed="64"/>
      </top>
      <bottom/>
      <diagonal/>
    </border>
    <border>
      <left style="medium">
        <color indexed="64"/>
      </left>
      <right style="hair">
        <color theme="0" tint="-0.34998626667073579"/>
      </right>
      <top/>
      <bottom/>
      <diagonal/>
    </border>
    <border>
      <left style="medium">
        <color indexed="64"/>
      </left>
      <right style="hair">
        <color theme="0" tint="-0.34998626667073579"/>
      </right>
      <top/>
      <bottom style="medium">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medium">
        <color indexed="64"/>
      </left>
      <right style="hair">
        <color theme="0" tint="-0.34998626667073579"/>
      </right>
      <top style="medium">
        <color indexed="64"/>
      </top>
      <bottom style="medium">
        <color indexed="64"/>
      </bottom>
      <diagonal/>
    </border>
    <border>
      <left style="hair">
        <color theme="0" tint="-0.34998626667073579"/>
      </left>
      <right style="hair">
        <color theme="0" tint="-0.34998626667073579"/>
      </right>
      <top style="medium">
        <color indexed="64"/>
      </top>
      <bottom style="medium">
        <color indexed="64"/>
      </bottom>
      <diagonal/>
    </border>
    <border>
      <left style="hair">
        <color theme="0" tint="-0.34998626667073579"/>
      </left>
      <right style="medium">
        <color indexed="64"/>
      </right>
      <top style="medium">
        <color indexed="64"/>
      </top>
      <bottom style="medium">
        <color indexed="64"/>
      </bottom>
      <diagonal/>
    </border>
    <border>
      <left style="hair">
        <color theme="0" tint="-0.34998626667073579"/>
      </left>
      <right style="hair">
        <color theme="0" tint="-0.34998626667073579"/>
      </right>
      <top style="medium">
        <color indexed="64"/>
      </top>
      <bottom style="hair">
        <color theme="0" tint="-0.34998626667073579"/>
      </bottom>
      <diagonal/>
    </border>
    <border>
      <left style="hair">
        <color theme="0" tint="-0.34998626667073579"/>
      </left>
      <right style="medium">
        <color indexed="64"/>
      </right>
      <top style="medium">
        <color indexed="64"/>
      </top>
      <bottom style="hair">
        <color theme="0" tint="-0.34998626667073579"/>
      </bottom>
      <diagonal/>
    </border>
    <border>
      <left style="hair">
        <color theme="0" tint="-0.34998626667073579"/>
      </left>
      <right style="medium">
        <color indexed="64"/>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medium">
        <color indexed="64"/>
      </bottom>
      <diagonal/>
    </border>
    <border>
      <left style="hair">
        <color theme="0" tint="-0.34998626667073579"/>
      </left>
      <right style="medium">
        <color indexed="64"/>
      </right>
      <top style="hair">
        <color theme="0" tint="-0.34998626667073579"/>
      </top>
      <bottom style="medium">
        <color indexed="64"/>
      </bottom>
      <diagonal/>
    </border>
    <border>
      <left style="hair">
        <color theme="0" tint="-0.34998626667073579"/>
      </left>
      <right style="hair">
        <color theme="0" tint="-0.34998626667073579"/>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style="medium">
        <color indexed="64"/>
      </left>
      <right/>
      <top/>
      <bottom/>
      <diagonal/>
    </border>
    <border>
      <left style="medium">
        <color indexed="64"/>
      </left>
      <right style="hair">
        <color indexed="64"/>
      </right>
      <top/>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ashed">
        <color theme="1" tint="0.34998626667073579"/>
      </right>
      <top style="medium">
        <color indexed="64"/>
      </top>
      <bottom/>
      <diagonal/>
    </border>
    <border>
      <left style="dashed">
        <color theme="1" tint="0.34998626667073579"/>
      </left>
      <right style="dashed">
        <color theme="1" tint="0.34998626667073579"/>
      </right>
      <top style="medium">
        <color indexed="64"/>
      </top>
      <bottom/>
      <diagonal/>
    </border>
    <border>
      <left style="dashed">
        <color theme="1" tint="0.34998626667073579"/>
      </left>
      <right/>
      <top style="medium">
        <color indexed="64"/>
      </top>
      <bottom style="dashed">
        <color theme="1" tint="0.34998626667073579"/>
      </bottom>
      <diagonal/>
    </border>
    <border>
      <left/>
      <right/>
      <top style="medium">
        <color indexed="64"/>
      </top>
      <bottom style="dashed">
        <color theme="1" tint="0.34998626667073579"/>
      </bottom>
      <diagonal/>
    </border>
    <border>
      <left/>
      <right style="dashed">
        <color theme="1" tint="0.34998626667073579"/>
      </right>
      <top/>
      <bottom style="medium">
        <color indexed="64"/>
      </bottom>
      <diagonal/>
    </border>
    <border>
      <left style="dashed">
        <color theme="1" tint="0.34998626667073579"/>
      </left>
      <right style="dashed">
        <color theme="1" tint="0.34998626667073579"/>
      </right>
      <top/>
      <bottom style="medium">
        <color indexed="64"/>
      </bottom>
      <diagonal/>
    </border>
    <border>
      <left style="medium">
        <color indexed="64"/>
      </left>
      <right style="dashed">
        <color theme="1" tint="0.34998626667073579"/>
      </right>
      <top style="medium">
        <color indexed="64"/>
      </top>
      <bottom style="medium">
        <color indexed="64"/>
      </bottom>
      <diagonal/>
    </border>
    <border>
      <left/>
      <right style="dashed">
        <color theme="1" tint="0.34998626667073579"/>
      </right>
      <top style="medium">
        <color indexed="64"/>
      </top>
      <bottom style="medium">
        <color indexed="64"/>
      </bottom>
      <diagonal/>
    </border>
    <border>
      <left style="dashed">
        <color theme="1" tint="0.34998626667073579"/>
      </left>
      <right style="dashed">
        <color theme="1" tint="0.34998626667073579"/>
      </right>
      <top style="medium">
        <color indexed="64"/>
      </top>
      <bottom style="medium">
        <color indexed="64"/>
      </bottom>
      <diagonal/>
    </border>
    <border>
      <left style="medium">
        <color indexed="64"/>
      </left>
      <right style="dashed">
        <color theme="1" tint="0.34998626667073579"/>
      </right>
      <top style="medium">
        <color indexed="64"/>
      </top>
      <bottom style="dashed">
        <color theme="1" tint="0.34998626667073579"/>
      </bottom>
      <diagonal/>
    </border>
    <border>
      <left style="dashed">
        <color theme="1" tint="0.34998626667073579"/>
      </left>
      <right style="dashed">
        <color theme="1" tint="0.34998626667073579"/>
      </right>
      <top style="medium">
        <color indexed="64"/>
      </top>
      <bottom style="dashed">
        <color theme="1" tint="0.34998626667073579"/>
      </bottom>
      <diagonal/>
    </border>
    <border>
      <left style="dashed">
        <color theme="1" tint="0.34998626667073579"/>
      </left>
      <right style="medium">
        <color indexed="64"/>
      </right>
      <top style="medium">
        <color indexed="64"/>
      </top>
      <bottom style="medium">
        <color indexed="64"/>
      </bottom>
      <diagonal/>
    </border>
    <border>
      <left style="medium">
        <color theme="1" tint="0.34998626667073579"/>
      </left>
      <right style="dashed">
        <color theme="1" tint="0.34998626667073579"/>
      </right>
      <top/>
      <bottom style="medium">
        <color theme="1" tint="0.34998626667073579"/>
      </bottom>
      <diagonal/>
    </border>
    <border>
      <left style="dashed">
        <color theme="1" tint="0.34998626667073579"/>
      </left>
      <right style="dashed">
        <color theme="1" tint="0.34998626667073579"/>
      </right>
      <top/>
      <bottom style="medium">
        <color theme="1" tint="0.34998626667073579"/>
      </bottom>
      <diagonal/>
    </border>
    <border>
      <left style="medium">
        <color indexed="64"/>
      </left>
      <right style="dashed">
        <color theme="1" tint="0.34998626667073579"/>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theme="1" tint="0.34998626667073579"/>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theme="0" tint="-0.34998626667073579"/>
      </left>
      <right/>
      <top style="medium">
        <color indexed="64"/>
      </top>
      <bottom style="medium">
        <color indexed="64"/>
      </bottom>
      <diagonal/>
    </border>
    <border>
      <left style="medium">
        <color indexed="64"/>
      </left>
      <right style="hair">
        <color theme="0" tint="-0.34998626667073579"/>
      </right>
      <top style="medium">
        <color indexed="64"/>
      </top>
      <bottom style="dashed">
        <color theme="1" tint="0.34998626667073579"/>
      </bottom>
      <diagonal/>
    </border>
    <border>
      <left/>
      <right style="dashed">
        <color theme="1" tint="0.34998626667073579"/>
      </right>
      <top style="medium">
        <color indexed="64"/>
      </top>
      <bottom style="dashed">
        <color theme="1" tint="0.34998626667073579"/>
      </bottom>
      <diagonal/>
    </border>
    <border>
      <left style="medium">
        <color indexed="64"/>
      </left>
      <right style="hair">
        <color theme="0" tint="-0.34998626667073579"/>
      </right>
      <top style="dashed">
        <color theme="1" tint="0.34998626667073579"/>
      </top>
      <bottom style="dashed">
        <color theme="1" tint="0.34998626667073579"/>
      </bottom>
      <diagonal/>
    </border>
    <border>
      <left/>
      <right style="dashed">
        <color theme="1" tint="0.34998626667073579"/>
      </right>
      <top style="dashed">
        <color theme="1" tint="0.34998626667073579"/>
      </top>
      <bottom style="dashed">
        <color theme="1" tint="0.34998626667073579"/>
      </bottom>
      <diagonal/>
    </border>
    <border>
      <left style="dashed">
        <color theme="1" tint="0.34998626667073579"/>
      </left>
      <right style="dashed">
        <color theme="1" tint="0.34998626667073579"/>
      </right>
      <top style="dashed">
        <color theme="1" tint="0.34998626667073579"/>
      </top>
      <bottom style="dashed">
        <color theme="1" tint="0.34998626667073579"/>
      </bottom>
      <diagonal/>
    </border>
    <border>
      <left/>
      <right style="dashed">
        <color theme="1" tint="0.34998626667073579"/>
      </right>
      <top style="dashed">
        <color theme="1" tint="0.34998626667073579"/>
      </top>
      <bottom style="medium">
        <color indexed="64"/>
      </bottom>
      <diagonal/>
    </border>
    <border>
      <left style="dashed">
        <color theme="1" tint="0.34998626667073579"/>
      </left>
      <right style="dashed">
        <color theme="1" tint="0.34998626667073579"/>
      </right>
      <top style="dashed">
        <color theme="1" tint="0.34998626667073579"/>
      </top>
      <bottom style="medium">
        <color indexed="64"/>
      </bottom>
      <diagonal/>
    </border>
    <border>
      <left style="dashed">
        <color theme="1" tint="0.34998626667073579"/>
      </left>
      <right/>
      <top style="dashed">
        <color theme="1" tint="0.34998626667073579"/>
      </top>
      <bottom style="medium">
        <color indexed="64"/>
      </bottom>
      <diagonal/>
    </border>
    <border>
      <left style="dashed">
        <color theme="1" tint="0.34998626667073579"/>
      </left>
      <right/>
      <top style="dashed">
        <color theme="1" tint="0.34998626667073579"/>
      </top>
      <bottom style="dashed">
        <color theme="1" tint="0.34998626667073579"/>
      </bottom>
      <diagonal/>
    </border>
    <border>
      <left/>
      <right/>
      <top style="medium">
        <color indexed="64"/>
      </top>
      <bottom/>
      <diagonal/>
    </border>
    <border>
      <left/>
      <right style="medium">
        <color indexed="64"/>
      </right>
      <top style="medium">
        <color indexed="64"/>
      </top>
      <bottom/>
      <diagonal/>
    </border>
    <border>
      <left style="medium">
        <color indexed="64"/>
      </left>
      <right style="hair">
        <color theme="0" tint="-0.499984740745262"/>
      </right>
      <top style="medium">
        <color indexed="64"/>
      </top>
      <bottom style="medium">
        <color indexed="64"/>
      </bottom>
      <diagonal/>
    </border>
    <border>
      <left style="hair">
        <color theme="0" tint="-0.499984740745262"/>
      </left>
      <right style="hair">
        <color theme="0" tint="-0.499984740745262"/>
      </right>
      <top style="medium">
        <color indexed="64"/>
      </top>
      <bottom style="medium">
        <color indexed="64"/>
      </bottom>
      <diagonal/>
    </border>
    <border>
      <left style="hair">
        <color theme="0" tint="-0.499984740745262"/>
      </left>
      <right/>
      <top style="medium">
        <color indexed="64"/>
      </top>
      <bottom style="medium">
        <color indexed="64"/>
      </bottom>
      <diagonal/>
    </border>
    <border>
      <left/>
      <right style="hair">
        <color theme="0" tint="-0.34998626667073579"/>
      </right>
      <top style="medium">
        <color indexed="64"/>
      </top>
      <bottom/>
      <diagonal/>
    </border>
    <border>
      <left/>
      <right style="hair">
        <color theme="0" tint="-0.34998626667073579"/>
      </right>
      <top/>
      <bottom style="medium">
        <color indexed="64"/>
      </bottom>
      <diagonal/>
    </border>
    <border>
      <left style="dashed">
        <color theme="1" tint="0.34998626667073579"/>
      </left>
      <right/>
      <top style="medium">
        <color indexed="64"/>
      </top>
      <bottom/>
      <diagonal/>
    </border>
    <border>
      <left style="dotted">
        <color indexed="64"/>
      </left>
      <right style="dotted">
        <color indexed="64"/>
      </right>
      <top style="medium">
        <color indexed="64"/>
      </top>
      <bottom/>
      <diagonal/>
    </border>
    <border>
      <left/>
      <right style="dashed">
        <color theme="0" tint="-0.34998626667073579"/>
      </right>
      <top/>
      <bottom style="dashed">
        <color theme="0" tint="-0.34998626667073579"/>
      </bottom>
      <diagonal/>
    </border>
    <border>
      <left style="medium">
        <color indexed="64"/>
      </left>
      <right style="dashed">
        <color theme="1" tint="0.34998626667073579"/>
      </right>
      <top/>
      <bottom style="dashed">
        <color theme="1" tint="0.34998626667073579"/>
      </bottom>
      <diagonal/>
    </border>
    <border>
      <left style="dashed">
        <color theme="1" tint="0.34998626667073579"/>
      </left>
      <right style="dashed">
        <color theme="1" tint="0.34998626667073579"/>
      </right>
      <top/>
      <bottom/>
      <diagonal/>
    </border>
    <border>
      <left style="dashed">
        <color theme="1" tint="0.34998626667073579"/>
      </left>
      <right/>
      <top/>
      <bottom style="dashed">
        <color theme="1" tint="0.34998626667073579"/>
      </bottom>
      <diagonal/>
    </border>
    <border>
      <left/>
      <right/>
      <top style="dashed">
        <color theme="1" tint="0.34998626667073579"/>
      </top>
      <bottom style="dashed">
        <color theme="1" tint="0.34998626667073579"/>
      </bottom>
      <diagonal/>
    </border>
    <border>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top style="medium">
        <color indexed="64"/>
      </top>
      <bottom style="dashed">
        <color theme="0" tint="-0.34998626667073579"/>
      </bottom>
      <diagonal/>
    </border>
    <border>
      <left style="medium">
        <color indexed="64"/>
      </left>
      <right style="dashed">
        <color theme="1" tint="0.34998626667073579"/>
      </right>
      <top style="dashed">
        <color theme="1" tint="0.34998626667073579"/>
      </top>
      <bottom style="dashed">
        <color theme="1" tint="0.34998626667073579"/>
      </bottom>
      <diagonal/>
    </border>
    <border>
      <left/>
      <right style="medium">
        <color indexed="64"/>
      </right>
      <top style="dashed">
        <color theme="1" tint="0.34998626667073579"/>
      </top>
      <bottom style="dashed">
        <color theme="1" tint="0.34998626667073579"/>
      </bottom>
      <diagonal/>
    </border>
    <border>
      <left style="dashed">
        <color theme="1" tint="0.34998626667073579"/>
      </left>
      <right/>
      <top/>
      <bottom style="medium">
        <color indexed="64"/>
      </bottom>
      <diagonal/>
    </border>
    <border>
      <left/>
      <right style="medium">
        <color indexed="64"/>
      </right>
      <top style="medium">
        <color indexed="64"/>
      </top>
      <bottom style="dashed">
        <color theme="1" tint="0.34998626667073579"/>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ashed">
        <color theme="1" tint="0.34998626667073579"/>
      </left>
      <right style="dashed">
        <color theme="1" tint="0.34998626667073579"/>
      </right>
      <top/>
      <bottom style="dashed">
        <color theme="1" tint="0.34998626667073579"/>
      </bottom>
      <diagonal/>
    </border>
    <border>
      <left/>
      <right style="dashed">
        <color theme="0" tint="-0.34998626667073579"/>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dashed">
        <color theme="1" tint="0.34998626667073579"/>
      </right>
      <top style="medium">
        <color indexed="64"/>
      </top>
      <bottom style="dashed">
        <color theme="0" tint="-0.34998626667073579"/>
      </bottom>
      <diagonal/>
    </border>
    <border>
      <left/>
      <right/>
      <top style="medium">
        <color indexed="64"/>
      </top>
      <bottom style="dashed">
        <color theme="0" tint="-0.34998626667073579"/>
      </bottom>
      <diagonal/>
    </border>
    <border>
      <left style="dashed">
        <color theme="1" tint="0.34998626667073579"/>
      </left>
      <right style="dashed">
        <color theme="1" tint="0.34998626667073579"/>
      </right>
      <top style="dashed">
        <color theme="1" tint="0.34998626667073579"/>
      </top>
      <bottom/>
      <diagonal/>
    </border>
    <border>
      <left/>
      <right/>
      <top style="dashed">
        <color theme="1" tint="0.34998626667073579"/>
      </top>
      <bottom/>
      <diagonal/>
    </border>
    <border>
      <left/>
      <right/>
      <top/>
      <bottom style="dashed">
        <color theme="1" tint="0.34998626667073579"/>
      </bottom>
      <diagonal/>
    </border>
    <border>
      <left style="thin">
        <color indexed="64"/>
      </left>
      <right style="thin">
        <color indexed="64"/>
      </right>
      <top/>
      <bottom style="thin">
        <color indexed="64"/>
      </bottom>
      <diagonal/>
    </border>
    <border>
      <left style="medium">
        <color indexed="64"/>
      </left>
      <right style="hair">
        <color theme="0" tint="-0.34998626667073579"/>
      </right>
      <top style="dashed">
        <color theme="1" tint="0.34998626667073579"/>
      </top>
      <bottom/>
      <diagonal/>
    </border>
    <border>
      <left/>
      <right style="dashed">
        <color theme="1" tint="0.34998626667073579"/>
      </right>
      <top style="dashed">
        <color theme="1" tint="0.34998626667073579"/>
      </top>
      <bottom/>
      <diagonal/>
    </border>
    <border>
      <left style="dashed">
        <color theme="0" tint="-0.34998626667073579"/>
      </left>
      <right style="dashed">
        <color theme="0" tint="-0.34998626667073579"/>
      </right>
      <top/>
      <bottom style="dashed">
        <color theme="0" tint="-0.34998626667073579"/>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dashed">
        <color theme="0" tint="-0.34998626667073579"/>
      </right>
      <top style="medium">
        <color indexed="64"/>
      </top>
      <bottom style="medium">
        <color indexed="64"/>
      </bottom>
      <diagonal/>
    </border>
    <border>
      <left style="dashed">
        <color theme="1" tint="0.34998626667073579"/>
      </left>
      <right/>
      <top style="medium">
        <color indexed="64"/>
      </top>
      <bottom style="medium">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ashed">
        <color theme="0" tint="-0.34998626667073579"/>
      </left>
      <right style="dashed">
        <color theme="0" tint="-0.34998626667073579"/>
      </right>
      <top style="medium">
        <color indexed="64"/>
      </top>
      <bottom style="medium">
        <color indexed="64"/>
      </bottom>
      <diagonal/>
    </border>
    <border>
      <left/>
      <right style="medium">
        <color indexed="64"/>
      </right>
      <top style="medium">
        <color indexed="64"/>
      </top>
      <bottom style="dashed">
        <color theme="0" tint="-0.34998626667073579"/>
      </bottom>
      <diagonal/>
    </border>
    <border>
      <left style="hair">
        <color theme="0" tint="-0.34998626667073579"/>
      </left>
      <right style="hair">
        <color theme="0" tint="-0.34998626667073579"/>
      </right>
      <top/>
      <bottom style="medium">
        <color indexed="64"/>
      </bottom>
      <diagonal/>
    </border>
    <border>
      <left style="hair">
        <color theme="0" tint="-0.34998626667073579"/>
      </left>
      <right style="medium">
        <color indexed="64"/>
      </right>
      <top style="medium">
        <color indexed="64"/>
      </top>
      <bottom/>
      <diagonal/>
    </border>
    <border>
      <left style="hair">
        <color theme="0" tint="-0.34998626667073579"/>
      </left>
      <right style="medium">
        <color indexed="64"/>
      </right>
      <top/>
      <bottom style="medium">
        <color indexed="64"/>
      </bottom>
      <diagonal/>
    </border>
    <border>
      <left style="dashed">
        <color theme="1" tint="0.34998626667073579"/>
      </left>
      <right/>
      <top/>
      <bottom style="medium">
        <color theme="1" tint="0.34998626667073579"/>
      </bottom>
      <diagonal/>
    </border>
    <border>
      <left/>
      <right style="thick">
        <color theme="1" tint="0.34998626667073579"/>
      </right>
      <top style="medium">
        <color indexed="64"/>
      </top>
      <bottom style="medium">
        <color indexed="64"/>
      </bottom>
      <diagonal/>
    </border>
    <border>
      <left/>
      <right style="thick">
        <color theme="1" tint="0.34998626667073579"/>
      </right>
      <top style="medium">
        <color indexed="64"/>
      </top>
      <bottom/>
      <diagonal/>
    </border>
    <border>
      <left/>
      <right style="dotted">
        <color indexed="64"/>
      </right>
      <top style="medium">
        <color indexed="64"/>
      </top>
      <bottom/>
      <diagonal/>
    </border>
    <border>
      <left style="dotted">
        <color indexed="64"/>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hair">
        <color theme="0" tint="-0.34998626667073579"/>
      </left>
      <right/>
      <top style="medium">
        <color indexed="64"/>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style="hair">
        <color theme="0" tint="-0.34998626667073579"/>
      </left>
      <right/>
      <top style="hair">
        <color theme="0" tint="-0.34998626667073579"/>
      </top>
      <bottom style="medium">
        <color indexed="64"/>
      </bottom>
      <diagonal/>
    </border>
    <border>
      <left style="medium">
        <color indexed="64"/>
      </left>
      <right style="medium">
        <color indexed="64"/>
      </right>
      <top style="hair">
        <color indexed="64"/>
      </top>
      <bottom/>
      <diagonal/>
    </border>
    <border>
      <left style="medium">
        <color indexed="64"/>
      </left>
      <right/>
      <top style="thin">
        <color indexed="64"/>
      </top>
      <bottom/>
      <diagonal/>
    </border>
    <border>
      <left style="medium">
        <color indexed="64"/>
      </left>
      <right style="medium">
        <color indexed="64"/>
      </right>
      <top style="hair">
        <color indexed="64"/>
      </top>
      <bottom style="hair">
        <color indexed="64"/>
      </bottom>
      <diagonal/>
    </border>
    <border>
      <left/>
      <right style="dashed">
        <color theme="1" tint="0.34998626667073579"/>
      </right>
      <top/>
      <bottom style="dashed">
        <color theme="1" tint="0.34998626667073579"/>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style="medium">
        <color auto="1"/>
      </left>
      <right style="dotted">
        <color auto="1"/>
      </right>
      <top style="medium">
        <color auto="1"/>
      </top>
      <bottom style="medium">
        <color auto="1"/>
      </bottom>
      <diagonal/>
    </border>
    <border>
      <left/>
      <right style="dotted">
        <color auto="1"/>
      </right>
      <top/>
      <bottom/>
      <diagonal/>
    </border>
    <border>
      <left style="dotted">
        <color auto="1"/>
      </left>
      <right/>
      <top style="medium">
        <color auto="1"/>
      </top>
      <bottom/>
      <diagonal/>
    </border>
    <border>
      <left/>
      <right style="thin">
        <color auto="1"/>
      </right>
      <top style="medium">
        <color auto="1"/>
      </top>
      <bottom/>
      <diagonal/>
    </border>
    <border>
      <left style="medium">
        <color indexed="64"/>
      </left>
      <right style="hair">
        <color theme="0" tint="-0.34998626667073579"/>
      </right>
      <top/>
      <bottom style="dashed">
        <color theme="1" tint="0.34998626667073579"/>
      </bottom>
      <diagonal/>
    </border>
    <border>
      <left style="thin">
        <color indexed="64"/>
      </left>
      <right style="hair">
        <color theme="0" tint="-0.34998626667073579"/>
      </right>
      <top style="thin">
        <color indexed="64"/>
      </top>
      <bottom style="thin">
        <color indexed="64"/>
      </bottom>
      <diagonal/>
    </border>
    <border>
      <left/>
      <right style="thin">
        <color indexed="64"/>
      </right>
      <top style="medium">
        <color indexed="64"/>
      </top>
      <bottom style="dashed">
        <color theme="0" tint="-0.34998626667073579"/>
      </bottom>
      <diagonal/>
    </border>
  </borders>
  <cellStyleXfs count="7">
    <xf numFmtId="0" fontId="0"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7" fillId="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000">
    <xf numFmtId="0" fontId="0" fillId="0" borderId="0" xfId="0"/>
    <xf numFmtId="0" fontId="0" fillId="2" borderId="0" xfId="0" applyFill="1"/>
    <xf numFmtId="0" fontId="2" fillId="3" borderId="1"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165" fontId="8" fillId="0" borderId="25" xfId="0" applyNumberFormat="1" applyFont="1" applyBorder="1" applyAlignment="1">
      <alignment horizontal="left" vertical="center" wrapText="1"/>
    </xf>
    <xf numFmtId="165" fontId="11" fillId="0" borderId="0" xfId="0" applyNumberFormat="1" applyFont="1" applyBorder="1" applyAlignment="1">
      <alignment horizontal="left" vertical="center" wrapText="1"/>
    </xf>
    <xf numFmtId="165" fontId="11" fillId="0" borderId="0" xfId="0" applyNumberFormat="1" applyFont="1" applyBorder="1" applyAlignment="1">
      <alignment horizontal="right" vertical="center" wrapText="1"/>
    </xf>
    <xf numFmtId="165" fontId="11" fillId="0" borderId="37" xfId="0" applyNumberFormat="1" applyFont="1" applyBorder="1" applyAlignment="1">
      <alignment horizontal="right" vertical="center" wrapText="1"/>
    </xf>
    <xf numFmtId="165" fontId="8" fillId="0" borderId="38" xfId="0" applyNumberFormat="1" applyFont="1" applyBorder="1" applyAlignment="1">
      <alignment horizontal="left" vertical="center" wrapText="1"/>
    </xf>
    <xf numFmtId="165" fontId="11" fillId="0" borderId="39" xfId="0" applyNumberFormat="1" applyFont="1" applyBorder="1" applyAlignment="1">
      <alignment horizontal="left" vertical="center" wrapText="1"/>
    </xf>
    <xf numFmtId="165" fontId="11" fillId="0" borderId="39" xfId="0" applyNumberFormat="1" applyFont="1" applyBorder="1" applyAlignment="1">
      <alignment horizontal="right" vertical="center" wrapText="1"/>
    </xf>
    <xf numFmtId="165" fontId="11" fillId="0" borderId="40" xfId="0" applyNumberFormat="1" applyFont="1" applyBorder="1" applyAlignment="1">
      <alignment horizontal="right" vertical="center" wrapText="1"/>
    </xf>
    <xf numFmtId="0" fontId="16" fillId="2" borderId="3" xfId="0" applyFont="1" applyFill="1" applyBorder="1" applyAlignment="1">
      <alignment horizontal="center" vertical="top" wrapText="1"/>
    </xf>
    <xf numFmtId="0" fontId="19" fillId="4" borderId="42" xfId="0" applyFont="1" applyFill="1" applyBorder="1" applyAlignment="1">
      <alignment horizontal="center" vertical="top" wrapText="1"/>
    </xf>
    <xf numFmtId="0" fontId="19" fillId="4" borderId="43" xfId="0" applyFont="1" applyFill="1" applyBorder="1" applyAlignment="1">
      <alignment horizontal="center" vertical="top" wrapText="1"/>
    </xf>
    <xf numFmtId="0" fontId="19" fillId="4" borderId="59" xfId="0" applyFont="1" applyFill="1" applyBorder="1" applyAlignment="1">
      <alignment horizontal="center" vertical="top" wrapText="1"/>
    </xf>
    <xf numFmtId="0" fontId="6" fillId="7" borderId="3" xfId="0" applyFont="1" applyFill="1" applyBorder="1" applyAlignment="1">
      <alignment vertical="top" wrapText="1"/>
    </xf>
    <xf numFmtId="0" fontId="21" fillId="3" borderId="9" xfId="0" applyFont="1" applyFill="1" applyBorder="1" applyAlignment="1">
      <alignment vertical="top" wrapText="1"/>
    </xf>
    <xf numFmtId="0" fontId="21" fillId="3" borderId="61" xfId="0" applyFont="1" applyFill="1" applyBorder="1" applyAlignment="1">
      <alignment vertical="top" wrapText="1"/>
    </xf>
    <xf numFmtId="0" fontId="21" fillId="3" borderId="10" xfId="0" applyFont="1" applyFill="1" applyBorder="1" applyAlignment="1">
      <alignment vertical="top" wrapText="1"/>
    </xf>
    <xf numFmtId="166" fontId="22" fillId="6" borderId="11" xfId="2" applyNumberFormat="1" applyFont="1" applyFill="1" applyBorder="1" applyAlignment="1">
      <alignment vertical="top" wrapText="1"/>
    </xf>
    <xf numFmtId="166" fontId="22" fillId="6" borderId="12" xfId="2" applyNumberFormat="1" applyFont="1" applyFill="1" applyBorder="1" applyAlignment="1">
      <alignment vertical="top" wrapText="1"/>
    </xf>
    <xf numFmtId="166" fontId="21" fillId="8" borderId="7" xfId="2" applyNumberFormat="1" applyFont="1" applyFill="1" applyBorder="1" applyAlignment="1">
      <alignment vertical="top" wrapText="1"/>
    </xf>
    <xf numFmtId="166" fontId="20" fillId="8" borderId="7" xfId="2" applyNumberFormat="1" applyFont="1" applyFill="1" applyBorder="1" applyAlignment="1">
      <alignment vertical="top" wrapText="1"/>
    </xf>
    <xf numFmtId="166" fontId="23" fillId="8" borderId="13" xfId="2" applyNumberFormat="1" applyFont="1" applyFill="1" applyBorder="1" applyAlignment="1">
      <alignment vertical="top" wrapText="1"/>
    </xf>
    <xf numFmtId="0" fontId="21" fillId="8" borderId="14" xfId="0" applyFont="1" applyFill="1" applyBorder="1" applyAlignment="1">
      <alignment vertical="top" wrapText="1"/>
    </xf>
    <xf numFmtId="164" fontId="20" fillId="8" borderId="14" xfId="2" applyFont="1" applyFill="1" applyBorder="1" applyAlignment="1">
      <alignment horizontal="center" vertical="top" wrapText="1"/>
    </xf>
    <xf numFmtId="0" fontId="23" fillId="8" borderId="15" xfId="0" applyFont="1" applyFill="1" applyBorder="1" applyAlignment="1">
      <alignment vertical="top" wrapText="1"/>
    </xf>
    <xf numFmtId="165" fontId="24" fillId="2" borderId="9" xfId="0" applyNumberFormat="1" applyFont="1" applyFill="1" applyBorder="1" applyAlignment="1">
      <alignment vertical="top" wrapText="1"/>
    </xf>
    <xf numFmtId="10" fontId="21" fillId="2" borderId="9" xfId="3" applyNumberFormat="1" applyFont="1" applyFill="1" applyBorder="1" applyAlignment="1">
      <alignment vertical="top" wrapText="1"/>
    </xf>
    <xf numFmtId="10" fontId="24" fillId="2" borderId="9" xfId="3" applyNumberFormat="1" applyFont="1" applyFill="1" applyBorder="1" applyAlignment="1">
      <alignment vertical="top" wrapText="1"/>
    </xf>
    <xf numFmtId="165" fontId="24" fillId="2" borderId="10" xfId="0" applyNumberFormat="1" applyFont="1" applyFill="1" applyBorder="1" applyAlignment="1">
      <alignment vertical="top" wrapText="1"/>
    </xf>
    <xf numFmtId="166" fontId="3" fillId="9" borderId="11" xfId="2" applyNumberFormat="1" applyFont="1" applyFill="1" applyBorder="1" applyAlignment="1">
      <alignment vertical="top" wrapText="1"/>
    </xf>
    <xf numFmtId="166" fontId="3" fillId="9" borderId="12" xfId="2" applyNumberFormat="1" applyFont="1" applyFill="1" applyBorder="1" applyAlignment="1">
      <alignment vertical="top" wrapText="1"/>
    </xf>
    <xf numFmtId="166" fontId="21" fillId="7" borderId="7" xfId="2" applyNumberFormat="1" applyFont="1" applyFill="1" applyBorder="1" applyAlignment="1">
      <alignment vertical="top" wrapText="1"/>
    </xf>
    <xf numFmtId="166" fontId="21" fillId="7" borderId="13" xfId="2" applyNumberFormat="1" applyFont="1" applyFill="1" applyBorder="1" applyAlignment="1">
      <alignment vertical="top" wrapText="1"/>
    </xf>
    <xf numFmtId="0" fontId="21" fillId="7" borderId="14" xfId="0" applyFont="1" applyFill="1" applyBorder="1" applyAlignment="1">
      <alignment vertical="top" wrapText="1"/>
    </xf>
    <xf numFmtId="164" fontId="21" fillId="7" borderId="14" xfId="2" applyFont="1" applyFill="1" applyBorder="1" applyAlignment="1">
      <alignment vertical="top" wrapText="1"/>
    </xf>
    <xf numFmtId="0" fontId="21" fillId="7" borderId="15" xfId="0" applyFont="1" applyFill="1" applyBorder="1" applyAlignment="1">
      <alignment vertical="top" wrapText="1"/>
    </xf>
    <xf numFmtId="166" fontId="27" fillId="2" borderId="10" xfId="2" applyNumberFormat="1" applyFont="1" applyFill="1" applyBorder="1" applyAlignment="1">
      <alignment vertical="top" wrapText="1"/>
    </xf>
    <xf numFmtId="166" fontId="22" fillId="9" borderId="11" xfId="2" applyNumberFormat="1" applyFont="1" applyFill="1" applyBorder="1" applyAlignment="1">
      <alignment vertical="top" wrapText="1"/>
    </xf>
    <xf numFmtId="166" fontId="22" fillId="9" borderId="12" xfId="2" applyNumberFormat="1" applyFont="1" applyFill="1" applyBorder="1" applyAlignment="1">
      <alignment vertical="top" wrapText="1"/>
    </xf>
    <xf numFmtId="165" fontId="21" fillId="2" borderId="9" xfId="0" applyNumberFormat="1" applyFont="1" applyFill="1" applyBorder="1" applyAlignment="1">
      <alignment vertical="top" wrapText="1"/>
    </xf>
    <xf numFmtId="10" fontId="24" fillId="2" borderId="61" xfId="3" applyNumberFormat="1" applyFont="1" applyFill="1" applyBorder="1" applyAlignment="1">
      <alignment vertical="top" wrapText="1"/>
    </xf>
    <xf numFmtId="10" fontId="21" fillId="2" borderId="61" xfId="3" applyNumberFormat="1" applyFont="1" applyFill="1" applyBorder="1" applyAlignment="1">
      <alignment vertical="top" wrapText="1"/>
    </xf>
    <xf numFmtId="0" fontId="28" fillId="9" borderId="11" xfId="0" applyFont="1" applyFill="1" applyBorder="1" applyAlignment="1">
      <alignment vertical="top" wrapText="1"/>
    </xf>
    <xf numFmtId="164" fontId="28" fillId="9" borderId="11" xfId="2" applyFont="1" applyFill="1" applyBorder="1" applyAlignment="1">
      <alignment vertical="top" wrapText="1"/>
    </xf>
    <xf numFmtId="0" fontId="28" fillId="9" borderId="12" xfId="0" applyFont="1" applyFill="1" applyBorder="1" applyAlignment="1">
      <alignment vertical="top" wrapText="1"/>
    </xf>
    <xf numFmtId="0" fontId="21" fillId="7" borderId="7" xfId="0" applyFont="1" applyFill="1" applyBorder="1" applyAlignment="1">
      <alignment vertical="top" wrapText="1"/>
    </xf>
    <xf numFmtId="164" fontId="21" fillId="7" borderId="7" xfId="2" applyFont="1" applyFill="1" applyBorder="1" applyAlignment="1">
      <alignment vertical="top" wrapText="1"/>
    </xf>
    <xf numFmtId="0" fontId="21" fillId="7" borderId="13" xfId="0" applyFont="1" applyFill="1" applyBorder="1" applyAlignment="1">
      <alignment vertical="top" wrapText="1"/>
    </xf>
    <xf numFmtId="166" fontId="28" fillId="9" borderId="11" xfId="2" applyNumberFormat="1" applyFont="1" applyFill="1" applyBorder="1" applyAlignment="1">
      <alignment vertical="top" wrapText="1"/>
    </xf>
    <xf numFmtId="166" fontId="28" fillId="9" borderId="12" xfId="2" applyNumberFormat="1" applyFont="1" applyFill="1" applyBorder="1" applyAlignment="1">
      <alignment vertical="top" wrapText="1"/>
    </xf>
    <xf numFmtId="166" fontId="28" fillId="9" borderId="63" xfId="2" applyNumberFormat="1" applyFont="1" applyFill="1" applyBorder="1" applyAlignment="1">
      <alignment vertical="top" wrapText="1"/>
    </xf>
    <xf numFmtId="166" fontId="28" fillId="9" borderId="52" xfId="2" applyNumberFormat="1" applyFont="1" applyFill="1" applyBorder="1" applyAlignment="1">
      <alignment vertical="top" wrapText="1"/>
    </xf>
    <xf numFmtId="166" fontId="28" fillId="9" borderId="44" xfId="2" applyNumberFormat="1" applyFont="1" applyFill="1" applyBorder="1" applyAlignment="1">
      <alignment vertical="top" wrapText="1"/>
    </xf>
    <xf numFmtId="166" fontId="21" fillId="7" borderId="65" xfId="2" applyNumberFormat="1" applyFont="1" applyFill="1" applyBorder="1" applyAlignment="1">
      <alignment vertical="top" wrapText="1"/>
    </xf>
    <xf numFmtId="166" fontId="21" fillId="7" borderId="66" xfId="2" applyNumberFormat="1" applyFont="1" applyFill="1" applyBorder="1" applyAlignment="1">
      <alignment vertical="top" wrapText="1"/>
    </xf>
    <xf numFmtId="0" fontId="21" fillId="7" borderId="67" xfId="0" applyFont="1" applyFill="1" applyBorder="1" applyAlignment="1">
      <alignment vertical="top" wrapText="1"/>
    </xf>
    <xf numFmtId="0" fontId="21" fillId="7" borderId="68" xfId="0" applyFont="1" applyFill="1" applyBorder="1" applyAlignment="1">
      <alignment vertical="top" wrapText="1"/>
    </xf>
    <xf numFmtId="164" fontId="21" fillId="7" borderId="68" xfId="2" applyFont="1" applyFill="1" applyBorder="1" applyAlignment="1">
      <alignment vertical="top" wrapText="1"/>
    </xf>
    <xf numFmtId="164" fontId="21" fillId="7" borderId="69" xfId="2" applyFont="1" applyFill="1" applyBorder="1" applyAlignment="1">
      <alignment vertical="top" wrapText="1"/>
    </xf>
    <xf numFmtId="10" fontId="24" fillId="2" borderId="10" xfId="3" applyNumberFormat="1" applyFont="1" applyFill="1" applyBorder="1" applyAlignment="1">
      <alignment vertical="top" wrapText="1"/>
    </xf>
    <xf numFmtId="166" fontId="22" fillId="9" borderId="63" xfId="2" applyNumberFormat="1" applyFont="1" applyFill="1" applyBorder="1" applyAlignment="1">
      <alignment vertical="top" wrapText="1"/>
    </xf>
    <xf numFmtId="166" fontId="22" fillId="9" borderId="52" xfId="2" applyNumberFormat="1" applyFont="1" applyFill="1" applyBorder="1" applyAlignment="1">
      <alignment vertical="top" wrapText="1"/>
    </xf>
    <xf numFmtId="166" fontId="22" fillId="9" borderId="44" xfId="2" applyNumberFormat="1" applyFont="1" applyFill="1" applyBorder="1" applyAlignment="1">
      <alignment vertical="top" wrapText="1"/>
    </xf>
    <xf numFmtId="166" fontId="21" fillId="7" borderId="70" xfId="2" applyNumberFormat="1" applyFont="1" applyFill="1" applyBorder="1" applyAlignment="1">
      <alignment vertical="top" wrapText="1"/>
    </xf>
    <xf numFmtId="164" fontId="21" fillId="7" borderId="15" xfId="2" applyFont="1" applyFill="1" applyBorder="1" applyAlignment="1">
      <alignment vertical="top" wrapText="1"/>
    </xf>
    <xf numFmtId="0" fontId="0" fillId="2" borderId="0" xfId="0" applyFill="1" applyAlignment="1">
      <alignment horizontal="center" vertical="center"/>
    </xf>
    <xf numFmtId="0" fontId="0" fillId="2" borderId="0" xfId="0" applyFont="1" applyFill="1" applyAlignment="1">
      <alignment horizontal="left"/>
    </xf>
    <xf numFmtId="0" fontId="21" fillId="8" borderId="82" xfId="0" applyFont="1" applyFill="1" applyBorder="1" applyAlignment="1">
      <alignment vertical="center" wrapText="1"/>
    </xf>
    <xf numFmtId="0" fontId="21" fillId="8" borderId="66" xfId="0" applyFont="1" applyFill="1" applyBorder="1" applyAlignment="1">
      <alignment vertical="center" wrapText="1"/>
    </xf>
    <xf numFmtId="0" fontId="21" fillId="7" borderId="88" xfId="0" applyFont="1" applyFill="1" applyBorder="1" applyAlignment="1">
      <alignment horizontal="left" vertical="center" wrapText="1"/>
    </xf>
    <xf numFmtId="0" fontId="21" fillId="7" borderId="66" xfId="0" applyFont="1" applyFill="1" applyBorder="1" applyAlignment="1">
      <alignment horizontal="center" vertical="center" wrapText="1"/>
    </xf>
    <xf numFmtId="164" fontId="21" fillId="7" borderId="66" xfId="2" applyFont="1" applyFill="1" applyBorder="1" applyAlignment="1">
      <alignment horizontal="center" vertical="center" wrapText="1"/>
    </xf>
    <xf numFmtId="0" fontId="0" fillId="2" borderId="0" xfId="0" applyFill="1" applyBorder="1" applyAlignment="1">
      <alignment horizontal="left"/>
    </xf>
    <xf numFmtId="0" fontId="0" fillId="2" borderId="0" xfId="0" applyFill="1" applyBorder="1"/>
    <xf numFmtId="0" fontId="38" fillId="7" borderId="2" xfId="0" applyFont="1" applyFill="1" applyBorder="1" applyAlignment="1">
      <alignment vertical="center" wrapText="1"/>
    </xf>
    <xf numFmtId="0" fontId="23" fillId="8" borderId="81" xfId="0" applyFont="1" applyFill="1" applyBorder="1" applyAlignment="1">
      <alignment horizontal="left" vertical="center" wrapText="1"/>
    </xf>
    <xf numFmtId="164" fontId="20" fillId="8" borderId="82" xfId="2" applyFont="1" applyFill="1" applyBorder="1" applyAlignment="1">
      <alignment vertical="center" wrapText="1"/>
    </xf>
    <xf numFmtId="164" fontId="20" fillId="8" borderId="83" xfId="2" applyFont="1" applyFill="1" applyBorder="1" applyAlignment="1">
      <alignment vertical="center" wrapText="1"/>
    </xf>
    <xf numFmtId="164" fontId="20" fillId="8" borderId="93" xfId="2" applyFont="1" applyFill="1" applyBorder="1" applyAlignment="1">
      <alignment vertical="center" wrapText="1"/>
    </xf>
    <xf numFmtId="0" fontId="23" fillId="8" borderId="66" xfId="0" applyFont="1" applyFill="1" applyBorder="1" applyAlignment="1">
      <alignment horizontal="left" vertical="center" wrapText="1"/>
    </xf>
    <xf numFmtId="164" fontId="20" fillId="8" borderId="66" xfId="2" applyFont="1" applyFill="1" applyBorder="1" applyAlignment="1">
      <alignment vertical="center" wrapText="1"/>
    </xf>
    <xf numFmtId="164" fontId="20" fillId="8" borderId="70" xfId="2" applyFont="1" applyFill="1" applyBorder="1" applyAlignment="1">
      <alignment vertical="center" wrapText="1"/>
    </xf>
    <xf numFmtId="0" fontId="21" fillId="7" borderId="64" xfId="0" applyFont="1" applyFill="1" applyBorder="1" applyAlignment="1">
      <alignment horizontal="left" vertical="center" wrapText="1"/>
    </xf>
    <xf numFmtId="0" fontId="21" fillId="7" borderId="65" xfId="0" applyFont="1" applyFill="1" applyBorder="1" applyAlignment="1">
      <alignment horizontal="center" vertical="center" wrapText="1"/>
    </xf>
    <xf numFmtId="164" fontId="21" fillId="7" borderId="84" xfId="2" applyFont="1" applyFill="1" applyBorder="1" applyAlignment="1">
      <alignment horizontal="center" vertical="center" wrapText="1"/>
    </xf>
    <xf numFmtId="164" fontId="21" fillId="7" borderId="93" xfId="2" applyFont="1" applyFill="1" applyBorder="1" applyAlignment="1">
      <alignment horizontal="center" vertical="center" wrapText="1"/>
    </xf>
    <xf numFmtId="165" fontId="20" fillId="3" borderId="41" xfId="0" applyNumberFormat="1" applyFont="1" applyFill="1" applyBorder="1" applyAlignment="1">
      <alignment vertical="center" wrapText="1"/>
    </xf>
    <xf numFmtId="0" fontId="16" fillId="2" borderId="85" xfId="0" applyFont="1" applyFill="1" applyBorder="1" applyAlignment="1">
      <alignment horizontal="center" vertical="center" wrapText="1"/>
    </xf>
    <xf numFmtId="0" fontId="13" fillId="2" borderId="86" xfId="0" applyFont="1" applyFill="1" applyBorder="1" applyAlignment="1">
      <alignment horizontal="center" vertical="center" wrapText="1"/>
    </xf>
    <xf numFmtId="0" fontId="16" fillId="2" borderId="86" xfId="0" applyFont="1" applyFill="1" applyBorder="1" applyAlignment="1">
      <alignment horizontal="center" vertical="center" wrapText="1"/>
    </xf>
    <xf numFmtId="0" fontId="16" fillId="2" borderId="98" xfId="0" applyFont="1" applyFill="1" applyBorder="1" applyAlignment="1">
      <alignment horizontal="center" vertical="center" wrapText="1"/>
    </xf>
    <xf numFmtId="0" fontId="16" fillId="2" borderId="99" xfId="0" applyFont="1" applyFill="1" applyBorder="1" applyAlignment="1">
      <alignment horizontal="center" vertical="center" wrapText="1"/>
    </xf>
    <xf numFmtId="164" fontId="21" fillId="7" borderId="100" xfId="2" applyFont="1" applyFill="1" applyBorder="1" applyAlignment="1">
      <alignment horizontal="center" vertical="center" wrapText="1"/>
    </xf>
    <xf numFmtId="164" fontId="21" fillId="7" borderId="101" xfId="2" applyFont="1" applyFill="1" applyBorder="1" applyAlignment="1">
      <alignment horizontal="center" vertical="center" wrapText="1"/>
    </xf>
    <xf numFmtId="164" fontId="21" fillId="7" borderId="96" xfId="2" applyFont="1" applyFill="1" applyBorder="1" applyAlignment="1">
      <alignment horizontal="center" vertical="center" wrapText="1"/>
    </xf>
    <xf numFmtId="0" fontId="16" fillId="2" borderId="93" xfId="0" applyFont="1" applyFill="1" applyBorder="1" applyAlignment="1">
      <alignment horizontal="center" vertical="center" wrapText="1"/>
    </xf>
    <xf numFmtId="0" fontId="42" fillId="2" borderId="86"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21" fillId="7" borderId="104" xfId="0" applyFont="1" applyFill="1" applyBorder="1" applyAlignment="1">
      <alignment horizontal="left" vertical="center" wrapText="1"/>
    </xf>
    <xf numFmtId="0" fontId="21" fillId="7" borderId="105" xfId="0" applyFont="1" applyFill="1" applyBorder="1" applyAlignment="1">
      <alignment horizontal="center" vertical="center" wrapText="1"/>
    </xf>
    <xf numFmtId="0" fontId="21" fillId="7" borderId="100" xfId="0" applyFont="1" applyFill="1" applyBorder="1" applyAlignment="1">
      <alignment horizontal="center"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center" vertical="center" wrapText="1"/>
    </xf>
    <xf numFmtId="0" fontId="21" fillId="0" borderId="66" xfId="0" applyFont="1" applyFill="1" applyBorder="1" applyAlignment="1">
      <alignment horizontal="center" vertical="center" wrapText="1"/>
    </xf>
    <xf numFmtId="164" fontId="21" fillId="0" borderId="66" xfId="2" applyFont="1" applyFill="1" applyBorder="1" applyAlignment="1">
      <alignment horizontal="center" vertical="center" wrapText="1"/>
    </xf>
    <xf numFmtId="164" fontId="21" fillId="0" borderId="84" xfId="2" applyFont="1" applyFill="1" applyBorder="1" applyAlignment="1">
      <alignment horizontal="center" vertical="center" wrapText="1"/>
    </xf>
    <xf numFmtId="164" fontId="21" fillId="0" borderId="93" xfId="2" applyFont="1" applyFill="1" applyBorder="1" applyAlignment="1">
      <alignment horizontal="center" vertical="center" wrapText="1"/>
    </xf>
    <xf numFmtId="0" fontId="21" fillId="7" borderId="93" xfId="0" applyFont="1" applyFill="1" applyBorder="1" applyAlignment="1">
      <alignment horizontal="left" vertical="center" wrapText="1"/>
    </xf>
    <xf numFmtId="0" fontId="21" fillId="7" borderId="93" xfId="0" applyFont="1" applyFill="1" applyBorder="1" applyAlignment="1">
      <alignment horizontal="center" vertical="center" wrapText="1"/>
    </xf>
    <xf numFmtId="0" fontId="16" fillId="2" borderId="85" xfId="0" applyFont="1" applyFill="1" applyBorder="1" applyAlignment="1">
      <alignment horizontal="center" vertical="top" wrapText="1"/>
    </xf>
    <xf numFmtId="0" fontId="20" fillId="7" borderId="64" xfId="0" applyFont="1" applyFill="1" applyBorder="1" applyAlignment="1">
      <alignment horizontal="left" vertical="center" wrapText="1"/>
    </xf>
    <xf numFmtId="165" fontId="11" fillId="2" borderId="0" xfId="0" applyNumberFormat="1" applyFont="1" applyFill="1" applyBorder="1" applyAlignment="1">
      <alignment horizontal="left" vertical="center" wrapText="1"/>
    </xf>
    <xf numFmtId="0" fontId="0" fillId="2" borderId="93" xfId="0" applyFill="1" applyBorder="1"/>
    <xf numFmtId="0" fontId="20" fillId="7" borderId="48" xfId="0" applyFont="1" applyFill="1" applyBorder="1" applyAlignment="1">
      <alignment horizontal="left" vertical="center" wrapText="1"/>
    </xf>
    <xf numFmtId="165" fontId="20" fillId="3" borderId="1" xfId="0" applyNumberFormat="1" applyFont="1" applyFill="1" applyBorder="1" applyAlignment="1">
      <alignment vertical="center" wrapText="1"/>
    </xf>
    <xf numFmtId="0" fontId="16" fillId="2" borderId="95" xfId="0" applyFont="1" applyFill="1" applyBorder="1" applyAlignment="1">
      <alignment horizontal="center" vertical="center" wrapText="1"/>
    </xf>
    <xf numFmtId="0" fontId="16" fillId="2" borderId="117" xfId="0" applyFont="1" applyFill="1" applyBorder="1" applyAlignment="1">
      <alignment horizontal="center" vertical="top" wrapText="1"/>
    </xf>
    <xf numFmtId="0" fontId="21" fillId="7" borderId="66" xfId="0" applyFont="1" applyFill="1" applyBorder="1" applyAlignment="1">
      <alignment vertical="center" wrapText="1"/>
    </xf>
    <xf numFmtId="164" fontId="21" fillId="7" borderId="66" xfId="2" applyFont="1" applyFill="1" applyBorder="1" applyAlignment="1">
      <alignment vertical="top" wrapText="1"/>
    </xf>
    <xf numFmtId="164" fontId="21" fillId="7" borderId="89" xfId="2" applyFont="1" applyFill="1" applyBorder="1" applyAlignment="1">
      <alignment vertical="top" wrapText="1"/>
    </xf>
    <xf numFmtId="0" fontId="16" fillId="2" borderId="95" xfId="0" applyFont="1" applyFill="1" applyBorder="1" applyAlignment="1">
      <alignment horizontal="center" vertical="top" wrapText="1"/>
    </xf>
    <xf numFmtId="164" fontId="21" fillId="7" borderId="66" xfId="2" applyFont="1" applyFill="1" applyBorder="1" applyAlignment="1">
      <alignment wrapText="1"/>
    </xf>
    <xf numFmtId="0" fontId="13" fillId="2" borderId="117" xfId="0" applyFont="1" applyFill="1" applyBorder="1" applyAlignment="1">
      <alignment horizontal="center" vertical="top" wrapText="1"/>
    </xf>
    <xf numFmtId="0" fontId="16" fillId="2" borderId="86" xfId="0" applyFont="1" applyFill="1" applyBorder="1" applyAlignment="1">
      <alignment horizontal="center" vertical="top" wrapText="1"/>
    </xf>
    <xf numFmtId="0" fontId="16" fillId="2" borderId="98" xfId="0" applyFont="1" applyFill="1" applyBorder="1" applyAlignment="1">
      <alignment horizontal="center" vertical="top" wrapText="1"/>
    </xf>
    <xf numFmtId="0" fontId="16" fillId="2" borderId="118" xfId="0" applyFont="1" applyFill="1" applyBorder="1" applyAlignment="1">
      <alignment horizontal="center" vertical="top" wrapText="1"/>
    </xf>
    <xf numFmtId="0" fontId="0" fillId="2" borderId="0" xfId="0" applyFill="1" applyBorder="1" applyAlignment="1">
      <alignment vertical="top"/>
    </xf>
    <xf numFmtId="0" fontId="20" fillId="6" borderId="56" xfId="0" applyFont="1" applyFill="1" applyBorder="1" applyAlignment="1">
      <alignment horizontal="left" vertical="center" wrapText="1"/>
    </xf>
    <xf numFmtId="0" fontId="20" fillId="6" borderId="43" xfId="0" applyFont="1" applyFill="1" applyBorder="1" applyAlignment="1">
      <alignment horizontal="center" vertical="center" wrapText="1"/>
    </xf>
    <xf numFmtId="0" fontId="20" fillId="6" borderId="71" xfId="0" applyFont="1" applyFill="1" applyBorder="1" applyAlignment="1">
      <alignment horizontal="center" vertical="center" wrapText="1"/>
    </xf>
    <xf numFmtId="0" fontId="20" fillId="9" borderId="62" xfId="0" applyFont="1" applyFill="1" applyBorder="1" applyAlignment="1">
      <alignment horizontal="left" vertical="center" wrapText="1"/>
    </xf>
    <xf numFmtId="0" fontId="20" fillId="9" borderId="63" xfId="0" applyFont="1" applyFill="1" applyBorder="1" applyAlignment="1">
      <alignment horizontal="center" vertical="center" wrapText="1"/>
    </xf>
    <xf numFmtId="0" fontId="20" fillId="9" borderId="52" xfId="0" applyFont="1" applyFill="1" applyBorder="1" applyAlignment="1">
      <alignment horizontal="center" vertical="center" wrapText="1"/>
    </xf>
    <xf numFmtId="164" fontId="20" fillId="9" borderId="52" xfId="2" applyFont="1" applyFill="1" applyBorder="1" applyAlignment="1">
      <alignment horizontal="center" vertical="center" wrapText="1"/>
    </xf>
    <xf numFmtId="164" fontId="20" fillId="9" borderId="45" xfId="2" applyFont="1" applyFill="1" applyBorder="1" applyAlignment="1">
      <alignment horizontal="center" vertical="center" wrapText="1"/>
    </xf>
    <xf numFmtId="164" fontId="20" fillId="9" borderId="93" xfId="2" applyFont="1" applyFill="1" applyBorder="1" applyAlignment="1">
      <alignment horizontal="center" vertical="center" wrapText="1"/>
    </xf>
    <xf numFmtId="164" fontId="20" fillId="9" borderId="94" xfId="2" applyFont="1" applyFill="1" applyBorder="1" applyAlignment="1">
      <alignment horizontal="center" vertical="center" wrapText="1"/>
    </xf>
    <xf numFmtId="164" fontId="20" fillId="9" borderId="102" xfId="2" applyFont="1" applyFill="1" applyBorder="1" applyAlignment="1">
      <alignment horizontal="center" vertical="center" wrapText="1"/>
    </xf>
    <xf numFmtId="164" fontId="20" fillId="9" borderId="103" xfId="2" applyFont="1" applyFill="1" applyBorder="1" applyAlignment="1">
      <alignment horizontal="center" vertical="center" wrapText="1"/>
    </xf>
    <xf numFmtId="0" fontId="56" fillId="2" borderId="93" xfId="0" applyFont="1" applyFill="1" applyBorder="1" applyAlignment="1">
      <alignment vertical="center"/>
    </xf>
    <xf numFmtId="0" fontId="16" fillId="0" borderId="99" xfId="0" applyFont="1" applyFill="1" applyBorder="1" applyAlignment="1">
      <alignment horizontal="center" vertical="center" wrapText="1"/>
    </xf>
    <xf numFmtId="0" fontId="16" fillId="0" borderId="93" xfId="0" applyFont="1" applyFill="1" applyBorder="1" applyAlignment="1">
      <alignment horizontal="center" vertical="center" wrapText="1"/>
    </xf>
    <xf numFmtId="165" fontId="20" fillId="0" borderId="41" xfId="0" applyNumberFormat="1" applyFont="1" applyFill="1" applyBorder="1" applyAlignment="1">
      <alignment vertical="center" wrapText="1"/>
    </xf>
    <xf numFmtId="0" fontId="16"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16" fillId="0" borderId="98" xfId="0" applyFont="1" applyFill="1" applyBorder="1" applyAlignment="1">
      <alignment horizontal="center" vertical="center" wrapText="1"/>
    </xf>
    <xf numFmtId="0" fontId="20" fillId="0" borderId="62" xfId="0" applyFont="1" applyFill="1" applyBorder="1" applyAlignment="1">
      <alignment horizontal="left" vertical="center" wrapText="1"/>
    </xf>
    <xf numFmtId="0" fontId="20" fillId="0" borderId="63" xfId="0" applyFont="1" applyFill="1" applyBorder="1" applyAlignment="1">
      <alignment horizontal="center" vertical="center" wrapText="1"/>
    </xf>
    <xf numFmtId="0" fontId="20" fillId="0" borderId="52" xfId="0" applyFont="1" applyFill="1" applyBorder="1" applyAlignment="1">
      <alignment horizontal="center" vertical="center" wrapText="1"/>
    </xf>
    <xf numFmtId="164" fontId="20" fillId="0" borderId="52" xfId="2" applyFont="1" applyFill="1" applyBorder="1" applyAlignment="1">
      <alignment horizontal="center" vertical="center" wrapText="1"/>
    </xf>
    <xf numFmtId="164" fontId="20" fillId="0" borderId="45" xfId="2" applyFont="1" applyFill="1" applyBorder="1" applyAlignment="1">
      <alignment horizontal="center" vertical="center" wrapText="1"/>
    </xf>
    <xf numFmtId="164" fontId="20" fillId="0" borderId="93" xfId="2" applyFont="1" applyFill="1" applyBorder="1" applyAlignment="1">
      <alignment horizontal="center" vertical="center" wrapText="1"/>
    </xf>
    <xf numFmtId="0" fontId="54" fillId="4" borderId="1" xfId="0" applyFont="1" applyFill="1" applyBorder="1" applyAlignment="1">
      <alignment horizontal="center" vertical="top" wrapText="1"/>
    </xf>
    <xf numFmtId="0" fontId="54" fillId="4" borderId="2" xfId="0" applyFont="1" applyFill="1" applyBorder="1" applyAlignment="1">
      <alignment horizontal="center" vertical="top" wrapText="1"/>
    </xf>
    <xf numFmtId="0" fontId="54" fillId="4" borderId="3" xfId="0" applyFont="1" applyFill="1" applyBorder="1" applyAlignment="1">
      <alignment horizontal="center" vertical="top" wrapText="1"/>
    </xf>
    <xf numFmtId="0" fontId="20" fillId="9" borderId="51" xfId="0" applyFont="1" applyFill="1" applyBorder="1" applyAlignment="1">
      <alignment horizontal="left" vertical="center" wrapText="1"/>
    </xf>
    <xf numFmtId="0" fontId="20" fillId="9" borderId="52" xfId="0" applyFont="1" applyFill="1" applyBorder="1" applyAlignment="1">
      <alignment vertical="center" wrapText="1"/>
    </xf>
    <xf numFmtId="164" fontId="20" fillId="9" borderId="52" xfId="2" applyFont="1" applyFill="1" applyBorder="1" applyAlignment="1">
      <alignment vertical="top" wrapText="1"/>
    </xf>
    <xf numFmtId="164" fontId="20" fillId="9" borderId="91" xfId="2" applyFont="1" applyFill="1" applyBorder="1" applyAlignment="1">
      <alignment vertical="top" wrapText="1"/>
    </xf>
    <xf numFmtId="0" fontId="16" fillId="2" borderId="99" xfId="0" applyFont="1" applyFill="1" applyBorder="1" applyAlignment="1">
      <alignment horizontal="center" vertical="top" wrapText="1"/>
    </xf>
    <xf numFmtId="0" fontId="4" fillId="2" borderId="16" xfId="0" applyFont="1" applyFill="1" applyBorder="1" applyAlignment="1">
      <alignment horizontal="center" vertical="top" wrapText="1"/>
    </xf>
    <xf numFmtId="0" fontId="4" fillId="2" borderId="14"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13" xfId="0" applyFont="1" applyFill="1" applyBorder="1" applyAlignment="1">
      <alignment horizontal="center" vertical="top" wrapText="1"/>
    </xf>
    <xf numFmtId="0" fontId="0" fillId="0" borderId="0" xfId="0"/>
    <xf numFmtId="0" fontId="2" fillId="7" borderId="1" xfId="0" applyFont="1" applyFill="1" applyBorder="1" applyAlignment="1">
      <alignment vertical="center" wrapText="1"/>
    </xf>
    <xf numFmtId="0" fontId="12" fillId="3" borderId="48" xfId="0" applyFont="1" applyFill="1" applyBorder="1" applyAlignment="1">
      <alignment horizontal="left" vertical="center" wrapText="1"/>
    </xf>
    <xf numFmtId="0" fontId="13" fillId="2" borderId="49" xfId="0" applyFont="1" applyFill="1" applyBorder="1" applyAlignment="1">
      <alignment horizontal="center" vertical="top" wrapText="1"/>
    </xf>
    <xf numFmtId="0" fontId="13" fillId="2" borderId="50" xfId="0" applyFont="1" applyFill="1" applyBorder="1" applyAlignment="1">
      <alignment horizontal="center" vertical="top" wrapText="1"/>
    </xf>
    <xf numFmtId="0" fontId="12" fillId="2" borderId="56" xfId="0" applyFont="1" applyFill="1" applyBorder="1" applyAlignment="1">
      <alignment horizontal="left" vertical="center" wrapText="1"/>
    </xf>
    <xf numFmtId="0" fontId="16" fillId="2" borderId="50" xfId="0" applyFont="1" applyFill="1" applyBorder="1" applyAlignment="1">
      <alignment horizontal="center" vertical="top" wrapText="1"/>
    </xf>
    <xf numFmtId="0" fontId="16" fillId="2" borderId="50" xfId="0" applyFont="1" applyFill="1" applyBorder="1" applyAlignment="1">
      <alignment horizontal="left" vertical="top" wrapText="1"/>
    </xf>
    <xf numFmtId="0" fontId="16" fillId="2" borderId="49" xfId="0" applyFont="1" applyFill="1" applyBorder="1" applyAlignment="1">
      <alignment horizontal="left" vertical="top" wrapText="1"/>
    </xf>
    <xf numFmtId="0" fontId="16" fillId="2" borderId="49" xfId="0" applyFont="1" applyFill="1" applyBorder="1" applyAlignment="1">
      <alignment horizontal="center" vertical="top" wrapText="1"/>
    </xf>
    <xf numFmtId="0" fontId="16" fillId="2" borderId="2" xfId="0" applyFont="1" applyFill="1" applyBorder="1" applyAlignment="1">
      <alignment horizontal="center" vertical="top" wrapText="1"/>
    </xf>
    <xf numFmtId="0" fontId="2" fillId="9" borderId="50" xfId="0" applyFont="1" applyFill="1" applyBorder="1" applyAlignment="1">
      <alignment vertical="center" wrapText="1"/>
    </xf>
    <xf numFmtId="0" fontId="2" fillId="9" borderId="54" xfId="0" applyFont="1" applyFill="1" applyBorder="1" applyAlignment="1">
      <alignment horizontal="left" vertical="center" wrapText="1"/>
    </xf>
    <xf numFmtId="0" fontId="2" fillId="9" borderId="55" xfId="0" applyFont="1" applyFill="1" applyBorder="1" applyAlignment="1">
      <alignment vertical="center" wrapText="1"/>
    </xf>
    <xf numFmtId="0" fontId="2" fillId="9" borderId="48" xfId="0" applyFont="1" applyFill="1" applyBorder="1" applyAlignment="1">
      <alignment vertical="center" wrapText="1"/>
    </xf>
    <xf numFmtId="0" fontId="20" fillId="9" borderId="48" xfId="0" applyFont="1" applyFill="1" applyBorder="1" applyAlignment="1">
      <alignment vertical="center" wrapText="1"/>
    </xf>
    <xf numFmtId="0" fontId="20" fillId="9" borderId="50" xfId="0" applyFont="1" applyFill="1" applyBorder="1" applyAlignment="1">
      <alignment vertical="center" wrapText="1"/>
    </xf>
    <xf numFmtId="0" fontId="13" fillId="2" borderId="2" xfId="0" applyFont="1" applyFill="1" applyBorder="1" applyAlignment="1">
      <alignment horizontal="center" vertical="top" wrapText="1"/>
    </xf>
    <xf numFmtId="0" fontId="16" fillId="2" borderId="2" xfId="0" applyFont="1" applyFill="1" applyBorder="1" applyAlignment="1">
      <alignment horizontal="left" vertical="top" wrapText="1"/>
    </xf>
    <xf numFmtId="0" fontId="2" fillId="4" borderId="82"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56" fillId="0" borderId="0" xfId="0" applyFont="1"/>
    <xf numFmtId="0" fontId="81" fillId="2" borderId="93" xfId="0" applyFont="1" applyFill="1" applyBorder="1" applyAlignment="1">
      <alignment horizontal="center" vertical="top" wrapText="1"/>
    </xf>
    <xf numFmtId="0" fontId="2" fillId="9" borderId="51" xfId="0" applyFont="1" applyFill="1" applyBorder="1" applyAlignment="1">
      <alignment horizontal="left" vertical="center" wrapText="1"/>
    </xf>
    <xf numFmtId="0" fontId="2" fillId="9" borderId="52" xfId="0" applyFont="1" applyFill="1" applyBorder="1" applyAlignment="1">
      <alignment vertical="center" wrapText="1"/>
    </xf>
    <xf numFmtId="164" fontId="2" fillId="9" borderId="52" xfId="2" applyFont="1" applyFill="1" applyBorder="1" applyAlignment="1">
      <alignment vertical="center" wrapText="1"/>
    </xf>
    <xf numFmtId="164" fontId="2" fillId="9" borderId="44" xfId="2" applyFont="1" applyFill="1" applyBorder="1" applyAlignment="1">
      <alignment vertical="center" wrapText="1"/>
    </xf>
    <xf numFmtId="0" fontId="13" fillId="2" borderId="42" xfId="0" applyFont="1" applyFill="1" applyBorder="1" applyAlignment="1">
      <alignment horizontal="center" vertical="top" wrapText="1"/>
    </xf>
    <xf numFmtId="0" fontId="13" fillId="2" borderId="43" xfId="0" applyFont="1" applyFill="1" applyBorder="1" applyAlignment="1">
      <alignment horizontal="center" vertical="top" wrapText="1"/>
    </xf>
    <xf numFmtId="0" fontId="13" fillId="2" borderId="43" xfId="0" applyFont="1" applyFill="1" applyBorder="1" applyAlignment="1">
      <alignment horizontal="left" vertical="top" wrapText="1"/>
    </xf>
    <xf numFmtId="0" fontId="13" fillId="2" borderId="42" xfId="0" applyFont="1" applyFill="1" applyBorder="1" applyAlignment="1">
      <alignment horizontal="left" vertical="top" wrapText="1"/>
    </xf>
    <xf numFmtId="0" fontId="13" fillId="2" borderId="71" xfId="0" applyFont="1" applyFill="1" applyBorder="1" applyAlignment="1">
      <alignment horizontal="left" vertical="top" wrapText="1"/>
    </xf>
    <xf numFmtId="0" fontId="12" fillId="2" borderId="71" xfId="0" applyFont="1" applyFill="1" applyBorder="1" applyAlignment="1">
      <alignment horizontal="left" vertical="top" wrapText="1"/>
    </xf>
    <xf numFmtId="0" fontId="2" fillId="9" borderId="48" xfId="0" applyFont="1" applyFill="1" applyBorder="1" applyAlignment="1">
      <alignment horizontal="left" vertical="center" wrapText="1"/>
    </xf>
    <xf numFmtId="164" fontId="2" fillId="13" borderId="50" xfId="2" applyFont="1" applyFill="1" applyBorder="1" applyAlignment="1">
      <alignment vertical="center" wrapText="1"/>
    </xf>
    <xf numFmtId="164" fontId="2" fillId="9" borderId="50" xfId="2" applyFont="1" applyFill="1" applyBorder="1" applyAlignment="1">
      <alignment vertical="center" wrapText="1"/>
    </xf>
    <xf numFmtId="164" fontId="2" fillId="9" borderId="110" xfId="2" applyFont="1" applyFill="1" applyBorder="1" applyAlignment="1">
      <alignment vertical="center" wrapText="1"/>
    </xf>
    <xf numFmtId="0" fontId="12" fillId="2" borderId="2" xfId="0" applyFont="1" applyFill="1" applyBorder="1" applyAlignment="1">
      <alignment horizontal="center" vertical="top" wrapText="1"/>
    </xf>
    <xf numFmtId="0" fontId="83" fillId="2" borderId="93" xfId="0" applyFont="1" applyFill="1" applyBorder="1" applyAlignment="1">
      <alignment vertical="top" wrapText="1"/>
    </xf>
    <xf numFmtId="164" fontId="2" fillId="9" borderId="55" xfId="2" applyFont="1" applyFill="1" applyBorder="1" applyAlignment="1">
      <alignment vertical="center" wrapText="1"/>
    </xf>
    <xf numFmtId="164" fontId="2" fillId="9" borderId="122" xfId="2" applyFont="1" applyFill="1" applyBorder="1" applyAlignment="1">
      <alignment vertical="center" wrapText="1"/>
    </xf>
    <xf numFmtId="0" fontId="2" fillId="13" borderId="50" xfId="0" applyFont="1" applyFill="1" applyBorder="1" applyAlignment="1">
      <alignment vertical="center" wrapText="1"/>
    </xf>
    <xf numFmtId="0" fontId="12" fillId="3" borderId="48" xfId="0" applyFont="1" applyFill="1" applyBorder="1" applyAlignment="1">
      <alignment horizontal="left" vertical="top" wrapText="1"/>
    </xf>
    <xf numFmtId="0" fontId="12" fillId="2" borderId="49" xfId="0" applyFont="1" applyFill="1" applyBorder="1" applyAlignment="1">
      <alignment horizontal="center" vertical="top" wrapText="1"/>
    </xf>
    <xf numFmtId="0" fontId="12" fillId="2" borderId="42" xfId="0" applyFont="1" applyFill="1" applyBorder="1" applyAlignment="1">
      <alignment horizontal="center" vertical="center" wrapText="1"/>
    </xf>
    <xf numFmtId="0" fontId="82" fillId="2" borderId="43" xfId="0" applyFont="1" applyFill="1" applyBorder="1" applyAlignment="1">
      <alignment horizontal="center" vertical="center" wrapText="1"/>
    </xf>
    <xf numFmtId="0" fontId="82" fillId="2" borderId="43" xfId="0" applyFont="1" applyFill="1" applyBorder="1" applyAlignment="1">
      <alignment horizontal="left" vertical="center" wrapText="1"/>
    </xf>
    <xf numFmtId="0" fontId="82" fillId="2" borderId="42" xfId="0" applyFont="1" applyFill="1" applyBorder="1" applyAlignment="1">
      <alignment horizontal="left" vertical="top" wrapText="1"/>
    </xf>
    <xf numFmtId="0" fontId="82" fillId="2" borderId="78" xfId="0" applyFont="1" applyFill="1" applyBorder="1" applyAlignment="1">
      <alignment horizontal="left" vertical="top" wrapText="1"/>
    </xf>
    <xf numFmtId="0" fontId="82" fillId="2" borderId="93" xfId="0" applyFont="1" applyFill="1" applyBorder="1" applyAlignment="1">
      <alignment horizontal="left" vertical="top" wrapText="1"/>
    </xf>
    <xf numFmtId="0" fontId="12" fillId="2" borderId="93" xfId="0" applyFont="1" applyFill="1" applyBorder="1" applyAlignment="1">
      <alignment horizontal="left" vertical="top" wrapText="1"/>
    </xf>
    <xf numFmtId="0" fontId="82" fillId="2" borderId="2" xfId="0" applyFont="1" applyFill="1" applyBorder="1" applyAlignment="1">
      <alignment horizontal="left" vertical="top" wrapText="1"/>
    </xf>
    <xf numFmtId="164" fontId="20" fillId="9" borderId="50" xfId="2" applyFont="1" applyFill="1" applyBorder="1" applyAlignment="1">
      <alignment vertical="center" wrapText="1"/>
    </xf>
    <xf numFmtId="164" fontId="20" fillId="9" borderId="110" xfId="2" applyFont="1" applyFill="1" applyBorder="1" applyAlignment="1">
      <alignment vertical="center" wrapText="1"/>
    </xf>
    <xf numFmtId="0" fontId="12" fillId="2" borderId="2" xfId="0" applyFont="1" applyFill="1" applyBorder="1" applyAlignment="1">
      <alignment horizontal="left" vertical="top" wrapText="1"/>
    </xf>
    <xf numFmtId="0" fontId="56" fillId="2" borderId="0" xfId="0" applyFont="1" applyFill="1" applyAlignment="1">
      <alignment vertical="center"/>
    </xf>
    <xf numFmtId="0" fontId="56" fillId="2" borderId="0" xfId="0" applyFont="1" applyFill="1"/>
    <xf numFmtId="165" fontId="54" fillId="5" borderId="93" xfId="4" applyNumberFormat="1" applyFont="1" applyBorder="1" applyAlignment="1">
      <alignment horizontal="center" vertical="center" wrapText="1"/>
    </xf>
    <xf numFmtId="164" fontId="20" fillId="9" borderId="108" xfId="2" applyFont="1" applyFill="1" applyBorder="1" applyAlignment="1">
      <alignment horizontal="center" vertical="center" wrapText="1"/>
    </xf>
    <xf numFmtId="164" fontId="21" fillId="7" borderId="108" xfId="2" applyFont="1" applyFill="1" applyBorder="1" applyAlignment="1">
      <alignment horizontal="center" vertical="center" wrapText="1"/>
    </xf>
    <xf numFmtId="164" fontId="21" fillId="7" borderId="114" xfId="2" applyFont="1" applyFill="1" applyBorder="1" applyAlignment="1">
      <alignment horizontal="center" vertical="center" wrapText="1"/>
    </xf>
    <xf numFmtId="164" fontId="20" fillId="9" borderId="107" xfId="2" applyFont="1" applyFill="1" applyBorder="1" applyAlignment="1">
      <alignment horizontal="center" vertical="center" wrapText="1"/>
    </xf>
    <xf numFmtId="0" fontId="16" fillId="2" borderId="108" xfId="0" applyFont="1" applyFill="1" applyBorder="1" applyAlignment="1">
      <alignment horizontal="center" vertical="center" wrapText="1"/>
    </xf>
    <xf numFmtId="0" fontId="56" fillId="2" borderId="108" xfId="0" applyFont="1" applyFill="1" applyBorder="1" applyAlignment="1">
      <alignment vertical="center"/>
    </xf>
    <xf numFmtId="0" fontId="54" fillId="5" borderId="93" xfId="4" applyFont="1" applyBorder="1" applyAlignment="1">
      <alignment horizontal="center" vertical="center" wrapText="1"/>
    </xf>
    <xf numFmtId="164" fontId="20" fillId="0" borderId="108" xfId="2" applyFont="1" applyFill="1" applyBorder="1" applyAlignment="1">
      <alignment horizontal="center" vertical="center" wrapText="1"/>
    </xf>
    <xf numFmtId="164" fontId="21" fillId="0" borderId="108" xfId="2" applyFont="1" applyFill="1" applyBorder="1" applyAlignment="1">
      <alignment horizontal="center" vertical="center" wrapText="1"/>
    </xf>
    <xf numFmtId="164" fontId="21" fillId="7" borderId="107" xfId="2" applyFont="1" applyFill="1" applyBorder="1" applyAlignment="1">
      <alignment horizontal="center" vertical="center" wrapText="1"/>
    </xf>
    <xf numFmtId="0" fontId="20" fillId="14" borderId="93" xfId="0" applyFont="1" applyFill="1" applyBorder="1" applyAlignment="1">
      <alignment horizontal="center" vertical="center" wrapText="1"/>
    </xf>
    <xf numFmtId="0" fontId="84" fillId="0" borderId="86" xfId="0" applyFont="1" applyFill="1" applyBorder="1" applyAlignment="1">
      <alignment horizontal="center" vertical="top" wrapText="1"/>
    </xf>
    <xf numFmtId="0" fontId="84" fillId="0" borderId="98" xfId="0" applyFont="1" applyFill="1" applyBorder="1" applyAlignment="1">
      <alignment horizontal="center" vertical="top" wrapText="1"/>
    </xf>
    <xf numFmtId="165" fontId="86" fillId="0" borderId="41" xfId="0" applyNumberFormat="1" applyFont="1" applyFill="1" applyBorder="1" applyAlignment="1">
      <alignment vertical="center" wrapText="1"/>
    </xf>
    <xf numFmtId="0" fontId="84" fillId="0" borderId="85" xfId="0" applyFont="1" applyFill="1" applyBorder="1" applyAlignment="1">
      <alignment horizontal="center" vertical="center" wrapText="1"/>
    </xf>
    <xf numFmtId="0" fontId="87" fillId="0" borderId="86" xfId="0" applyFont="1" applyFill="1" applyBorder="1" applyAlignment="1">
      <alignment horizontal="center" vertical="center" wrapText="1"/>
    </xf>
    <xf numFmtId="0" fontId="84" fillId="0" borderId="85" xfId="0" applyFont="1" applyFill="1" applyBorder="1" applyAlignment="1">
      <alignment horizontal="center" vertical="top" wrapText="1"/>
    </xf>
    <xf numFmtId="0" fontId="5" fillId="2" borderId="0" xfId="0" applyFont="1" applyFill="1" applyBorder="1" applyAlignment="1">
      <alignment horizontal="center" vertical="center"/>
    </xf>
    <xf numFmtId="0" fontId="0" fillId="11" borderId="0" xfId="0" applyFill="1"/>
    <xf numFmtId="0" fontId="3" fillId="4" borderId="61" xfId="0" applyFont="1" applyFill="1" applyBorder="1" applyAlignment="1">
      <alignment horizontal="left" vertical="center" wrapText="1"/>
    </xf>
    <xf numFmtId="0" fontId="4" fillId="2" borderId="131" xfId="0" applyFont="1" applyFill="1" applyBorder="1" applyAlignment="1">
      <alignment horizontal="center" vertical="top" wrapText="1"/>
    </xf>
    <xf numFmtId="0" fontId="4" fillId="2" borderId="132" xfId="0" applyFont="1" applyFill="1" applyBorder="1" applyAlignment="1">
      <alignment horizontal="center" vertical="top" wrapText="1"/>
    </xf>
    <xf numFmtId="165" fontId="20" fillId="2" borderId="1" xfId="0" applyNumberFormat="1" applyFont="1" applyFill="1" applyBorder="1" applyAlignment="1">
      <alignment vertical="center" wrapText="1"/>
    </xf>
    <xf numFmtId="0" fontId="16" fillId="2" borderId="117" xfId="0" applyFont="1" applyFill="1" applyBorder="1" applyAlignment="1">
      <alignment horizontal="center" vertical="center" wrapText="1"/>
    </xf>
    <xf numFmtId="165" fontId="44" fillId="3" borderId="1" xfId="0" applyNumberFormat="1" applyFont="1" applyFill="1" applyBorder="1" applyAlignment="1">
      <alignment vertical="center" wrapText="1"/>
    </xf>
    <xf numFmtId="165" fontId="20" fillId="2" borderId="41" xfId="0" applyNumberFormat="1" applyFont="1" applyFill="1" applyBorder="1" applyAlignment="1">
      <alignment vertical="center" wrapText="1"/>
    </xf>
    <xf numFmtId="0" fontId="19" fillId="4" borderId="72" xfId="0" applyFont="1" applyFill="1" applyBorder="1" applyAlignment="1">
      <alignment vertical="top" wrapText="1"/>
    </xf>
    <xf numFmtId="166" fontId="22" fillId="6" borderId="131" xfId="2" applyNumberFormat="1" applyFont="1" applyFill="1" applyBorder="1" applyAlignment="1">
      <alignment vertical="top" wrapText="1"/>
    </xf>
    <xf numFmtId="166" fontId="20" fillId="8" borderId="132" xfId="2" applyNumberFormat="1" applyFont="1" applyFill="1" applyBorder="1" applyAlignment="1">
      <alignment vertical="top" wrapText="1"/>
    </xf>
    <xf numFmtId="164" fontId="20" fillId="8" borderId="133" xfId="2" applyFont="1" applyFill="1" applyBorder="1" applyAlignment="1">
      <alignment horizontal="center" vertical="top" wrapText="1"/>
    </xf>
    <xf numFmtId="166" fontId="3" fillId="9" borderId="131" xfId="2" applyNumberFormat="1" applyFont="1" applyFill="1" applyBorder="1" applyAlignment="1">
      <alignment vertical="top" wrapText="1"/>
    </xf>
    <xf numFmtId="166" fontId="21" fillId="7" borderId="132" xfId="2" applyNumberFormat="1" applyFont="1" applyFill="1" applyBorder="1" applyAlignment="1">
      <alignment vertical="top" wrapText="1"/>
    </xf>
    <xf numFmtId="164" fontId="21" fillId="7" borderId="133" xfId="2" applyFont="1" applyFill="1" applyBorder="1" applyAlignment="1">
      <alignment vertical="top" wrapText="1"/>
    </xf>
    <xf numFmtId="166" fontId="22" fillId="9" borderId="131" xfId="2" applyNumberFormat="1" applyFont="1" applyFill="1" applyBorder="1" applyAlignment="1">
      <alignment vertical="top" wrapText="1"/>
    </xf>
    <xf numFmtId="164" fontId="28" fillId="9" borderId="131" xfId="2" applyFont="1" applyFill="1" applyBorder="1" applyAlignment="1">
      <alignment vertical="top" wrapText="1"/>
    </xf>
    <xf numFmtId="164" fontId="21" fillId="7" borderId="132" xfId="2" applyFont="1" applyFill="1" applyBorder="1" applyAlignment="1">
      <alignment vertical="top" wrapText="1"/>
    </xf>
    <xf numFmtId="166" fontId="28" fillId="9" borderId="131" xfId="2" applyNumberFormat="1" applyFont="1" applyFill="1" applyBorder="1" applyAlignment="1">
      <alignment vertical="top" wrapText="1"/>
    </xf>
    <xf numFmtId="165" fontId="21" fillId="2" borderId="61" xfId="0" applyNumberFormat="1" applyFont="1" applyFill="1" applyBorder="1" applyAlignment="1">
      <alignment vertical="top" wrapText="1"/>
    </xf>
    <xf numFmtId="166" fontId="28" fillId="9" borderId="71" xfId="2" applyNumberFormat="1" applyFont="1" applyFill="1" applyBorder="1" applyAlignment="1">
      <alignment vertical="top" wrapText="1"/>
    </xf>
    <xf numFmtId="166" fontId="21" fillId="7" borderId="0" xfId="2" applyNumberFormat="1" applyFont="1" applyFill="1" applyBorder="1" applyAlignment="1">
      <alignment vertical="top" wrapText="1"/>
    </xf>
    <xf numFmtId="164" fontId="21" fillId="7" borderId="39" xfId="2" applyFont="1" applyFill="1" applyBorder="1" applyAlignment="1">
      <alignment vertical="top" wrapText="1"/>
    </xf>
    <xf numFmtId="166" fontId="22" fillId="9" borderId="71" xfId="2" applyNumberFormat="1" applyFont="1" applyFill="1" applyBorder="1" applyAlignment="1">
      <alignment vertical="top" wrapText="1"/>
    </xf>
    <xf numFmtId="165" fontId="99" fillId="0" borderId="93" xfId="0" applyNumberFormat="1" applyFont="1" applyFill="1" applyBorder="1" applyAlignment="1">
      <alignment vertical="center" wrapText="1"/>
    </xf>
    <xf numFmtId="165" fontId="102" fillId="0" borderId="93" xfId="0" applyNumberFormat="1" applyFont="1" applyFill="1" applyBorder="1" applyAlignment="1">
      <alignment horizontal="left" vertical="top" wrapText="1"/>
    </xf>
    <xf numFmtId="165" fontId="100" fillId="0" borderId="93" xfId="0" applyNumberFormat="1" applyFont="1" applyFill="1" applyBorder="1" applyAlignment="1">
      <alignment horizontal="center" vertical="top" wrapText="1"/>
    </xf>
    <xf numFmtId="0" fontId="53" fillId="2" borderId="97" xfId="0" applyFont="1" applyFill="1" applyBorder="1" applyAlignment="1">
      <alignment horizontal="center" vertical="center"/>
    </xf>
    <xf numFmtId="0" fontId="24" fillId="0" borderId="75" xfId="0" applyFont="1" applyFill="1" applyBorder="1" applyAlignment="1">
      <alignment vertical="top" wrapText="1"/>
    </xf>
    <xf numFmtId="165" fontId="88" fillId="0" borderId="41" xfId="0" applyNumberFormat="1" applyFont="1" applyFill="1" applyBorder="1" applyAlignment="1">
      <alignment horizontal="center" vertical="top" wrapText="1"/>
    </xf>
    <xf numFmtId="0" fontId="0" fillId="0" borderId="93" xfId="0" applyBorder="1"/>
    <xf numFmtId="0" fontId="49" fillId="0" borderId="93" xfId="0" applyFont="1" applyFill="1" applyBorder="1" applyAlignment="1">
      <alignment horizontal="center" vertical="top" wrapText="1"/>
    </xf>
    <xf numFmtId="0" fontId="49" fillId="0" borderId="93" xfId="0" applyFont="1" applyFill="1" applyBorder="1" applyAlignment="1">
      <alignment vertical="top" wrapText="1"/>
    </xf>
    <xf numFmtId="164" fontId="49" fillId="0" borderId="93" xfId="2" applyFont="1" applyFill="1" applyBorder="1" applyAlignment="1">
      <alignment vertical="top" wrapText="1"/>
    </xf>
    <xf numFmtId="0" fontId="70" fillId="0" borderId="0" xfId="0" applyFont="1" applyFill="1" applyAlignment="1">
      <alignment vertical="center"/>
    </xf>
    <xf numFmtId="0" fontId="0" fillId="0" borderId="0" xfId="0" applyFont="1" applyFill="1"/>
    <xf numFmtId="0" fontId="70" fillId="0" borderId="93" xfId="0" applyFont="1" applyFill="1" applyBorder="1" applyAlignment="1">
      <alignment vertical="top" wrapText="1"/>
    </xf>
    <xf numFmtId="164" fontId="108" fillId="0" borderId="93" xfId="2" applyFont="1" applyFill="1" applyBorder="1" applyAlignment="1">
      <alignment vertical="top" wrapText="1"/>
    </xf>
    <xf numFmtId="0" fontId="49" fillId="0" borderId="114" xfId="0" applyFont="1" applyFill="1" applyBorder="1" applyAlignment="1">
      <alignment horizontal="center" vertical="top" wrapText="1"/>
    </xf>
    <xf numFmtId="0" fontId="70" fillId="0" borderId="115" xfId="0" applyFont="1" applyFill="1" applyBorder="1" applyAlignment="1">
      <alignment vertical="top" wrapText="1"/>
    </xf>
    <xf numFmtId="0" fontId="110" fillId="0" borderId="114" xfId="0" applyFont="1" applyFill="1" applyBorder="1" applyAlignment="1">
      <alignment vertical="top" wrapText="1"/>
    </xf>
    <xf numFmtId="0" fontId="111" fillId="0" borderId="115" xfId="0" applyFont="1" applyFill="1" applyBorder="1" applyAlignment="1">
      <alignment vertical="top" wrapText="1"/>
    </xf>
    <xf numFmtId="0" fontId="112" fillId="0" borderId="115" xfId="0" applyFont="1" applyFill="1" applyBorder="1" applyAlignment="1">
      <alignment vertical="top" wrapText="1"/>
    </xf>
    <xf numFmtId="0" fontId="108" fillId="0" borderId="93" xfId="0" applyFont="1" applyFill="1" applyBorder="1" applyAlignment="1">
      <alignment vertical="top" wrapText="1"/>
    </xf>
    <xf numFmtId="0" fontId="108" fillId="0" borderId="96" xfId="0" applyFont="1" applyFill="1" applyBorder="1" applyAlignment="1">
      <alignment vertical="top" wrapText="1"/>
    </xf>
    <xf numFmtId="0" fontId="70" fillId="0" borderId="96" xfId="0" applyFont="1" applyFill="1" applyBorder="1" applyAlignment="1">
      <alignment vertical="top" wrapText="1"/>
    </xf>
    <xf numFmtId="0" fontId="8" fillId="0" borderId="96" xfId="0" applyFont="1" applyFill="1" applyBorder="1" applyAlignment="1">
      <alignment vertical="top" wrapText="1"/>
    </xf>
    <xf numFmtId="164" fontId="49" fillId="0" borderId="116" xfId="2" applyFont="1" applyFill="1" applyBorder="1" applyAlignment="1">
      <alignment vertical="top" wrapText="1"/>
    </xf>
    <xf numFmtId="0" fontId="70" fillId="0" borderId="93" xfId="0" applyFont="1" applyFill="1" applyBorder="1" applyAlignment="1">
      <alignment horizontal="center" vertical="top" wrapText="1"/>
    </xf>
    <xf numFmtId="164" fontId="70" fillId="0" borderId="93" xfId="2" applyFont="1" applyFill="1" applyBorder="1" applyAlignment="1">
      <alignment vertical="top" wrapText="1"/>
    </xf>
    <xf numFmtId="0" fontId="49" fillId="0" borderId="96" xfId="0" applyFont="1" applyFill="1" applyBorder="1" applyAlignment="1">
      <alignment vertical="top" wrapText="1"/>
    </xf>
    <xf numFmtId="164" fontId="49" fillId="0" borderId="96" xfId="2" applyFont="1" applyFill="1" applyBorder="1" applyAlignment="1">
      <alignment vertical="top" wrapText="1"/>
    </xf>
    <xf numFmtId="164" fontId="70" fillId="0" borderId="96" xfId="2" applyFont="1" applyFill="1" applyBorder="1" applyAlignment="1">
      <alignment vertical="top" wrapText="1"/>
    </xf>
    <xf numFmtId="0" fontId="70" fillId="0" borderId="108" xfId="0" applyFont="1" applyFill="1" applyBorder="1" applyAlignment="1">
      <alignment horizontal="center" vertical="top" wrapText="1"/>
    </xf>
    <xf numFmtId="0" fontId="70" fillId="0" borderId="108" xfId="0" applyFont="1" applyFill="1" applyBorder="1" applyAlignment="1">
      <alignment vertical="top" wrapText="1"/>
    </xf>
    <xf numFmtId="164" fontId="8" fillId="0" borderId="93" xfId="2" applyFont="1" applyFill="1" applyBorder="1" applyAlignment="1">
      <alignment vertical="top" wrapText="1"/>
    </xf>
    <xf numFmtId="0" fontId="49" fillId="0" borderId="111" xfId="0" applyFont="1" applyFill="1" applyBorder="1" applyAlignment="1">
      <alignment vertical="top" wrapText="1"/>
    </xf>
    <xf numFmtId="0" fontId="70" fillId="0" borderId="111" xfId="0" applyFont="1" applyFill="1" applyBorder="1" applyAlignment="1">
      <alignment vertical="top" wrapText="1"/>
    </xf>
    <xf numFmtId="0" fontId="49" fillId="0" borderId="108" xfId="0" applyFont="1" applyFill="1" applyBorder="1" applyAlignment="1">
      <alignment horizontal="center" vertical="top" wrapText="1"/>
    </xf>
    <xf numFmtId="0" fontId="49" fillId="0" borderId="108" xfId="0" applyFont="1" applyFill="1" applyBorder="1" applyAlignment="1">
      <alignment vertical="top" wrapText="1"/>
    </xf>
    <xf numFmtId="0" fontId="70" fillId="0" borderId="111" xfId="0" applyNumberFormat="1" applyFont="1" applyFill="1" applyBorder="1" applyAlignment="1">
      <alignment vertical="top" wrapText="1"/>
    </xf>
    <xf numFmtId="0" fontId="8" fillId="0" borderId="111" xfId="0" applyFont="1" applyFill="1" applyBorder="1" applyAlignment="1">
      <alignment vertical="top" wrapText="1"/>
    </xf>
    <xf numFmtId="166" fontId="70" fillId="0" borderId="93" xfId="2" applyNumberFormat="1" applyFont="1" applyFill="1" applyBorder="1" applyAlignment="1">
      <alignment vertical="top" wrapText="1"/>
    </xf>
    <xf numFmtId="0" fontId="8" fillId="0" borderId="114" xfId="0" applyFont="1" applyFill="1" applyBorder="1" applyAlignment="1">
      <alignment horizontal="center" vertical="top" wrapText="1"/>
    </xf>
    <xf numFmtId="0" fontId="8" fillId="0" borderId="93" xfId="0" applyFont="1" applyFill="1" applyBorder="1" applyAlignment="1">
      <alignment vertical="top" wrapText="1"/>
    </xf>
    <xf numFmtId="0" fontId="8" fillId="0" borderId="108" xfId="0" applyFont="1" applyFill="1" applyBorder="1" applyAlignment="1">
      <alignment vertical="top" wrapText="1"/>
    </xf>
    <xf numFmtId="0" fontId="8" fillId="0" borderId="115" xfId="0" applyFont="1" applyFill="1" applyBorder="1" applyAlignment="1">
      <alignment vertical="top" wrapText="1"/>
    </xf>
    <xf numFmtId="0" fontId="8" fillId="0" borderId="108" xfId="0" applyFont="1" applyFill="1" applyBorder="1" applyAlignment="1">
      <alignment horizontal="center" vertical="top" wrapText="1"/>
    </xf>
    <xf numFmtId="0" fontId="8" fillId="0" borderId="114" xfId="0" applyFont="1" applyFill="1" applyBorder="1" applyAlignment="1">
      <alignment vertical="top" wrapText="1"/>
    </xf>
    <xf numFmtId="0" fontId="70" fillId="0" borderId="107" xfId="0" applyFont="1" applyFill="1" applyBorder="1" applyAlignment="1">
      <alignment vertical="top" wrapText="1"/>
    </xf>
    <xf numFmtId="0" fontId="8" fillId="0" borderId="107" xfId="0" applyFont="1" applyFill="1" applyBorder="1" applyAlignment="1">
      <alignment vertical="top" wrapText="1"/>
    </xf>
    <xf numFmtId="0" fontId="70" fillId="0" borderId="103" xfId="0" applyFont="1" applyFill="1" applyBorder="1" applyAlignment="1">
      <alignment vertical="top" wrapText="1"/>
    </xf>
    <xf numFmtId="0" fontId="70" fillId="0" borderId="96" xfId="0" applyFont="1" applyFill="1" applyBorder="1" applyAlignment="1">
      <alignment horizontal="center" vertical="top" wrapText="1"/>
    </xf>
    <xf numFmtId="0" fontId="70" fillId="0" borderId="93" xfId="0" applyFont="1" applyFill="1" applyBorder="1" applyAlignment="1">
      <alignment horizontal="left" vertical="top" wrapText="1"/>
    </xf>
    <xf numFmtId="4" fontId="70" fillId="0" borderId="93" xfId="2" applyNumberFormat="1" applyFont="1" applyFill="1" applyBorder="1" applyAlignment="1">
      <alignment vertical="top" wrapText="1"/>
    </xf>
    <xf numFmtId="0" fontId="48" fillId="7" borderId="1" xfId="0" applyFont="1" applyFill="1" applyBorder="1" applyAlignment="1">
      <alignment vertical="center" wrapText="1"/>
    </xf>
    <xf numFmtId="0" fontId="89" fillId="4" borderId="109" xfId="0" applyFont="1" applyFill="1" applyBorder="1" applyAlignment="1">
      <alignment horizontal="center" vertical="top" wrapText="1"/>
    </xf>
    <xf numFmtId="0" fontId="89" fillId="4" borderId="49" xfId="0" applyFont="1" applyFill="1" applyBorder="1" applyAlignment="1">
      <alignment horizontal="center" vertical="top" wrapText="1"/>
    </xf>
    <xf numFmtId="0" fontId="89" fillId="4" borderId="50" xfId="0" applyFont="1" applyFill="1" applyBorder="1" applyAlignment="1">
      <alignment horizontal="center" vertical="top" wrapText="1"/>
    </xf>
    <xf numFmtId="0" fontId="89" fillId="4" borderId="53" xfId="0" applyFont="1" applyFill="1" applyBorder="1" applyAlignment="1">
      <alignment horizontal="center" vertical="top" wrapText="1"/>
    </xf>
    <xf numFmtId="0" fontId="89" fillId="4" borderId="110" xfId="0" applyFont="1" applyFill="1" applyBorder="1" applyAlignment="1">
      <alignment horizontal="center" vertical="top" wrapText="1"/>
    </xf>
    <xf numFmtId="0" fontId="115" fillId="3" borderId="48" xfId="0" applyFont="1" applyFill="1" applyBorder="1" applyAlignment="1">
      <alignment horizontal="left" vertical="center" wrapText="1"/>
    </xf>
    <xf numFmtId="0" fontId="116" fillId="2" borderId="49" xfId="0" applyFont="1" applyFill="1" applyBorder="1" applyAlignment="1">
      <alignment horizontal="center" vertical="top" wrapText="1"/>
    </xf>
    <xf numFmtId="0" fontId="116" fillId="2" borderId="50" xfId="0" applyFont="1" applyFill="1" applyBorder="1" applyAlignment="1">
      <alignment horizontal="center" vertical="top" wrapText="1"/>
    </xf>
    <xf numFmtId="0" fontId="116" fillId="2" borderId="110" xfId="0" applyFont="1" applyFill="1" applyBorder="1" applyAlignment="1">
      <alignment horizontal="center" vertical="top" wrapText="1"/>
    </xf>
    <xf numFmtId="0" fontId="116" fillId="2" borderId="93" xfId="0" applyFont="1" applyFill="1" applyBorder="1" applyAlignment="1">
      <alignment horizontal="center" vertical="top" wrapText="1"/>
    </xf>
    <xf numFmtId="0" fontId="0" fillId="2" borderId="93" xfId="0" applyFont="1" applyFill="1" applyBorder="1"/>
    <xf numFmtId="0" fontId="89" fillId="9" borderId="51" xfId="0" applyFont="1" applyFill="1" applyBorder="1" applyAlignment="1">
      <alignment horizontal="left" vertical="center" wrapText="1"/>
    </xf>
    <xf numFmtId="0" fontId="89" fillId="9" borderId="52" xfId="0" applyFont="1" applyFill="1" applyBorder="1" applyAlignment="1">
      <alignment vertical="center" wrapText="1"/>
    </xf>
    <xf numFmtId="164" fontId="89" fillId="9" borderId="52" xfId="2" applyFont="1" applyFill="1" applyBorder="1" applyAlignment="1">
      <alignment vertical="center" wrapText="1"/>
    </xf>
    <xf numFmtId="164" fontId="89" fillId="9" borderId="44" xfId="2" applyFont="1" applyFill="1" applyBorder="1" applyAlignment="1">
      <alignment vertical="center" wrapText="1"/>
    </xf>
    <xf numFmtId="164" fontId="89" fillId="9" borderId="93" xfId="2" applyFont="1" applyFill="1" applyBorder="1" applyAlignment="1">
      <alignment vertical="center" wrapText="1"/>
    </xf>
    <xf numFmtId="0" fontId="0" fillId="9" borderId="93" xfId="0" applyFont="1" applyFill="1" applyBorder="1"/>
    <xf numFmtId="0" fontId="0" fillId="2" borderId="93" xfId="0" applyFont="1" applyFill="1" applyBorder="1" applyAlignment="1">
      <alignment vertical="top" wrapText="1"/>
    </xf>
    <xf numFmtId="165" fontId="9" fillId="6" borderId="17" xfId="0" applyNumberFormat="1" applyFont="1" applyFill="1" applyBorder="1" applyAlignment="1">
      <alignment horizontal="center" vertical="center" wrapText="1"/>
    </xf>
    <xf numFmtId="165" fontId="9" fillId="6" borderId="18" xfId="0" applyNumberFormat="1" applyFont="1" applyFill="1" applyBorder="1" applyAlignment="1">
      <alignment horizontal="center" vertical="center" wrapText="1"/>
    </xf>
    <xf numFmtId="165" fontId="9" fillId="6" borderId="19" xfId="0" applyNumberFormat="1" applyFont="1" applyFill="1" applyBorder="1" applyAlignment="1">
      <alignment horizontal="center" vertical="center" wrapText="1"/>
    </xf>
    <xf numFmtId="165" fontId="9" fillId="6" borderId="23" xfId="0" applyNumberFormat="1" applyFont="1" applyFill="1" applyBorder="1" applyAlignment="1">
      <alignment horizontal="left" vertical="center" wrapText="1"/>
    </xf>
    <xf numFmtId="165" fontId="38" fillId="6" borderId="21" xfId="0" applyNumberFormat="1" applyFont="1" applyFill="1" applyBorder="1" applyAlignment="1">
      <alignment horizontal="left" vertical="center" wrapText="1"/>
    </xf>
    <xf numFmtId="165" fontId="38" fillId="6" borderId="21" xfId="0" applyNumberFormat="1" applyFont="1" applyFill="1" applyBorder="1" applyAlignment="1">
      <alignment horizontal="center" vertical="center" wrapText="1"/>
    </xf>
    <xf numFmtId="165" fontId="117" fillId="6" borderId="21" xfId="0" applyNumberFormat="1" applyFont="1" applyFill="1" applyBorder="1" applyAlignment="1">
      <alignment horizontal="right" vertical="center" wrapText="1"/>
    </xf>
    <xf numFmtId="165" fontId="9" fillId="6" borderId="21" xfId="0" applyNumberFormat="1" applyFont="1" applyFill="1" applyBorder="1" applyAlignment="1">
      <alignment horizontal="right" vertical="center" wrapText="1"/>
    </xf>
    <xf numFmtId="165" fontId="9" fillId="6" borderId="22" xfId="0" applyNumberFormat="1" applyFont="1" applyFill="1" applyBorder="1" applyAlignment="1">
      <alignment horizontal="right" vertical="center" wrapText="1"/>
    </xf>
    <xf numFmtId="165" fontId="9" fillId="8" borderId="20" xfId="0" applyNumberFormat="1" applyFont="1" applyFill="1" applyBorder="1" applyAlignment="1">
      <alignment horizontal="left" vertical="center" wrapText="1"/>
    </xf>
    <xf numFmtId="165" fontId="38" fillId="8" borderId="21" xfId="0" applyNumberFormat="1" applyFont="1" applyFill="1" applyBorder="1" applyAlignment="1">
      <alignment horizontal="left" vertical="center" wrapText="1"/>
    </xf>
    <xf numFmtId="165" fontId="38" fillId="8" borderId="21" xfId="0" applyNumberFormat="1" applyFont="1" applyFill="1" applyBorder="1" applyAlignment="1">
      <alignment horizontal="center" vertical="center" wrapText="1"/>
    </xf>
    <xf numFmtId="165" fontId="117" fillId="8" borderId="21" xfId="0" applyNumberFormat="1" applyFont="1" applyFill="1" applyBorder="1" applyAlignment="1">
      <alignment horizontal="right" vertical="center" wrapText="1"/>
    </xf>
    <xf numFmtId="165" fontId="117" fillId="8" borderId="22" xfId="0" applyNumberFormat="1" applyFont="1" applyFill="1" applyBorder="1" applyAlignment="1">
      <alignment horizontal="right" vertical="center" wrapText="1"/>
    </xf>
    <xf numFmtId="165" fontId="9" fillId="8" borderId="21" xfId="0" applyNumberFormat="1" applyFont="1" applyFill="1" applyBorder="1" applyAlignment="1">
      <alignment horizontal="right" vertical="center" wrapText="1"/>
    </xf>
    <xf numFmtId="165" fontId="9" fillId="8" borderId="22" xfId="0" applyNumberFormat="1" applyFont="1" applyFill="1" applyBorder="1" applyAlignment="1">
      <alignment horizontal="right" vertical="center" wrapText="1"/>
    </xf>
    <xf numFmtId="165" fontId="9" fillId="2" borderId="21" xfId="0" applyNumberFormat="1" applyFont="1" applyFill="1" applyBorder="1" applyAlignment="1">
      <alignment horizontal="center" vertical="center" wrapText="1"/>
    </xf>
    <xf numFmtId="165" fontId="38" fillId="0" borderId="21" xfId="0" applyNumberFormat="1" applyFont="1" applyFill="1" applyBorder="1" applyAlignment="1">
      <alignment horizontal="left" vertical="center" wrapText="1"/>
    </xf>
    <xf numFmtId="165" fontId="9" fillId="2" borderId="22" xfId="0" applyNumberFormat="1" applyFont="1" applyFill="1" applyBorder="1" applyAlignment="1">
      <alignment horizontal="center" vertical="center" wrapText="1"/>
    </xf>
    <xf numFmtId="10" fontId="38" fillId="0" borderId="21" xfId="3" applyNumberFormat="1" applyFont="1" applyFill="1" applyBorder="1" applyAlignment="1">
      <alignment horizontal="left" vertical="top" wrapText="1"/>
    </xf>
    <xf numFmtId="10" fontId="38" fillId="0" borderId="22" xfId="3" applyNumberFormat="1" applyFont="1" applyFill="1" applyBorder="1" applyAlignment="1">
      <alignment horizontal="left" vertical="top" wrapText="1"/>
    </xf>
    <xf numFmtId="165" fontId="9" fillId="6" borderId="21" xfId="0" applyNumberFormat="1" applyFont="1" applyFill="1" applyBorder="1" applyAlignment="1">
      <alignment horizontal="left" vertical="center" wrapText="1"/>
    </xf>
    <xf numFmtId="165" fontId="38" fillId="2" borderId="21" xfId="0" applyNumberFormat="1" applyFont="1" applyFill="1" applyBorder="1" applyAlignment="1">
      <alignment horizontal="left" vertical="center" wrapText="1"/>
    </xf>
    <xf numFmtId="10" fontId="38" fillId="2" borderId="21" xfId="3" applyNumberFormat="1" applyFont="1" applyFill="1" applyBorder="1" applyAlignment="1">
      <alignment horizontal="center" vertical="center" wrapText="1"/>
    </xf>
    <xf numFmtId="10" fontId="38" fillId="2" borderId="21" xfId="3" applyNumberFormat="1" applyFont="1" applyFill="1" applyBorder="1" applyAlignment="1">
      <alignment horizontal="left" vertical="center" wrapText="1"/>
    </xf>
    <xf numFmtId="165" fontId="9" fillId="8" borderId="23" xfId="0" applyNumberFormat="1" applyFont="1" applyFill="1" applyBorder="1" applyAlignment="1">
      <alignment horizontal="left" vertical="center" wrapText="1"/>
    </xf>
    <xf numFmtId="165" fontId="117" fillId="0" borderId="21" xfId="0" applyNumberFormat="1" applyFont="1" applyBorder="1" applyAlignment="1">
      <alignment horizontal="center" vertical="center" wrapText="1"/>
    </xf>
    <xf numFmtId="165" fontId="117" fillId="0" borderId="22" xfId="0" applyNumberFormat="1" applyFont="1" applyBorder="1" applyAlignment="1">
      <alignment horizontal="center" vertical="center" wrapText="1"/>
    </xf>
    <xf numFmtId="0" fontId="9" fillId="2" borderId="26" xfId="0" applyFont="1" applyFill="1" applyBorder="1" applyAlignment="1">
      <alignment vertical="center" wrapText="1"/>
    </xf>
    <xf numFmtId="165" fontId="117" fillId="2" borderId="21" xfId="0" applyNumberFormat="1" applyFont="1" applyFill="1" applyBorder="1" applyAlignment="1">
      <alignment horizontal="center" vertical="center" wrapText="1"/>
    </xf>
    <xf numFmtId="165" fontId="9" fillId="0" borderId="21" xfId="0" applyNumberFormat="1" applyFont="1" applyBorder="1" applyAlignment="1">
      <alignment horizontal="center" vertical="center" wrapText="1"/>
    </xf>
    <xf numFmtId="165" fontId="9" fillId="0" borderId="22" xfId="0" applyNumberFormat="1" applyFont="1" applyBorder="1" applyAlignment="1">
      <alignment horizontal="center" vertical="center" wrapText="1"/>
    </xf>
    <xf numFmtId="165" fontId="117" fillId="6" borderId="22" xfId="0" applyNumberFormat="1" applyFont="1" applyFill="1" applyBorder="1" applyAlignment="1">
      <alignment horizontal="right" vertical="center" wrapText="1"/>
    </xf>
    <xf numFmtId="165" fontId="9" fillId="8" borderId="27" xfId="0" applyNumberFormat="1" applyFont="1" applyFill="1" applyBorder="1" applyAlignment="1">
      <alignment horizontal="left" vertical="center" wrapText="1"/>
    </xf>
    <xf numFmtId="165" fontId="117" fillId="8" borderId="21" xfId="0" applyNumberFormat="1" applyFont="1" applyFill="1" applyBorder="1" applyAlignment="1">
      <alignment vertical="center" wrapText="1"/>
    </xf>
    <xf numFmtId="165" fontId="117" fillId="8" borderId="22" xfId="0" applyNumberFormat="1" applyFont="1" applyFill="1" applyBorder="1" applyAlignment="1">
      <alignment vertical="center" wrapText="1"/>
    </xf>
    <xf numFmtId="0" fontId="117" fillId="2" borderId="28" xfId="0" applyFont="1" applyFill="1" applyBorder="1" applyAlignment="1">
      <alignment vertical="center" wrapText="1"/>
    </xf>
    <xf numFmtId="165" fontId="117" fillId="0" borderId="29" xfId="0" applyNumberFormat="1" applyFont="1" applyBorder="1" applyAlignment="1">
      <alignment horizontal="center" vertical="center" wrapText="1"/>
    </xf>
    <xf numFmtId="0" fontId="117" fillId="0" borderId="21" xfId="0" applyNumberFormat="1" applyFont="1" applyBorder="1" applyAlignment="1">
      <alignment horizontal="left" vertical="center" wrapText="1"/>
    </xf>
    <xf numFmtId="0" fontId="117" fillId="0" borderId="22" xfId="0" applyNumberFormat="1" applyFont="1" applyBorder="1" applyAlignment="1">
      <alignment horizontal="left" vertical="center" wrapText="1"/>
    </xf>
    <xf numFmtId="165" fontId="118" fillId="0" borderId="21" xfId="0" applyNumberFormat="1" applyFont="1" applyFill="1" applyBorder="1" applyAlignment="1">
      <alignment horizontal="left" vertical="top" wrapText="1"/>
    </xf>
    <xf numFmtId="165" fontId="38" fillId="2" borderId="21" xfId="0" applyNumberFormat="1" applyFont="1" applyFill="1" applyBorder="1" applyAlignment="1">
      <alignment horizontal="left" vertical="top" wrapText="1"/>
    </xf>
    <xf numFmtId="165" fontId="38" fillId="0" borderId="21" xfId="0" applyNumberFormat="1" applyFont="1" applyBorder="1" applyAlignment="1">
      <alignment horizontal="left" vertical="top" wrapText="1"/>
    </xf>
    <xf numFmtId="165" fontId="38" fillId="2" borderId="22" xfId="0" applyNumberFormat="1" applyFont="1" applyFill="1" applyBorder="1" applyAlignment="1">
      <alignment horizontal="left" vertical="top" wrapText="1"/>
    </xf>
    <xf numFmtId="165" fontId="9" fillId="8" borderId="21" xfId="0" applyNumberFormat="1" applyFont="1" applyFill="1" applyBorder="1" applyAlignment="1">
      <alignment horizontal="left" vertical="center" wrapText="1"/>
    </xf>
    <xf numFmtId="165" fontId="118" fillId="0" borderId="21" xfId="0" applyNumberFormat="1" applyFont="1" applyBorder="1" applyAlignment="1">
      <alignment horizontal="left" vertical="center" wrapText="1"/>
    </xf>
    <xf numFmtId="165" fontId="38" fillId="0" borderId="21" xfId="0" applyNumberFormat="1" applyFont="1" applyBorder="1" applyAlignment="1">
      <alignment horizontal="left" vertical="center" wrapText="1"/>
    </xf>
    <xf numFmtId="165" fontId="118" fillId="0" borderId="27" xfId="0" applyNumberFormat="1" applyFont="1" applyBorder="1" applyAlignment="1">
      <alignment vertical="top" wrapText="1"/>
    </xf>
    <xf numFmtId="165" fontId="38" fillId="0" borderId="22" xfId="0" applyNumberFormat="1" applyFont="1" applyBorder="1" applyAlignment="1">
      <alignment horizontal="left" vertical="top" wrapText="1"/>
    </xf>
    <xf numFmtId="165" fontId="118" fillId="8" borderId="21" xfId="0" applyNumberFormat="1" applyFont="1" applyFill="1" applyBorder="1" applyAlignment="1">
      <alignment horizontal="center" vertical="center" wrapText="1"/>
    </xf>
    <xf numFmtId="165" fontId="118" fillId="8" borderId="21" xfId="0" applyNumberFormat="1" applyFont="1" applyFill="1" applyBorder="1" applyAlignment="1">
      <alignment horizontal="left" vertical="top" wrapText="1"/>
    </xf>
    <xf numFmtId="0" fontId="117" fillId="8" borderId="21" xfId="0" applyNumberFormat="1" applyFont="1" applyFill="1" applyBorder="1" applyAlignment="1">
      <alignment horizontal="right" vertical="center" wrapText="1"/>
    </xf>
    <xf numFmtId="0" fontId="117" fillId="8" borderId="22" xfId="0" applyNumberFormat="1" applyFont="1" applyFill="1" applyBorder="1" applyAlignment="1">
      <alignment horizontal="right" vertical="center" wrapText="1"/>
    </xf>
    <xf numFmtId="165" fontId="117" fillId="8" borderId="21" xfId="0" applyNumberFormat="1" applyFont="1" applyFill="1" applyBorder="1" applyAlignment="1">
      <alignment horizontal="right" vertical="top" wrapText="1"/>
    </xf>
    <xf numFmtId="165" fontId="117" fillId="2" borderId="30" xfId="0" applyNumberFormat="1" applyFont="1" applyFill="1" applyBorder="1" applyAlignment="1">
      <alignment horizontal="center" vertical="center" wrapText="1"/>
    </xf>
    <xf numFmtId="165" fontId="118" fillId="2" borderId="21" xfId="0" applyNumberFormat="1" applyFont="1" applyFill="1" applyBorder="1" applyAlignment="1">
      <alignment horizontal="left" vertical="top" wrapText="1"/>
    </xf>
    <xf numFmtId="165" fontId="117" fillId="2" borderId="21" xfId="0" applyNumberFormat="1" applyFont="1" applyFill="1" applyBorder="1" applyAlignment="1">
      <alignment horizontal="left" vertical="top" wrapText="1"/>
    </xf>
    <xf numFmtId="165" fontId="117" fillId="2" borderId="22" xfId="0" applyNumberFormat="1" applyFont="1" applyFill="1" applyBorder="1" applyAlignment="1">
      <alignment horizontal="left" vertical="top" wrapText="1"/>
    </xf>
    <xf numFmtId="165" fontId="117" fillId="6" borderId="23" xfId="0" applyNumberFormat="1" applyFont="1" applyFill="1" applyBorder="1" applyAlignment="1">
      <alignment horizontal="left" vertical="top" wrapText="1"/>
    </xf>
    <xf numFmtId="165" fontId="118" fillId="6" borderId="21" xfId="0" applyNumberFormat="1" applyFont="1" applyFill="1" applyBorder="1" applyAlignment="1">
      <alignment horizontal="center" vertical="center" wrapText="1"/>
    </xf>
    <xf numFmtId="165" fontId="118" fillId="6" borderId="21" xfId="0" applyNumberFormat="1" applyFont="1" applyFill="1" applyBorder="1" applyAlignment="1">
      <alignment horizontal="left" vertical="top" wrapText="1"/>
    </xf>
    <xf numFmtId="0" fontId="117" fillId="6" borderId="21" xfId="0" applyNumberFormat="1" applyFont="1" applyFill="1" applyBorder="1" applyAlignment="1">
      <alignment horizontal="right" vertical="center" wrapText="1"/>
    </xf>
    <xf numFmtId="0" fontId="117" fillId="6" borderId="22" xfId="0" applyNumberFormat="1" applyFont="1" applyFill="1" applyBorder="1" applyAlignment="1">
      <alignment horizontal="right" vertical="center" wrapText="1"/>
    </xf>
    <xf numFmtId="165" fontId="117" fillId="8" borderId="23" xfId="0" applyNumberFormat="1" applyFont="1" applyFill="1" applyBorder="1" applyAlignment="1">
      <alignment horizontal="left" vertical="top" wrapText="1"/>
    </xf>
    <xf numFmtId="165" fontId="117" fillId="8" borderId="31" xfId="0" applyNumberFormat="1" applyFont="1" applyFill="1" applyBorder="1" applyAlignment="1">
      <alignment horizontal="left" vertical="top" wrapText="1"/>
    </xf>
    <xf numFmtId="165" fontId="117" fillId="2" borderId="25" xfId="0" applyNumberFormat="1" applyFont="1" applyFill="1" applyBorder="1" applyAlignment="1">
      <alignment horizontal="left" vertical="top" wrapText="1"/>
    </xf>
    <xf numFmtId="165" fontId="117" fillId="2" borderId="22" xfId="0" applyNumberFormat="1" applyFont="1" applyFill="1" applyBorder="1" applyAlignment="1">
      <alignment horizontal="left" vertical="center" wrapText="1"/>
    </xf>
    <xf numFmtId="165" fontId="9" fillId="2" borderId="26" xfId="0" applyNumberFormat="1" applyFont="1" applyFill="1" applyBorder="1" applyAlignment="1">
      <alignment horizontal="left" vertical="center" wrapText="1"/>
    </xf>
    <xf numFmtId="165" fontId="118" fillId="6" borderId="29" xfId="0" applyNumberFormat="1" applyFont="1" applyFill="1" applyBorder="1" applyAlignment="1">
      <alignment horizontal="center" vertical="center" wrapText="1"/>
    </xf>
    <xf numFmtId="0" fontId="9" fillId="6" borderId="21" xfId="0" applyNumberFormat="1" applyFont="1" applyFill="1" applyBorder="1" applyAlignment="1">
      <alignment horizontal="right" vertical="center" wrapText="1"/>
    </xf>
    <xf numFmtId="0" fontId="9" fillId="6" borderId="22" xfId="0" applyNumberFormat="1" applyFont="1" applyFill="1" applyBorder="1" applyAlignment="1">
      <alignment horizontal="right" vertical="center" wrapText="1"/>
    </xf>
    <xf numFmtId="0" fontId="9" fillId="8" borderId="21" xfId="0" applyNumberFormat="1" applyFont="1" applyFill="1" applyBorder="1" applyAlignment="1">
      <alignment horizontal="right" vertical="center" wrapText="1"/>
    </xf>
    <xf numFmtId="0" fontId="9" fillId="8" borderId="22" xfId="0" applyNumberFormat="1" applyFont="1" applyFill="1" applyBorder="1" applyAlignment="1">
      <alignment horizontal="right" vertical="center" wrapText="1"/>
    </xf>
    <xf numFmtId="165" fontId="9" fillId="8" borderId="21" xfId="0" applyNumberFormat="1" applyFont="1" applyFill="1" applyBorder="1" applyAlignment="1">
      <alignment horizontal="right" vertical="top" wrapText="1"/>
    </xf>
    <xf numFmtId="165" fontId="9" fillId="8" borderId="22" xfId="0" applyNumberFormat="1" applyFont="1" applyFill="1" applyBorder="1" applyAlignment="1">
      <alignment horizontal="right" vertical="top" wrapText="1"/>
    </xf>
    <xf numFmtId="165" fontId="117" fillId="8" borderId="22" xfId="0" applyNumberFormat="1" applyFont="1" applyFill="1" applyBorder="1" applyAlignment="1">
      <alignment horizontal="right" vertical="top" wrapText="1"/>
    </xf>
    <xf numFmtId="165" fontId="117" fillId="2" borderId="22" xfId="0" applyNumberFormat="1" applyFont="1" applyFill="1" applyBorder="1" applyAlignment="1">
      <alignment horizontal="center" vertical="center" wrapText="1"/>
    </xf>
    <xf numFmtId="165" fontId="118" fillId="2" borderId="21" xfId="0" applyNumberFormat="1" applyFont="1" applyFill="1" applyBorder="1" applyAlignment="1">
      <alignment horizontal="left" vertical="center" wrapText="1"/>
    </xf>
    <xf numFmtId="0" fontId="38" fillId="2" borderId="21" xfId="0" applyNumberFormat="1" applyFont="1" applyFill="1" applyBorder="1" applyAlignment="1">
      <alignment horizontal="left" vertical="center" wrapText="1"/>
    </xf>
    <xf numFmtId="165" fontId="118" fillId="2" borderId="21" xfId="0" applyNumberFormat="1" applyFont="1" applyFill="1" applyBorder="1" applyAlignment="1">
      <alignment horizontal="center" vertical="center" wrapText="1"/>
    </xf>
    <xf numFmtId="165" fontId="38" fillId="2" borderId="21" xfId="0" applyNumberFormat="1" applyFont="1" applyFill="1" applyBorder="1" applyAlignment="1">
      <alignment horizontal="center" vertical="center" wrapText="1"/>
    </xf>
    <xf numFmtId="165" fontId="118" fillId="0" borderId="22" xfId="0" applyNumberFormat="1" applyFont="1" applyBorder="1" applyAlignment="1">
      <alignment horizontal="left" vertical="center" wrapText="1"/>
    </xf>
    <xf numFmtId="165" fontId="9" fillId="8" borderId="27" xfId="0" applyNumberFormat="1" applyFont="1" applyFill="1" applyBorder="1" applyAlignment="1">
      <alignment horizontal="right" vertical="center" wrapText="1"/>
    </xf>
    <xf numFmtId="165" fontId="118" fillId="0" borderId="21" xfId="0" applyNumberFormat="1" applyFont="1" applyFill="1" applyBorder="1" applyAlignment="1">
      <alignment horizontal="center" vertical="top" wrapText="1"/>
    </xf>
    <xf numFmtId="165" fontId="38" fillId="0" borderId="21" xfId="0" applyNumberFormat="1" applyFont="1" applyFill="1" applyBorder="1" applyAlignment="1">
      <alignment horizontal="left" vertical="top" wrapText="1"/>
    </xf>
    <xf numFmtId="165" fontId="117" fillId="2" borderId="21" xfId="0" applyNumberFormat="1" applyFont="1" applyFill="1" applyBorder="1" applyAlignment="1">
      <alignment horizontal="left" vertical="center" wrapText="1"/>
    </xf>
    <xf numFmtId="0" fontId="38" fillId="0" borderId="21" xfId="0" applyNumberFormat="1" applyFont="1" applyBorder="1" applyAlignment="1">
      <alignment horizontal="left" vertical="center" wrapText="1"/>
    </xf>
    <xf numFmtId="0" fontId="38" fillId="0" borderId="22" xfId="0" applyNumberFormat="1" applyFont="1" applyBorder="1" applyAlignment="1">
      <alignment horizontal="left" vertical="center" wrapText="1"/>
    </xf>
    <xf numFmtId="165" fontId="118" fillId="6" borderId="21" xfId="0" applyNumberFormat="1" applyFont="1" applyFill="1" applyBorder="1" applyAlignment="1">
      <alignment horizontal="left" vertical="center" wrapText="1"/>
    </xf>
    <xf numFmtId="165" fontId="118" fillId="8" borderId="21" xfId="0" applyNumberFormat="1" applyFont="1" applyFill="1" applyBorder="1" applyAlignment="1">
      <alignment horizontal="left" vertical="center" wrapText="1"/>
    </xf>
    <xf numFmtId="0" fontId="9" fillId="2" borderId="21" xfId="0" applyNumberFormat="1" applyFont="1" applyFill="1" applyBorder="1" applyAlignment="1">
      <alignment horizontal="center" vertical="center" wrapText="1"/>
    </xf>
    <xf numFmtId="0" fontId="9" fillId="2" borderId="22" xfId="0" applyNumberFormat="1" applyFont="1" applyFill="1" applyBorder="1" applyAlignment="1">
      <alignment horizontal="center" vertical="center" wrapText="1"/>
    </xf>
    <xf numFmtId="0" fontId="114" fillId="0" borderId="0" xfId="0" applyFont="1"/>
    <xf numFmtId="165" fontId="118" fillId="0" borderId="0" xfId="0" applyNumberFormat="1" applyFont="1" applyBorder="1" applyAlignment="1">
      <alignment horizontal="center" vertical="center" wrapText="1"/>
    </xf>
    <xf numFmtId="165" fontId="118" fillId="0" borderId="39" xfId="0" applyNumberFormat="1" applyFont="1" applyBorder="1" applyAlignment="1">
      <alignment horizontal="center" vertical="center" wrapText="1"/>
    </xf>
    <xf numFmtId="0" fontId="121" fillId="0" borderId="0" xfId="0" applyFont="1"/>
    <xf numFmtId="165" fontId="117" fillId="8" borderId="36" xfId="0" applyNumberFormat="1" applyFont="1" applyFill="1" applyBorder="1" applyAlignment="1">
      <alignment horizontal="right" vertical="top" wrapText="1"/>
    </xf>
    <xf numFmtId="165" fontId="117" fillId="8" borderId="35" xfId="0" applyNumberFormat="1" applyFont="1" applyFill="1" applyBorder="1" applyAlignment="1">
      <alignment horizontal="right" vertical="top" wrapText="1"/>
    </xf>
    <xf numFmtId="165" fontId="118" fillId="8" borderId="35" xfId="0" applyNumberFormat="1" applyFont="1" applyFill="1" applyBorder="1" applyAlignment="1">
      <alignment horizontal="center" vertical="center" wrapText="1"/>
    </xf>
    <xf numFmtId="165" fontId="117" fillId="8" borderId="34" xfId="0" applyNumberFormat="1" applyFont="1" applyFill="1" applyBorder="1" applyAlignment="1">
      <alignment horizontal="left" vertical="top" wrapText="1"/>
    </xf>
    <xf numFmtId="165" fontId="122" fillId="6" borderId="22" xfId="0" applyNumberFormat="1" applyFont="1" applyFill="1" applyBorder="1" applyAlignment="1">
      <alignment horizontal="right" vertical="center" wrapText="1"/>
    </xf>
    <xf numFmtId="165" fontId="122" fillId="6" borderId="21" xfId="0" applyNumberFormat="1" applyFont="1" applyFill="1" applyBorder="1" applyAlignment="1">
      <alignment horizontal="right" vertical="center" wrapText="1"/>
    </xf>
    <xf numFmtId="165" fontId="122" fillId="6" borderId="23" xfId="0" applyNumberFormat="1" applyFont="1" applyFill="1" applyBorder="1" applyAlignment="1">
      <alignment horizontal="right" vertical="center" wrapText="1"/>
    </xf>
    <xf numFmtId="0" fontId="121" fillId="2" borderId="0" xfId="0" applyFont="1" applyFill="1"/>
    <xf numFmtId="165" fontId="9" fillId="2" borderId="21" xfId="0" applyNumberFormat="1" applyFont="1" applyFill="1" applyBorder="1" applyAlignment="1">
      <alignment horizontal="right" vertical="center" wrapText="1"/>
    </xf>
    <xf numFmtId="10" fontId="38" fillId="0" borderId="21" xfId="3" applyNumberFormat="1" applyFont="1" applyFill="1" applyBorder="1" applyAlignment="1">
      <alignment horizontal="left" vertical="center" wrapText="1"/>
    </xf>
    <xf numFmtId="165" fontId="9" fillId="2" borderId="22" xfId="0" applyNumberFormat="1" applyFont="1" applyFill="1" applyBorder="1" applyAlignment="1">
      <alignment horizontal="right" vertical="center" wrapText="1"/>
    </xf>
    <xf numFmtId="165" fontId="124" fillId="2" borderId="21" xfId="0" applyNumberFormat="1" applyFont="1" applyFill="1" applyBorder="1" applyAlignment="1">
      <alignment horizontal="left" vertical="top" wrapText="1"/>
    </xf>
    <xf numFmtId="165" fontId="124" fillId="2" borderId="21" xfId="0" applyNumberFormat="1" applyFont="1" applyFill="1" applyBorder="1" applyAlignment="1">
      <alignment horizontal="left" vertical="center" wrapText="1"/>
    </xf>
    <xf numFmtId="165" fontId="122" fillId="6" borderId="23" xfId="0" applyNumberFormat="1" applyFont="1" applyFill="1" applyBorder="1" applyAlignment="1">
      <alignment horizontal="left" vertical="center" wrapText="1"/>
    </xf>
    <xf numFmtId="165" fontId="117" fillId="0" borderId="37" xfId="0" applyNumberFormat="1" applyFont="1" applyBorder="1" applyAlignment="1">
      <alignment horizontal="left" vertical="center" wrapText="1"/>
    </xf>
    <xf numFmtId="165" fontId="117" fillId="0" borderId="92" xfId="0" applyNumberFormat="1" applyFont="1" applyBorder="1" applyAlignment="1">
      <alignment horizontal="left" vertical="center" wrapText="1"/>
    </xf>
    <xf numFmtId="165" fontId="117" fillId="0" borderId="21" xfId="0" applyNumberFormat="1" applyFont="1" applyBorder="1" applyAlignment="1">
      <alignment horizontal="left" vertical="center" wrapText="1"/>
    </xf>
    <xf numFmtId="165" fontId="9" fillId="8" borderId="92" xfId="0" applyNumberFormat="1" applyFont="1" applyFill="1" applyBorder="1" applyAlignment="1">
      <alignment horizontal="right" vertical="center" wrapText="1"/>
    </xf>
    <xf numFmtId="165" fontId="9" fillId="2" borderId="22" xfId="0" applyNumberFormat="1" applyFont="1" applyFill="1" applyBorder="1" applyAlignment="1">
      <alignment horizontal="left" vertical="top" wrapText="1"/>
    </xf>
    <xf numFmtId="165" fontId="9" fillId="2" borderId="21" xfId="0" applyNumberFormat="1" applyFont="1" applyFill="1" applyBorder="1" applyAlignment="1">
      <alignment horizontal="left" vertical="top" wrapText="1"/>
    </xf>
    <xf numFmtId="165" fontId="118" fillId="2" borderId="22" xfId="0" applyNumberFormat="1" applyFont="1" applyFill="1" applyBorder="1" applyAlignment="1">
      <alignment horizontal="left" vertical="top" wrapText="1"/>
    </xf>
    <xf numFmtId="165" fontId="117" fillId="8" borderId="92" xfId="0" applyNumberFormat="1" applyFont="1" applyFill="1" applyBorder="1" applyAlignment="1">
      <alignment horizontal="right" vertical="center" wrapText="1"/>
    </xf>
    <xf numFmtId="165" fontId="9" fillId="8" borderId="20" xfId="0" applyNumberFormat="1" applyFont="1" applyFill="1" applyBorder="1" applyAlignment="1">
      <alignment horizontal="right" vertical="center" wrapText="1"/>
    </xf>
    <xf numFmtId="165" fontId="38" fillId="8" borderId="21" xfId="0" applyNumberFormat="1" applyFont="1" applyFill="1" applyBorder="1" applyAlignment="1">
      <alignment horizontal="right" vertical="center" wrapText="1"/>
    </xf>
    <xf numFmtId="165" fontId="117" fillId="6" borderId="92" xfId="0" applyNumberFormat="1" applyFont="1" applyFill="1" applyBorder="1" applyAlignment="1">
      <alignment horizontal="right" vertical="center" wrapText="1"/>
    </xf>
    <xf numFmtId="0" fontId="37" fillId="0" borderId="22" xfId="0" applyNumberFormat="1" applyFont="1" applyBorder="1" applyAlignment="1">
      <alignment horizontal="left" vertical="center" wrapText="1"/>
    </xf>
    <xf numFmtId="0" fontId="122" fillId="2" borderId="92" xfId="0" applyNumberFormat="1" applyFont="1" applyFill="1" applyBorder="1" applyAlignment="1">
      <alignment horizontal="left" vertical="center" wrapText="1"/>
    </xf>
    <xf numFmtId="0" fontId="124" fillId="2" borderId="21" xfId="0" applyNumberFormat="1" applyFont="1" applyFill="1" applyBorder="1" applyAlignment="1">
      <alignment horizontal="left" vertical="center" wrapText="1"/>
    </xf>
    <xf numFmtId="165" fontId="11" fillId="2" borderId="21" xfId="0" applyNumberFormat="1" applyFont="1" applyFill="1" applyBorder="1" applyAlignment="1">
      <alignment horizontal="left" vertical="center" wrapText="1"/>
    </xf>
    <xf numFmtId="0" fontId="9" fillId="2" borderId="17" xfId="0" applyFont="1" applyFill="1" applyBorder="1" applyAlignment="1">
      <alignment vertical="center" wrapText="1"/>
    </xf>
    <xf numFmtId="0" fontId="122" fillId="2" borderId="22" xfId="0" applyNumberFormat="1" applyFont="1" applyFill="1" applyBorder="1" applyAlignment="1">
      <alignment horizontal="left" vertical="center" wrapText="1"/>
    </xf>
    <xf numFmtId="0" fontId="122" fillId="2" borderId="21" xfId="0" applyNumberFormat="1" applyFont="1" applyFill="1" applyBorder="1" applyAlignment="1">
      <alignment horizontal="left" vertical="center" wrapText="1"/>
    </xf>
    <xf numFmtId="0" fontId="9" fillId="2" borderId="22" xfId="0" applyNumberFormat="1" applyFont="1" applyFill="1" applyBorder="1" applyAlignment="1">
      <alignment horizontal="left" vertical="center" wrapText="1"/>
    </xf>
    <xf numFmtId="0" fontId="9" fillId="2" borderId="21" xfId="0" applyNumberFormat="1" applyFont="1" applyFill="1" applyBorder="1" applyAlignment="1">
      <alignment horizontal="left" vertical="center" wrapText="1"/>
    </xf>
    <xf numFmtId="165" fontId="124" fillId="0" borderId="21" xfId="0" applyNumberFormat="1" applyFont="1" applyBorder="1" applyAlignment="1">
      <alignment horizontal="left" vertical="center" wrapText="1"/>
    </xf>
    <xf numFmtId="165" fontId="125" fillId="6" borderId="21" xfId="0" applyNumberFormat="1" applyFont="1" applyFill="1" applyBorder="1" applyAlignment="1">
      <alignment horizontal="right" vertical="center" wrapText="1"/>
    </xf>
    <xf numFmtId="165" fontId="125" fillId="8" borderId="21" xfId="0" applyNumberFormat="1" applyFont="1" applyFill="1" applyBorder="1" applyAlignment="1">
      <alignment horizontal="right" vertical="top" wrapText="1"/>
    </xf>
    <xf numFmtId="165" fontId="9" fillId="8" borderId="134" xfId="0" applyNumberFormat="1" applyFont="1" applyFill="1" applyBorder="1" applyAlignment="1">
      <alignment horizontal="right" vertical="center" wrapText="1"/>
    </xf>
    <xf numFmtId="165" fontId="126" fillId="6" borderId="21" xfId="0" applyNumberFormat="1" applyFont="1" applyFill="1" applyBorder="1" applyAlignment="1">
      <alignment horizontal="right" vertical="center" wrapText="1"/>
    </xf>
    <xf numFmtId="165" fontId="127" fillId="6" borderId="21" xfId="0" applyNumberFormat="1" applyFont="1" applyFill="1" applyBorder="1" applyAlignment="1">
      <alignment horizontal="left" vertical="center" wrapText="1"/>
    </xf>
    <xf numFmtId="10" fontId="128" fillId="2" borderId="22" xfId="3" applyNumberFormat="1" applyFont="1" applyFill="1" applyBorder="1" applyAlignment="1">
      <alignment horizontal="left" vertical="center" wrapText="1"/>
    </xf>
    <xf numFmtId="10" fontId="128" fillId="2" borderId="21" xfId="3" applyNumberFormat="1" applyFont="1" applyFill="1" applyBorder="1" applyAlignment="1">
      <alignment horizontal="left" vertical="center" wrapText="1"/>
    </xf>
    <xf numFmtId="165" fontId="129" fillId="8" borderId="22" xfId="0" applyNumberFormat="1" applyFont="1" applyFill="1" applyBorder="1" applyAlignment="1">
      <alignment horizontal="right" vertical="center" wrapText="1"/>
    </xf>
    <xf numFmtId="165" fontId="129" fillId="8" borderId="21" xfId="0" applyNumberFormat="1" applyFont="1" applyFill="1" applyBorder="1" applyAlignment="1">
      <alignment horizontal="right" vertical="center" wrapText="1"/>
    </xf>
    <xf numFmtId="165" fontId="127" fillId="8" borderId="21" xfId="0" applyNumberFormat="1" applyFont="1" applyFill="1" applyBorder="1" applyAlignment="1">
      <alignment horizontal="right" vertical="center" wrapText="1"/>
    </xf>
    <xf numFmtId="165" fontId="128" fillId="8" borderId="21" xfId="0" applyNumberFormat="1" applyFont="1" applyFill="1" applyBorder="1" applyAlignment="1">
      <alignment horizontal="left" vertical="center" wrapText="1"/>
    </xf>
    <xf numFmtId="165" fontId="122" fillId="8" borderId="22" xfId="0" applyNumberFormat="1" applyFont="1" applyFill="1" applyBorder="1" applyAlignment="1">
      <alignment horizontal="right" vertical="center" wrapText="1"/>
    </xf>
    <xf numFmtId="165" fontId="122" fillId="8" borderId="21" xfId="0" applyNumberFormat="1" applyFont="1" applyFill="1" applyBorder="1" applyAlignment="1">
      <alignment horizontal="right" vertical="center" wrapText="1"/>
    </xf>
    <xf numFmtId="165" fontId="127" fillId="8" borderId="22" xfId="0" applyNumberFormat="1" applyFont="1" applyFill="1" applyBorder="1" applyAlignment="1">
      <alignment horizontal="right" vertical="center" wrapText="1"/>
    </xf>
    <xf numFmtId="165" fontId="129" fillId="6" borderId="22" xfId="0" applyNumberFormat="1" applyFont="1" applyFill="1" applyBorder="1" applyAlignment="1">
      <alignment horizontal="right" vertical="center" wrapText="1"/>
    </xf>
    <xf numFmtId="165" fontId="129" fillId="6" borderId="21" xfId="0" applyNumberFormat="1" applyFont="1" applyFill="1" applyBorder="1" applyAlignment="1">
      <alignment horizontal="right" vertical="center" wrapText="1"/>
    </xf>
    <xf numFmtId="165" fontId="128" fillId="6" borderId="21" xfId="0" applyNumberFormat="1" applyFont="1" applyFill="1" applyBorder="1" applyAlignment="1">
      <alignment horizontal="left" vertical="center" wrapText="1"/>
    </xf>
    <xf numFmtId="165" fontId="11" fillId="2" borderId="22" xfId="0" applyNumberFormat="1" applyFont="1" applyFill="1" applyBorder="1" applyAlignment="1">
      <alignment horizontal="left" vertical="center" wrapText="1"/>
    </xf>
    <xf numFmtId="165" fontId="9" fillId="6" borderId="136" xfId="0" applyNumberFormat="1" applyFont="1" applyFill="1" applyBorder="1" applyAlignment="1">
      <alignment horizontal="right" vertical="center" wrapText="1"/>
    </xf>
    <xf numFmtId="165" fontId="9" fillId="6" borderId="23" xfId="0" applyNumberFormat="1" applyFont="1" applyFill="1" applyBorder="1" applyAlignment="1">
      <alignment horizontal="right" vertical="center" wrapText="1"/>
    </xf>
    <xf numFmtId="165" fontId="127" fillId="6" borderId="23" xfId="0" applyNumberFormat="1" applyFont="1" applyFill="1" applyBorder="1" applyAlignment="1">
      <alignment horizontal="left" vertical="center" wrapText="1"/>
    </xf>
    <xf numFmtId="165" fontId="125" fillId="2" borderId="22" xfId="0" applyNumberFormat="1" applyFont="1" applyFill="1" applyBorder="1" applyAlignment="1">
      <alignment horizontal="left" vertical="center" wrapText="1"/>
    </xf>
    <xf numFmtId="165" fontId="125" fillId="2" borderId="21" xfId="0" applyNumberFormat="1" applyFont="1" applyFill="1" applyBorder="1" applyAlignment="1">
      <alignment horizontal="left" vertical="center" wrapText="1"/>
    </xf>
    <xf numFmtId="165" fontId="127" fillId="8" borderId="20" xfId="0" applyNumberFormat="1" applyFont="1" applyFill="1" applyBorder="1" applyAlignment="1">
      <alignment horizontal="left" vertical="center" wrapText="1"/>
    </xf>
    <xf numFmtId="165" fontId="127" fillId="8" borderId="23" xfId="0" applyNumberFormat="1" applyFont="1" applyFill="1" applyBorder="1" applyAlignment="1">
      <alignment horizontal="left" vertical="center" wrapText="1"/>
    </xf>
    <xf numFmtId="165" fontId="118" fillId="2" borderId="22" xfId="0" applyNumberFormat="1" applyFont="1" applyFill="1" applyBorder="1" applyAlignment="1">
      <alignment horizontal="left" vertical="center" wrapText="1"/>
    </xf>
    <xf numFmtId="165" fontId="9" fillId="6" borderId="17" xfId="0" applyNumberFormat="1" applyFont="1" applyFill="1" applyBorder="1" applyAlignment="1">
      <alignment horizontal="left" vertical="center" wrapText="1"/>
    </xf>
    <xf numFmtId="165" fontId="127" fillId="2" borderId="22" xfId="0" applyNumberFormat="1" applyFont="1" applyFill="1" applyBorder="1" applyAlignment="1">
      <alignment horizontal="center" vertical="center" wrapText="1"/>
    </xf>
    <xf numFmtId="165" fontId="127" fillId="2" borderId="18" xfId="0" applyNumberFormat="1" applyFont="1" applyFill="1" applyBorder="1" applyAlignment="1">
      <alignment horizontal="center" vertical="center" wrapText="1"/>
    </xf>
    <xf numFmtId="165" fontId="127" fillId="2" borderId="21" xfId="0" applyNumberFormat="1" applyFont="1" applyFill="1" applyBorder="1" applyAlignment="1">
      <alignment horizontal="center" vertical="center" wrapText="1"/>
    </xf>
    <xf numFmtId="0" fontId="20" fillId="9" borderId="137" xfId="0" applyFont="1" applyFill="1" applyBorder="1" applyAlignment="1">
      <alignment horizontal="center" vertical="center" wrapText="1"/>
    </xf>
    <xf numFmtId="0" fontId="20" fillId="9" borderId="94" xfId="0" applyFont="1" applyFill="1" applyBorder="1" applyAlignment="1">
      <alignment horizontal="center" vertical="center" wrapText="1"/>
    </xf>
    <xf numFmtId="0" fontId="91" fillId="0" borderId="0" xfId="0" applyFont="1"/>
    <xf numFmtId="0" fontId="21" fillId="7" borderId="0" xfId="0" applyFont="1" applyFill="1" applyBorder="1" applyAlignment="1">
      <alignment horizontal="left" vertical="center" wrapText="1"/>
    </xf>
    <xf numFmtId="164" fontId="21" fillId="7" borderId="0" xfId="2" applyFont="1" applyFill="1" applyBorder="1" applyAlignment="1">
      <alignment horizontal="center" vertical="center" wrapText="1"/>
    </xf>
    <xf numFmtId="0" fontId="21" fillId="7" borderId="144" xfId="0" applyFont="1" applyFill="1" applyBorder="1" applyAlignment="1">
      <alignment horizontal="left" vertical="center" wrapText="1"/>
    </xf>
    <xf numFmtId="0" fontId="21" fillId="7" borderId="137" xfId="0" applyFont="1" applyFill="1" applyBorder="1" applyAlignment="1">
      <alignment horizontal="center" vertical="center" wrapText="1"/>
    </xf>
    <xf numFmtId="0" fontId="20" fillId="7" borderId="144" xfId="0" applyFont="1" applyFill="1" applyBorder="1" applyAlignment="1">
      <alignment horizontal="left" vertical="center" wrapText="1"/>
    </xf>
    <xf numFmtId="0" fontId="21" fillId="7" borderId="94" xfId="0" applyFont="1" applyFill="1" applyBorder="1" applyAlignment="1">
      <alignment horizontal="center" vertical="center" wrapText="1"/>
    </xf>
    <xf numFmtId="164" fontId="21" fillId="7" borderId="94" xfId="2" applyFont="1" applyFill="1" applyBorder="1" applyAlignment="1">
      <alignment horizontal="center" vertical="center" wrapText="1"/>
    </xf>
    <xf numFmtId="164" fontId="21" fillId="7" borderId="102" xfId="2" applyFont="1" applyFill="1" applyBorder="1" applyAlignment="1">
      <alignment horizontal="center" vertical="center" wrapText="1"/>
    </xf>
    <xf numFmtId="164" fontId="21" fillId="7" borderId="103" xfId="2" applyFont="1" applyFill="1" applyBorder="1" applyAlignment="1">
      <alignment horizontal="center" vertical="center" wrapText="1"/>
    </xf>
    <xf numFmtId="0" fontId="131" fillId="2" borderId="0" xfId="0" applyFont="1" applyFill="1" applyAlignment="1">
      <alignment horizontal="center" wrapText="1"/>
    </xf>
    <xf numFmtId="0" fontId="100" fillId="0" borderId="93" xfId="0" applyFont="1" applyFill="1" applyBorder="1" applyAlignment="1">
      <alignment horizontal="center" vertical="top" wrapText="1"/>
    </xf>
    <xf numFmtId="0" fontId="99" fillId="0" borderId="93" xfId="0" applyFont="1" applyFill="1" applyBorder="1" applyAlignment="1">
      <alignment horizontal="left" vertical="center" wrapText="1"/>
    </xf>
    <xf numFmtId="0" fontId="99" fillId="0" borderId="93" xfId="0" applyFont="1" applyFill="1" applyBorder="1" applyAlignment="1">
      <alignment horizontal="center" vertical="center" wrapText="1"/>
    </xf>
    <xf numFmtId="164" fontId="99" fillId="0" borderId="93" xfId="2" applyFont="1" applyFill="1" applyBorder="1" applyAlignment="1">
      <alignment horizontal="center" vertical="top" wrapText="1"/>
    </xf>
    <xf numFmtId="0" fontId="100" fillId="0" borderId="93" xfId="0" applyFont="1" applyFill="1" applyBorder="1" applyAlignment="1">
      <alignment horizontal="left" vertical="center" wrapText="1"/>
    </xf>
    <xf numFmtId="0" fontId="100" fillId="0" borderId="93" xfId="0" applyFont="1" applyFill="1" applyBorder="1" applyAlignment="1">
      <alignment vertical="center" wrapText="1"/>
    </xf>
    <xf numFmtId="164" fontId="99" fillId="0" borderId="93" xfId="2" applyFont="1" applyFill="1" applyBorder="1" applyAlignment="1">
      <alignment vertical="top" wrapText="1"/>
    </xf>
    <xf numFmtId="0" fontId="101" fillId="0" borderId="93" xfId="0" applyFont="1" applyFill="1" applyBorder="1" applyAlignment="1">
      <alignment horizontal="center" vertical="center" wrapText="1"/>
    </xf>
    <xf numFmtId="164" fontId="101" fillId="0" borderId="93" xfId="2" applyFont="1" applyFill="1" applyBorder="1" applyAlignment="1">
      <alignment horizontal="center" vertical="top" wrapText="1"/>
    </xf>
    <xf numFmtId="10" fontId="100" fillId="0" borderId="93" xfId="3" applyNumberFormat="1" applyFont="1" applyFill="1" applyBorder="1" applyAlignment="1">
      <alignment horizontal="center" vertical="top" wrapText="1"/>
    </xf>
    <xf numFmtId="0" fontId="102" fillId="0" borderId="93" xfId="0" applyFont="1" applyFill="1" applyBorder="1" applyAlignment="1">
      <alignment horizontal="center" vertical="top" wrapText="1"/>
    </xf>
    <xf numFmtId="0" fontId="102" fillId="0" borderId="93" xfId="0" applyFont="1" applyFill="1" applyBorder="1" applyAlignment="1">
      <alignment vertical="top" wrapText="1"/>
    </xf>
    <xf numFmtId="0" fontId="100" fillId="0" borderId="93" xfId="0" applyFont="1" applyFill="1" applyBorder="1" applyAlignment="1">
      <alignment vertical="top" wrapText="1"/>
    </xf>
    <xf numFmtId="164" fontId="99" fillId="0" borderId="93" xfId="2" applyFont="1" applyFill="1" applyBorder="1" applyAlignment="1">
      <alignment horizontal="center" vertical="center" wrapText="1"/>
    </xf>
    <xf numFmtId="164" fontId="100" fillId="0" borderId="93" xfId="2" applyFont="1" applyFill="1" applyBorder="1" applyAlignment="1">
      <alignment horizontal="center" vertical="center" wrapText="1"/>
    </xf>
    <xf numFmtId="164" fontId="100" fillId="0" borderId="93" xfId="2" applyFont="1" applyFill="1" applyBorder="1" applyAlignment="1">
      <alignment horizontal="center" vertical="top" wrapText="1"/>
    </xf>
    <xf numFmtId="165" fontId="100" fillId="0" borderId="93" xfId="0" applyNumberFormat="1" applyFont="1" applyFill="1" applyBorder="1" applyAlignment="1">
      <alignment horizontal="left" vertical="top" wrapText="1"/>
    </xf>
    <xf numFmtId="165" fontId="100" fillId="0" borderId="93" xfId="0" applyNumberFormat="1" applyFont="1" applyFill="1" applyBorder="1" applyAlignment="1">
      <alignment horizontal="left" vertical="center" wrapText="1"/>
    </xf>
    <xf numFmtId="165" fontId="102" fillId="0" borderId="93" xfId="0" applyNumberFormat="1" applyFont="1" applyFill="1" applyBorder="1" applyAlignment="1">
      <alignment horizontal="center" vertical="center" wrapText="1"/>
    </xf>
    <xf numFmtId="165" fontId="103" fillId="0" borderId="93" xfId="0" applyNumberFormat="1" applyFont="1" applyFill="1" applyBorder="1" applyAlignment="1">
      <alignment horizontal="left" vertical="top" wrapText="1"/>
    </xf>
    <xf numFmtId="165" fontId="106" fillId="0" borderId="93" xfId="4" applyNumberFormat="1" applyFont="1" applyFill="1" applyBorder="1" applyAlignment="1">
      <alignment vertical="center" wrapText="1"/>
    </xf>
    <xf numFmtId="0" fontId="0" fillId="2" borderId="93" xfId="0" applyFill="1" applyBorder="1" applyAlignment="1">
      <alignment horizontal="left"/>
    </xf>
    <xf numFmtId="0" fontId="0" fillId="2" borderId="96" xfId="0" applyFill="1" applyBorder="1" applyAlignment="1">
      <alignment horizontal="left"/>
    </xf>
    <xf numFmtId="0" fontId="0" fillId="2" borderId="96" xfId="0" applyFill="1" applyBorder="1"/>
    <xf numFmtId="0" fontId="0" fillId="0" borderId="96" xfId="0" applyBorder="1"/>
    <xf numFmtId="0" fontId="0" fillId="0" borderId="97" xfId="0" applyBorder="1"/>
    <xf numFmtId="0" fontId="5" fillId="2" borderId="0" xfId="0" applyFont="1" applyFill="1" applyBorder="1" applyAlignment="1">
      <alignment horizontal="center" vertical="center"/>
    </xf>
    <xf numFmtId="0" fontId="6" fillId="7" borderId="2" xfId="0" applyFont="1" applyFill="1" applyBorder="1" applyAlignment="1">
      <alignment vertical="top" wrapText="1"/>
    </xf>
    <xf numFmtId="0" fontId="26" fillId="5" borderId="1" xfId="4" applyFont="1" applyBorder="1" applyAlignment="1">
      <alignment horizontal="center" vertical="top" wrapText="1"/>
    </xf>
    <xf numFmtId="0" fontId="26" fillId="5" borderId="2" xfId="4" applyFont="1" applyBorder="1" applyAlignment="1">
      <alignment horizontal="center" vertical="top" wrapText="1"/>
    </xf>
    <xf numFmtId="0" fontId="100" fillId="0" borderId="93" xfId="0" applyFont="1" applyFill="1" applyBorder="1" applyAlignment="1">
      <alignment horizontal="center" vertical="center" wrapText="1"/>
    </xf>
    <xf numFmtId="0" fontId="108" fillId="0" borderId="108" xfId="0" applyFont="1" applyFill="1" applyBorder="1" applyAlignment="1">
      <alignment horizontal="center" vertical="top" wrapText="1"/>
    </xf>
    <xf numFmtId="0" fontId="16" fillId="0" borderId="87" xfId="0" applyFont="1" applyFill="1" applyBorder="1" applyAlignment="1">
      <alignment horizontal="center" vertical="center" wrapText="1"/>
    </xf>
    <xf numFmtId="0" fontId="13" fillId="0" borderId="93" xfId="0" applyFont="1" applyFill="1" applyBorder="1" applyAlignment="1">
      <alignment horizontal="center" vertical="center" wrapText="1"/>
    </xf>
    <xf numFmtId="0" fontId="16" fillId="0" borderId="108" xfId="0" applyFont="1" applyFill="1" applyBorder="1" applyAlignment="1">
      <alignment horizontal="center" vertical="center" wrapText="1"/>
    </xf>
    <xf numFmtId="0" fontId="50" fillId="0" borderId="86" xfId="0" applyFont="1" applyFill="1" applyBorder="1" applyAlignment="1">
      <alignment horizontal="center" vertical="center" wrapText="1"/>
    </xf>
    <xf numFmtId="0" fontId="0" fillId="0" borderId="0" xfId="0" applyFill="1"/>
    <xf numFmtId="164" fontId="20" fillId="7" borderId="52" xfId="2" applyFont="1" applyFill="1" applyBorder="1" applyAlignment="1">
      <alignment horizontal="center" vertical="center" wrapText="1"/>
    </xf>
    <xf numFmtId="0" fontId="56" fillId="0" borderId="93" xfId="0" applyFont="1" applyFill="1" applyBorder="1"/>
    <xf numFmtId="164" fontId="20" fillId="7" borderId="94" xfId="2" applyFont="1" applyFill="1" applyBorder="1" applyAlignment="1">
      <alignment horizontal="center" vertical="center" wrapText="1"/>
    </xf>
    <xf numFmtId="0" fontId="13" fillId="0" borderId="85" xfId="0" applyFont="1" applyFill="1" applyBorder="1" applyAlignment="1">
      <alignment horizontal="center" vertical="center" wrapText="1"/>
    </xf>
    <xf numFmtId="0" fontId="20" fillId="0" borderId="73" xfId="0" applyFont="1" applyFill="1" applyBorder="1" applyAlignment="1">
      <alignment horizontal="left" vertical="center" wrapText="1"/>
    </xf>
    <xf numFmtId="165" fontId="20" fillId="0" borderId="25" xfId="0" applyNumberFormat="1" applyFont="1" applyFill="1" applyBorder="1" applyAlignment="1">
      <alignment vertical="center" wrapText="1"/>
    </xf>
    <xf numFmtId="0" fontId="16" fillId="0" borderId="80" xfId="0" applyFont="1" applyFill="1" applyBorder="1" applyAlignment="1">
      <alignment horizontal="center" vertical="center" wrapText="1"/>
    </xf>
    <xf numFmtId="0" fontId="13" fillId="0" borderId="106" xfId="0" applyFont="1" applyFill="1" applyBorder="1" applyAlignment="1">
      <alignment horizontal="center" vertical="center" wrapText="1"/>
    </xf>
    <xf numFmtId="0" fontId="16" fillId="0" borderId="106" xfId="0" applyFont="1" applyFill="1" applyBorder="1" applyAlignment="1">
      <alignment horizontal="center" vertical="center" wrapText="1"/>
    </xf>
    <xf numFmtId="0" fontId="16" fillId="0" borderId="85" xfId="0" applyFont="1" applyFill="1" applyBorder="1" applyAlignment="1">
      <alignment horizontal="center" vertical="top" wrapText="1"/>
    </xf>
    <xf numFmtId="0" fontId="20" fillId="0" borderId="145" xfId="0" applyFont="1" applyFill="1" applyBorder="1" applyAlignment="1">
      <alignment horizontal="left" vertical="center" wrapText="1"/>
    </xf>
    <xf numFmtId="0" fontId="21" fillId="0" borderId="116" xfId="0" applyFont="1" applyFill="1" applyBorder="1" applyAlignment="1">
      <alignment horizontal="center" vertical="center" wrapText="1"/>
    </xf>
    <xf numFmtId="0" fontId="42" fillId="0" borderId="86" xfId="0" applyFont="1" applyFill="1" applyBorder="1" applyAlignment="1">
      <alignment horizontal="center" vertical="center" wrapText="1"/>
    </xf>
    <xf numFmtId="164" fontId="21" fillId="0" borderId="96" xfId="2" applyFont="1" applyFill="1" applyBorder="1" applyAlignment="1">
      <alignment horizontal="center" vertical="center" wrapText="1"/>
    </xf>
    <xf numFmtId="165" fontId="20" fillId="0" borderId="93" xfId="0" applyNumberFormat="1" applyFont="1" applyFill="1" applyBorder="1" applyAlignment="1">
      <alignment vertical="center" wrapText="1"/>
    </xf>
    <xf numFmtId="0" fontId="21" fillId="0" borderId="93" xfId="0" applyFont="1" applyFill="1" applyBorder="1" applyAlignment="1">
      <alignment horizontal="center" vertical="center" wrapText="1"/>
    </xf>
    <xf numFmtId="0" fontId="21" fillId="0" borderId="96" xfId="0" applyFont="1" applyFill="1" applyBorder="1" applyAlignment="1">
      <alignment horizontal="center" vertical="center" wrapText="1"/>
    </xf>
    <xf numFmtId="164" fontId="21" fillId="0" borderId="94" xfId="2" applyFont="1" applyFill="1" applyBorder="1" applyAlignment="1">
      <alignment horizontal="center" vertical="center" wrapText="1"/>
    </xf>
    <xf numFmtId="164" fontId="21" fillId="0" borderId="102" xfId="2" applyFont="1" applyFill="1" applyBorder="1" applyAlignment="1">
      <alignment horizontal="center" vertical="center" wrapText="1"/>
    </xf>
    <xf numFmtId="0" fontId="140" fillId="0" borderId="128" xfId="0" applyFont="1" applyFill="1" applyBorder="1" applyAlignment="1">
      <alignment wrapText="1"/>
    </xf>
    <xf numFmtId="0" fontId="140" fillId="0" borderId="129" xfId="0" applyFont="1" applyFill="1" applyBorder="1" applyAlignment="1">
      <alignment wrapText="1"/>
    </xf>
    <xf numFmtId="0" fontId="2" fillId="0" borderId="140" xfId="0" applyFont="1" applyFill="1" applyBorder="1" applyAlignment="1">
      <alignment horizontal="left" vertical="center" wrapText="1"/>
    </xf>
    <xf numFmtId="0" fontId="2" fillId="0" borderId="138" xfId="0" applyFont="1" applyFill="1" applyBorder="1" applyAlignment="1">
      <alignment vertical="center" wrapText="1"/>
    </xf>
    <xf numFmtId="0" fontId="31" fillId="0" borderId="141" xfId="0" applyFont="1" applyFill="1" applyBorder="1" applyAlignment="1">
      <alignment vertical="top" wrapText="1"/>
    </xf>
    <xf numFmtId="0" fontId="142" fillId="0" borderId="126" xfId="0" applyFont="1" applyFill="1" applyBorder="1" applyAlignment="1">
      <alignment wrapText="1"/>
    </xf>
    <xf numFmtId="0" fontId="31" fillId="0" borderId="126" xfId="0" applyFont="1" applyFill="1" applyBorder="1" applyAlignment="1">
      <alignment vertical="top" wrapText="1"/>
    </xf>
    <xf numFmtId="0" fontId="31" fillId="0" borderId="127" xfId="0" applyFont="1" applyFill="1" applyBorder="1" applyAlignment="1">
      <alignment vertical="top" wrapText="1"/>
    </xf>
    <xf numFmtId="0" fontId="140" fillId="0" borderId="141" xfId="0" applyFont="1" applyFill="1" applyBorder="1" applyAlignment="1">
      <alignment wrapText="1"/>
    </xf>
    <xf numFmtId="0" fontId="140" fillId="0" borderId="126" xfId="0" applyFont="1" applyFill="1" applyBorder="1" applyAlignment="1">
      <alignment wrapText="1"/>
    </xf>
    <xf numFmtId="0" fontId="88" fillId="0" borderId="129" xfId="0" applyFont="1" applyFill="1" applyBorder="1" applyAlignment="1">
      <alignment vertical="top" wrapText="1"/>
    </xf>
    <xf numFmtId="0" fontId="2" fillId="0" borderId="48" xfId="0" applyFont="1" applyFill="1" applyBorder="1" applyAlignment="1">
      <alignment horizontal="left" vertical="center" wrapText="1"/>
    </xf>
    <xf numFmtId="0" fontId="2" fillId="0" borderId="50" xfId="0" applyFont="1" applyFill="1" applyBorder="1" applyAlignment="1">
      <alignment vertical="center" wrapText="1"/>
    </xf>
    <xf numFmtId="0" fontId="140" fillId="0" borderId="125" xfId="0" applyFont="1" applyFill="1" applyBorder="1" applyAlignment="1">
      <alignment wrapText="1"/>
    </xf>
    <xf numFmtId="0" fontId="140" fillId="0" borderId="79" xfId="0" applyFont="1" applyFill="1" applyBorder="1" applyAlignment="1">
      <alignment wrapText="1"/>
    </xf>
    <xf numFmtId="0" fontId="140" fillId="0" borderId="142" xfId="0" applyFont="1" applyFill="1" applyBorder="1" applyAlignment="1">
      <alignment wrapText="1"/>
    </xf>
    <xf numFmtId="0" fontId="31" fillId="0" borderId="141" xfId="0" applyFont="1" applyFill="1" applyBorder="1" applyAlignment="1">
      <alignment horizontal="left" vertical="top" wrapText="1" indent="1"/>
    </xf>
    <xf numFmtId="0" fontId="31" fillId="0" borderId="129" xfId="0" applyFont="1" applyFill="1" applyBorder="1" applyAlignment="1">
      <alignment vertical="top" wrapText="1"/>
    </xf>
    <xf numFmtId="0" fontId="31" fillId="0" borderId="130" xfId="0" applyFont="1" applyFill="1" applyBorder="1" applyAlignment="1">
      <alignment vertical="top" wrapText="1"/>
    </xf>
    <xf numFmtId="0" fontId="31" fillId="0" borderId="125" xfId="0" applyFont="1" applyFill="1" applyBorder="1" applyAlignment="1">
      <alignment wrapText="1"/>
    </xf>
    <xf numFmtId="0" fontId="142" fillId="0" borderId="79" xfId="0" applyFont="1" applyFill="1" applyBorder="1" applyAlignment="1">
      <alignment wrapText="1"/>
    </xf>
    <xf numFmtId="0" fontId="31" fillId="0" borderId="126" xfId="0" applyFont="1" applyFill="1" applyBorder="1" applyAlignment="1">
      <alignment horizontal="left" vertical="top" wrapText="1"/>
    </xf>
    <xf numFmtId="0" fontId="31" fillId="0" borderId="127" xfId="0" applyFont="1" applyFill="1" applyBorder="1" applyAlignment="1">
      <alignment horizontal="left" vertical="top" wrapText="1"/>
    </xf>
    <xf numFmtId="0" fontId="2" fillId="0" borderId="140" xfId="0" applyFont="1" applyFill="1" applyBorder="1" applyAlignment="1">
      <alignment vertical="center" wrapText="1"/>
    </xf>
    <xf numFmtId="0" fontId="31" fillId="0" borderId="141" xfId="0" applyFont="1" applyFill="1" applyBorder="1" applyAlignment="1">
      <alignment wrapText="1"/>
    </xf>
    <xf numFmtId="0" fontId="88" fillId="0" borderId="126" xfId="0" applyFont="1" applyFill="1" applyBorder="1" applyAlignment="1">
      <alignment vertical="top" wrapText="1"/>
    </xf>
    <xf numFmtId="0" fontId="31" fillId="0" borderId="141" xfId="0" applyFont="1" applyFill="1" applyBorder="1" applyAlignment="1">
      <alignment horizontal="left" vertical="top" wrapText="1"/>
    </xf>
    <xf numFmtId="0" fontId="140" fillId="0" borderId="127" xfId="0" applyFont="1" applyFill="1" applyBorder="1" applyAlignment="1">
      <alignment wrapText="1"/>
    </xf>
    <xf numFmtId="0" fontId="2" fillId="0" borderId="1" xfId="0" applyFont="1" applyFill="1" applyBorder="1" applyAlignment="1">
      <alignment vertical="center" wrapText="1"/>
    </xf>
    <xf numFmtId="0" fontId="143" fillId="0" borderId="126" xfId="0" applyFont="1" applyFill="1" applyBorder="1" applyAlignment="1">
      <alignment wrapText="1"/>
    </xf>
    <xf numFmtId="0" fontId="31" fillId="0" borderId="129" xfId="0" applyFont="1" applyFill="1" applyBorder="1" applyAlignment="1">
      <alignment horizontal="left" vertical="top" wrapText="1"/>
    </xf>
    <xf numFmtId="0" fontId="140" fillId="0" borderId="130" xfId="0" applyFont="1" applyFill="1" applyBorder="1" applyAlignment="1">
      <alignment wrapText="1"/>
    </xf>
    <xf numFmtId="0" fontId="140" fillId="0" borderId="0" xfId="0" applyFont="1" applyFill="1"/>
    <xf numFmtId="0" fontId="0" fillId="0" borderId="115" xfId="0" applyBorder="1"/>
    <xf numFmtId="0" fontId="102" fillId="0" borderId="93" xfId="0" applyFont="1" applyFill="1" applyBorder="1" applyAlignment="1">
      <alignment horizontal="left" vertical="center" wrapText="1"/>
    </xf>
    <xf numFmtId="0" fontId="135" fillId="0" borderId="93" xfId="0" applyFont="1" applyFill="1" applyBorder="1" applyAlignment="1">
      <alignment vertical="top" wrapText="1"/>
    </xf>
    <xf numFmtId="165" fontId="100" fillId="11" borderId="93" xfId="0" applyNumberFormat="1" applyFont="1" applyFill="1" applyBorder="1" applyAlignment="1">
      <alignment horizontal="center" vertical="top" wrapText="1"/>
    </xf>
    <xf numFmtId="0" fontId="56" fillId="0" borderId="115" xfId="0" applyFont="1" applyBorder="1"/>
    <xf numFmtId="165" fontId="48" fillId="0" borderId="93" xfId="0" applyNumberFormat="1" applyFont="1" applyFill="1" applyBorder="1" applyAlignment="1">
      <alignment horizontal="left" vertical="center" wrapText="1"/>
    </xf>
    <xf numFmtId="165" fontId="100" fillId="11" borderId="93" xfId="0" applyNumberFormat="1" applyFont="1" applyFill="1" applyBorder="1" applyAlignment="1">
      <alignment horizontal="left" vertical="top" wrapText="1"/>
    </xf>
    <xf numFmtId="0" fontId="100" fillId="11" borderId="93" xfId="0" applyFont="1" applyFill="1" applyBorder="1" applyAlignment="1">
      <alignment horizontal="left" vertical="top" wrapText="1"/>
    </xf>
    <xf numFmtId="165" fontId="113" fillId="0" borderId="93" xfId="0" applyNumberFormat="1" applyFont="1" applyFill="1" applyBorder="1" applyAlignment="1">
      <alignment horizontal="left" vertical="center" wrapText="1"/>
    </xf>
    <xf numFmtId="165" fontId="99" fillId="0" borderId="93" xfId="0" applyNumberFormat="1" applyFont="1" applyFill="1" applyBorder="1" applyAlignment="1">
      <alignment vertical="top" wrapText="1"/>
    </xf>
    <xf numFmtId="0" fontId="56" fillId="0" borderId="115" xfId="0" applyFont="1" applyFill="1" applyBorder="1"/>
    <xf numFmtId="0" fontId="0" fillId="0" borderId="115" xfId="0" applyFill="1" applyBorder="1"/>
    <xf numFmtId="0" fontId="0" fillId="0" borderId="0" xfId="0" applyBorder="1"/>
    <xf numFmtId="0" fontId="0" fillId="0" borderId="116" xfId="0" applyBorder="1"/>
    <xf numFmtId="0" fontId="0" fillId="6" borderId="93" xfId="0" applyFill="1" applyBorder="1"/>
    <xf numFmtId="0" fontId="0" fillId="6" borderId="115" xfId="0" applyFill="1" applyBorder="1"/>
    <xf numFmtId="0" fontId="98" fillId="6" borderId="93" xfId="0" applyFont="1" applyFill="1" applyBorder="1"/>
    <xf numFmtId="0" fontId="20" fillId="6" borderId="115" xfId="0" applyFont="1" applyFill="1" applyBorder="1" applyAlignment="1">
      <alignment horizontal="center" vertical="center" wrapText="1"/>
    </xf>
    <xf numFmtId="0" fontId="99" fillId="6" borderId="93" xfId="0" applyFont="1" applyFill="1" applyBorder="1" applyAlignment="1">
      <alignment vertical="center" wrapText="1"/>
    </xf>
    <xf numFmtId="0" fontId="118" fillId="0" borderId="115" xfId="0" applyFont="1" applyFill="1" applyBorder="1" applyAlignment="1">
      <alignment vertical="top" wrapText="1"/>
    </xf>
    <xf numFmtId="164" fontId="108" fillId="0" borderId="96" xfId="2" applyFont="1" applyFill="1" applyBorder="1" applyAlignment="1">
      <alignment vertical="top" wrapText="1"/>
    </xf>
    <xf numFmtId="0" fontId="118" fillId="0" borderId="111" xfId="0" applyNumberFormat="1" applyFont="1" applyFill="1" applyBorder="1" applyAlignment="1">
      <alignment vertical="top" wrapText="1"/>
    </xf>
    <xf numFmtId="0" fontId="152" fillId="0" borderId="115" xfId="0" applyFont="1" applyFill="1" applyBorder="1" applyAlignment="1">
      <alignment vertical="top" wrapText="1"/>
    </xf>
    <xf numFmtId="0" fontId="11" fillId="0" borderId="115" xfId="0" applyFont="1" applyFill="1" applyBorder="1" applyAlignment="1">
      <alignment vertical="top" wrapText="1"/>
    </xf>
    <xf numFmtId="0" fontId="118" fillId="0" borderId="103" xfId="0" applyFont="1" applyFill="1" applyBorder="1" applyAlignment="1">
      <alignment vertical="top" wrapText="1"/>
    </xf>
    <xf numFmtId="4" fontId="118" fillId="0" borderId="93" xfId="2" applyNumberFormat="1" applyFont="1" applyFill="1" applyBorder="1" applyAlignment="1">
      <alignment vertical="top" wrapText="1"/>
    </xf>
    <xf numFmtId="0" fontId="70" fillId="6" borderId="0" xfId="0" applyFont="1" applyFill="1" applyAlignment="1">
      <alignment vertical="center"/>
    </xf>
    <xf numFmtId="0" fontId="0" fillId="6" borderId="0" xfId="0" applyFont="1" applyFill="1"/>
    <xf numFmtId="0" fontId="70" fillId="6" borderId="0" xfId="0" applyFont="1" applyFill="1" applyBorder="1" applyAlignment="1">
      <alignment vertical="center"/>
    </xf>
    <xf numFmtId="0" fontId="70" fillId="6" borderId="0" xfId="0" applyFont="1" applyFill="1" applyBorder="1" applyAlignment="1">
      <alignment vertical="top"/>
    </xf>
    <xf numFmtId="0" fontId="108" fillId="6" borderId="93" xfId="0" applyFont="1" applyFill="1" applyBorder="1" applyAlignment="1">
      <alignment horizontal="center" vertical="top" wrapText="1"/>
    </xf>
    <xf numFmtId="0" fontId="108" fillId="6" borderId="107" xfId="0" applyFont="1" applyFill="1" applyBorder="1" applyAlignment="1">
      <alignment horizontal="center" vertical="top" wrapText="1"/>
    </xf>
    <xf numFmtId="165" fontId="100" fillId="0" borderId="93" xfId="0" applyNumberFormat="1" applyFont="1" applyFill="1" applyBorder="1" applyAlignment="1">
      <alignment horizontal="center" vertical="center" wrapText="1"/>
    </xf>
    <xf numFmtId="165" fontId="99" fillId="0" borderId="93" xfId="0" applyNumberFormat="1" applyFont="1" applyFill="1" applyBorder="1" applyAlignment="1">
      <alignment horizontal="left" vertical="center" wrapText="1"/>
    </xf>
    <xf numFmtId="0" fontId="20" fillId="6" borderId="93" xfId="0" applyFont="1" applyFill="1" applyBorder="1" applyAlignment="1">
      <alignment horizontal="center" vertical="center" wrapText="1"/>
    </xf>
    <xf numFmtId="0" fontId="14" fillId="2" borderId="2" xfId="0" applyFont="1" applyFill="1" applyBorder="1" applyAlignment="1">
      <alignment horizontal="center" vertical="top" wrapText="1"/>
    </xf>
    <xf numFmtId="0" fontId="13" fillId="2" borderId="99" xfId="0" applyFont="1" applyFill="1" applyBorder="1" applyAlignment="1">
      <alignment horizontal="center" vertical="top" wrapText="1"/>
    </xf>
    <xf numFmtId="165" fontId="9" fillId="2" borderId="23" xfId="0" applyNumberFormat="1" applyFont="1" applyFill="1" applyBorder="1" applyAlignment="1">
      <alignment horizontal="left" vertical="center" wrapText="1"/>
    </xf>
    <xf numFmtId="165" fontId="9" fillId="2" borderId="20" xfId="0" applyNumberFormat="1" applyFont="1" applyFill="1" applyBorder="1" applyAlignment="1">
      <alignment horizontal="left" vertical="center" wrapText="1"/>
    </xf>
    <xf numFmtId="165" fontId="127" fillId="8" borderId="20" xfId="0" applyNumberFormat="1" applyFont="1" applyFill="1" applyBorder="1" applyAlignment="1">
      <alignment horizontal="right" vertical="center" wrapText="1"/>
    </xf>
    <xf numFmtId="165" fontId="127" fillId="8" borderId="134" xfId="0" applyNumberFormat="1" applyFont="1" applyFill="1" applyBorder="1" applyAlignment="1">
      <alignment horizontal="right" vertical="center" wrapText="1"/>
    </xf>
    <xf numFmtId="165" fontId="124" fillId="2" borderId="22" xfId="0" applyNumberFormat="1" applyFont="1" applyFill="1" applyBorder="1" applyAlignment="1">
      <alignment horizontal="left" vertical="center" wrapText="1"/>
    </xf>
    <xf numFmtId="10" fontId="38" fillId="2" borderId="22" xfId="3" applyNumberFormat="1" applyFont="1" applyFill="1" applyBorder="1" applyAlignment="1">
      <alignment horizontal="center" vertical="center" wrapText="1"/>
    </xf>
    <xf numFmtId="165" fontId="122" fillId="2" borderId="21" xfId="0" applyNumberFormat="1" applyFont="1" applyFill="1" applyBorder="1" applyAlignment="1">
      <alignment horizontal="left" vertical="center" wrapText="1"/>
    </xf>
    <xf numFmtId="165" fontId="122" fillId="2" borderId="22" xfId="0" applyNumberFormat="1" applyFont="1" applyFill="1" applyBorder="1" applyAlignment="1">
      <alignment horizontal="left" vertical="center" wrapText="1"/>
    </xf>
    <xf numFmtId="165" fontId="125" fillId="2" borderId="21" xfId="0" applyNumberFormat="1" applyFont="1" applyFill="1" applyBorder="1" applyAlignment="1">
      <alignment horizontal="right" vertical="top" wrapText="1"/>
    </xf>
    <xf numFmtId="165" fontId="38" fillId="0" borderId="22" xfId="0" applyNumberFormat="1" applyFont="1" applyBorder="1" applyAlignment="1">
      <alignment horizontal="left" vertical="center" wrapText="1"/>
    </xf>
    <xf numFmtId="0" fontId="124" fillId="0" borderId="21" xfId="0" applyNumberFormat="1" applyFont="1" applyFill="1" applyBorder="1" applyAlignment="1">
      <alignment horizontal="left" vertical="top" wrapText="1"/>
    </xf>
    <xf numFmtId="165" fontId="125" fillId="6" borderId="21" xfId="0" applyNumberFormat="1" applyFont="1" applyFill="1" applyBorder="1" applyAlignment="1">
      <alignment horizontal="right" vertical="top" wrapText="1"/>
    </xf>
    <xf numFmtId="165" fontId="125" fillId="6" borderId="22" xfId="0" applyNumberFormat="1" applyFont="1" applyFill="1" applyBorder="1" applyAlignment="1">
      <alignment horizontal="right" vertical="top" wrapText="1"/>
    </xf>
    <xf numFmtId="165" fontId="38" fillId="8" borderId="21" xfId="0" applyNumberFormat="1" applyFont="1" applyFill="1" applyBorder="1" applyAlignment="1">
      <alignment vertical="center" wrapText="1"/>
    </xf>
    <xf numFmtId="165" fontId="38" fillId="0" borderId="21" xfId="0" applyNumberFormat="1" applyFont="1" applyBorder="1" applyAlignment="1">
      <alignment horizontal="center" vertical="center" wrapText="1"/>
    </xf>
    <xf numFmtId="165" fontId="38" fillId="2" borderId="21" xfId="0" applyNumberFormat="1" applyFont="1" applyFill="1" applyBorder="1" applyAlignment="1">
      <alignment vertical="center" wrapText="1"/>
    </xf>
    <xf numFmtId="165" fontId="118" fillId="2" borderId="21" xfId="0" applyNumberFormat="1" applyFont="1" applyFill="1" applyBorder="1" applyAlignment="1">
      <alignment vertical="center" wrapText="1"/>
    </xf>
    <xf numFmtId="0" fontId="153" fillId="2" borderId="21" xfId="0" applyNumberFormat="1" applyFont="1" applyFill="1" applyBorder="1" applyAlignment="1">
      <alignment horizontal="left" vertical="top" wrapText="1"/>
    </xf>
    <xf numFmtId="0" fontId="37" fillId="2" borderId="21" xfId="0" applyNumberFormat="1" applyFont="1" applyFill="1" applyBorder="1" applyAlignment="1">
      <alignment horizontal="left" vertical="top" wrapText="1"/>
    </xf>
    <xf numFmtId="0" fontId="37" fillId="2" borderId="22" xfId="0" applyNumberFormat="1" applyFont="1" applyFill="1" applyBorder="1" applyAlignment="1">
      <alignment horizontal="left" vertical="top" wrapText="1"/>
    </xf>
    <xf numFmtId="165" fontId="124" fillId="2" borderId="22" xfId="0" applyNumberFormat="1" applyFont="1" applyFill="1" applyBorder="1" applyAlignment="1">
      <alignment horizontal="left" vertical="top" wrapText="1"/>
    </xf>
    <xf numFmtId="165" fontId="124" fillId="0" borderId="21" xfId="0" applyNumberFormat="1" applyFont="1" applyBorder="1" applyAlignment="1">
      <alignment horizontal="left" vertical="top" wrapText="1"/>
    </xf>
    <xf numFmtId="165" fontId="124" fillId="0" borderId="21" xfId="0" applyNumberFormat="1" applyFont="1" applyBorder="1" applyAlignment="1">
      <alignment vertical="top" wrapText="1"/>
    </xf>
    <xf numFmtId="165" fontId="124" fillId="0" borderId="22" xfId="0" applyNumberFormat="1" applyFont="1" applyBorder="1" applyAlignment="1">
      <alignment vertical="top" wrapText="1"/>
    </xf>
    <xf numFmtId="165" fontId="9" fillId="0" borderId="21" xfId="0" applyNumberFormat="1" applyFont="1" applyBorder="1" applyAlignment="1">
      <alignment horizontal="left" vertical="center" wrapText="1"/>
    </xf>
    <xf numFmtId="165" fontId="9" fillId="0" borderId="92" xfId="0" applyNumberFormat="1" applyFont="1" applyBorder="1" applyAlignment="1">
      <alignment horizontal="left" vertical="center" wrapText="1"/>
    </xf>
    <xf numFmtId="165" fontId="9" fillId="0" borderId="37" xfId="0" applyNumberFormat="1" applyFont="1" applyBorder="1" applyAlignment="1">
      <alignment horizontal="left" vertical="center" wrapText="1"/>
    </xf>
    <xf numFmtId="165" fontId="38" fillId="0" borderId="21" xfId="0" applyNumberFormat="1" applyFont="1" applyFill="1" applyBorder="1" applyAlignment="1">
      <alignment horizontal="center" vertical="top" wrapText="1"/>
    </xf>
    <xf numFmtId="10" fontId="124" fillId="2" borderId="21" xfId="3" applyNumberFormat="1" applyFont="1" applyFill="1" applyBorder="1" applyAlignment="1">
      <alignment horizontal="left" vertical="center" wrapText="1"/>
    </xf>
    <xf numFmtId="165" fontId="9" fillId="0" borderId="0" xfId="0" applyNumberFormat="1" applyFont="1" applyBorder="1" applyAlignment="1">
      <alignment horizontal="left" vertical="top" wrapText="1"/>
    </xf>
    <xf numFmtId="0" fontId="114" fillId="0" borderId="0" xfId="0" applyFont="1" applyBorder="1"/>
    <xf numFmtId="0" fontId="156" fillId="0" borderId="0" xfId="0" applyFont="1" applyBorder="1" applyAlignment="1">
      <alignment horizontal="center"/>
    </xf>
    <xf numFmtId="0" fontId="156" fillId="0" borderId="37" xfId="0" applyFont="1" applyBorder="1" applyAlignment="1">
      <alignment horizontal="center"/>
    </xf>
    <xf numFmtId="0" fontId="121" fillId="0" borderId="0" xfId="0" applyFont="1" applyBorder="1" applyAlignment="1">
      <alignment horizontal="left" vertical="center" wrapText="1"/>
    </xf>
    <xf numFmtId="0" fontId="114" fillId="0" borderId="93" xfId="0" applyFont="1" applyBorder="1"/>
    <xf numFmtId="10" fontId="124" fillId="2" borderId="21" xfId="3" applyNumberFormat="1" applyFont="1" applyFill="1" applyBorder="1" applyAlignment="1">
      <alignment horizontal="left" vertical="top" wrapText="1"/>
    </xf>
    <xf numFmtId="10" fontId="124" fillId="2" borderId="22" xfId="3" applyNumberFormat="1" applyFont="1" applyFill="1" applyBorder="1" applyAlignment="1">
      <alignment horizontal="left" vertical="top" wrapText="1"/>
    </xf>
    <xf numFmtId="165" fontId="38" fillId="6" borderId="18" xfId="0" applyNumberFormat="1" applyFont="1" applyFill="1" applyBorder="1" applyAlignment="1">
      <alignment horizontal="left" vertical="center" wrapText="1"/>
    </xf>
    <xf numFmtId="165" fontId="122" fillId="6" borderId="18" xfId="0" applyNumberFormat="1" applyFont="1" applyFill="1" applyBorder="1" applyAlignment="1">
      <alignment horizontal="right" vertical="center" wrapText="1"/>
    </xf>
    <xf numFmtId="165" fontId="38" fillId="8" borderId="23" xfId="0" applyNumberFormat="1" applyFont="1" applyFill="1" applyBorder="1" applyAlignment="1">
      <alignment horizontal="left" vertical="center" wrapText="1"/>
    </xf>
    <xf numFmtId="0" fontId="121" fillId="0" borderId="0" xfId="0" applyFont="1" applyBorder="1" applyAlignment="1">
      <alignment horizontal="left" vertical="top" wrapText="1"/>
    </xf>
    <xf numFmtId="0" fontId="124" fillId="0" borderId="0" xfId="0" applyFont="1" applyBorder="1" applyAlignment="1">
      <alignment horizontal="left" vertical="top" wrapText="1"/>
    </xf>
    <xf numFmtId="0" fontId="124" fillId="0" borderId="37" xfId="0" applyFont="1" applyBorder="1" applyAlignment="1">
      <alignment horizontal="left" vertical="top" wrapText="1"/>
    </xf>
    <xf numFmtId="165" fontId="38" fillId="6" borderId="18" xfId="0" applyNumberFormat="1" applyFont="1" applyFill="1" applyBorder="1" applyAlignment="1">
      <alignment horizontal="center" vertical="center" wrapText="1"/>
    </xf>
    <xf numFmtId="165" fontId="122" fillId="2" borderId="26" xfId="0" applyNumberFormat="1" applyFont="1" applyFill="1" applyBorder="1" applyAlignment="1">
      <alignment horizontal="left" vertical="center" wrapText="1"/>
    </xf>
    <xf numFmtId="0" fontId="140" fillId="0" borderId="39" xfId="0" applyFont="1" applyFill="1" applyBorder="1" applyAlignment="1">
      <alignment wrapText="1"/>
    </xf>
    <xf numFmtId="0" fontId="31" fillId="0" borderId="0" xfId="0" applyFont="1" applyFill="1" applyBorder="1" applyAlignment="1">
      <alignment horizontal="left" vertical="top" wrapText="1"/>
    </xf>
    <xf numFmtId="0" fontId="140" fillId="0" borderId="0" xfId="0" applyFont="1" applyFill="1" applyBorder="1" applyAlignment="1">
      <alignment wrapText="1"/>
    </xf>
    <xf numFmtId="0" fontId="56" fillId="6" borderId="93" xfId="0" applyFont="1" applyFill="1" applyBorder="1"/>
    <xf numFmtId="0" fontId="139" fillId="0" borderId="93" xfId="0" applyFont="1" applyFill="1" applyBorder="1" applyAlignment="1">
      <alignment horizontal="left" vertical="top" wrapText="1"/>
    </xf>
    <xf numFmtId="0" fontId="32" fillId="0" borderId="93" xfId="0" applyFont="1" applyFill="1" applyBorder="1" applyAlignment="1">
      <alignment vertical="top" wrapText="1"/>
    </xf>
    <xf numFmtId="0" fontId="6" fillId="0" borderId="93" xfId="0" applyFont="1" applyFill="1" applyBorder="1" applyAlignment="1">
      <alignment horizontal="left" vertical="top" wrapText="1" indent="1"/>
    </xf>
    <xf numFmtId="0" fontId="32" fillId="0" borderId="93" xfId="0" applyFont="1" applyFill="1" applyBorder="1" applyAlignment="1">
      <alignment horizontal="left" vertical="top" wrapText="1" indent="1"/>
    </xf>
    <xf numFmtId="0" fontId="140" fillId="0" borderId="93" xfId="0" applyFont="1" applyFill="1" applyBorder="1" applyAlignment="1">
      <alignment wrapText="1"/>
    </xf>
    <xf numFmtId="0" fontId="2" fillId="0" borderId="93" xfId="0" applyFont="1" applyFill="1" applyBorder="1" applyAlignment="1">
      <alignment horizontal="left" vertical="center" wrapText="1"/>
    </xf>
    <xf numFmtId="0" fontId="2" fillId="0" borderId="93" xfId="0" applyFont="1" applyFill="1" applyBorder="1" applyAlignment="1">
      <alignment vertical="center" wrapText="1"/>
    </xf>
    <xf numFmtId="0" fontId="31" fillId="0" borderId="93" xfId="0" applyFont="1" applyFill="1" applyBorder="1" applyAlignment="1">
      <alignment vertical="top" wrapText="1"/>
    </xf>
    <xf numFmtId="0" fontId="142" fillId="0" borderId="93" xfId="0" applyFont="1" applyFill="1" applyBorder="1" applyAlignment="1">
      <alignment wrapText="1"/>
    </xf>
    <xf numFmtId="0" fontId="88" fillId="0" borderId="93" xfId="0" applyFont="1" applyFill="1" applyBorder="1" applyAlignment="1">
      <alignment vertical="top" wrapText="1"/>
    </xf>
    <xf numFmtId="0" fontId="99" fillId="6" borderId="93" xfId="0" applyFont="1" applyFill="1" applyBorder="1" applyAlignment="1">
      <alignment horizontal="center" vertical="center" wrapText="1"/>
    </xf>
    <xf numFmtId="0" fontId="20" fillId="6" borderId="93" xfId="0" applyFont="1" applyFill="1" applyBorder="1" applyAlignment="1">
      <alignment horizontal="center" vertical="center" wrapText="1"/>
    </xf>
    <xf numFmtId="0" fontId="20" fillId="14" borderId="103" xfId="0" applyFont="1" applyFill="1" applyBorder="1" applyAlignment="1">
      <alignment horizontal="center" vertical="center" wrapText="1"/>
    </xf>
    <xf numFmtId="0" fontId="24" fillId="0" borderId="74" xfId="0" applyFont="1" applyFill="1" applyBorder="1" applyAlignment="1">
      <alignment horizontal="center" vertical="center" wrapText="1"/>
    </xf>
    <xf numFmtId="0" fontId="24" fillId="0" borderId="74" xfId="0" applyFont="1" applyFill="1" applyBorder="1" applyAlignment="1">
      <alignment horizontal="left" vertical="top" wrapText="1"/>
    </xf>
    <xf numFmtId="0" fontId="24" fillId="0" borderId="75" xfId="0" applyFont="1" applyFill="1" applyBorder="1" applyAlignment="1">
      <alignment horizontal="left" vertical="top" wrapText="1"/>
    </xf>
    <xf numFmtId="0" fontId="56" fillId="7" borderId="0" xfId="0" applyFont="1" applyFill="1"/>
    <xf numFmtId="0" fontId="21" fillId="0" borderId="16" xfId="0" applyNumberFormat="1" applyFont="1" applyFill="1" applyBorder="1" applyAlignment="1">
      <alignment horizontal="center" vertical="center" wrapText="1"/>
    </xf>
    <xf numFmtId="0" fontId="21" fillId="2" borderId="16" xfId="0" applyFont="1" applyFill="1" applyBorder="1" applyAlignment="1">
      <alignment horizontal="center" vertical="center" wrapText="1"/>
    </xf>
    <xf numFmtId="0" fontId="56" fillId="0" borderId="93" xfId="0" applyFont="1" applyBorder="1"/>
    <xf numFmtId="0" fontId="56" fillId="0" borderId="0" xfId="0" applyFont="1" applyFill="1"/>
    <xf numFmtId="0" fontId="84" fillId="0" borderId="99" xfId="0" applyFont="1" applyFill="1" applyBorder="1" applyAlignment="1">
      <alignment horizontal="center" vertical="top" wrapText="1"/>
    </xf>
    <xf numFmtId="0" fontId="16" fillId="0" borderId="146" xfId="0" applyFont="1" applyFill="1" applyBorder="1" applyAlignment="1">
      <alignment horizontal="center" vertical="center" wrapText="1"/>
    </xf>
    <xf numFmtId="165" fontId="32" fillId="0" borderId="0" xfId="0" applyNumberFormat="1" applyFont="1" applyBorder="1" applyAlignment="1">
      <alignment horizontal="left" vertical="center" wrapText="1"/>
    </xf>
    <xf numFmtId="165" fontId="124" fillId="0" borderId="0" xfId="0" applyNumberFormat="1" applyFont="1" applyBorder="1" applyAlignment="1">
      <alignment horizontal="left" vertical="top" wrapText="1"/>
    </xf>
    <xf numFmtId="165" fontId="54" fillId="0" borderId="93" xfId="4" applyNumberFormat="1" applyFont="1" applyFill="1" applyBorder="1" applyAlignment="1">
      <alignment horizontal="center" vertical="center" wrapText="1"/>
    </xf>
    <xf numFmtId="165" fontId="124" fillId="0" borderId="0" xfId="0" applyNumberFormat="1" applyFont="1" applyBorder="1" applyAlignment="1">
      <alignment horizontal="left" vertical="center" wrapText="1"/>
    </xf>
    <xf numFmtId="164" fontId="21" fillId="0" borderId="107" xfId="2" applyFont="1" applyFill="1" applyBorder="1" applyAlignment="1">
      <alignment horizontal="center" vertical="center" wrapText="1"/>
    </xf>
    <xf numFmtId="165" fontId="124" fillId="0" borderId="0" xfId="0" applyNumberFormat="1" applyFont="1" applyBorder="1" applyAlignment="1">
      <alignment horizontal="center" vertical="top" wrapText="1"/>
    </xf>
    <xf numFmtId="0" fontId="21" fillId="7" borderId="96" xfId="0" applyFont="1" applyFill="1" applyBorder="1" applyAlignment="1">
      <alignment horizontal="center" vertical="center" wrapText="1"/>
    </xf>
    <xf numFmtId="165" fontId="124" fillId="0" borderId="93" xfId="0" applyNumberFormat="1" applyFont="1" applyBorder="1" applyAlignment="1">
      <alignment horizontal="center" vertical="top" wrapText="1"/>
    </xf>
    <xf numFmtId="165" fontId="124" fillId="0" borderId="0" xfId="0" applyNumberFormat="1" applyFont="1" applyFill="1" applyBorder="1" applyAlignment="1">
      <alignment horizontal="center" vertical="top" wrapText="1"/>
    </xf>
    <xf numFmtId="165" fontId="124" fillId="2" borderId="0" xfId="0" applyNumberFormat="1" applyFont="1" applyFill="1" applyBorder="1" applyAlignment="1">
      <alignment horizontal="center" vertical="top" wrapText="1"/>
    </xf>
    <xf numFmtId="165" fontId="124" fillId="0" borderId="108" xfId="0" applyNumberFormat="1" applyFont="1" applyBorder="1" applyAlignment="1">
      <alignment horizontal="center" vertical="top" wrapText="1"/>
    </xf>
    <xf numFmtId="165" fontId="124" fillId="11" borderId="0" xfId="0" applyNumberFormat="1" applyFont="1" applyFill="1" applyBorder="1" applyAlignment="1">
      <alignment horizontal="center" vertical="top" wrapText="1"/>
    </xf>
    <xf numFmtId="0" fontId="88" fillId="0" borderId="79" xfId="0" applyFont="1" applyFill="1" applyBorder="1" applyAlignment="1">
      <alignment horizontal="left" vertical="top" wrapText="1"/>
    </xf>
    <xf numFmtId="0" fontId="31" fillId="0" borderId="79" xfId="0" applyFont="1" applyFill="1" applyBorder="1" applyAlignment="1">
      <alignment horizontal="left" vertical="top" wrapText="1"/>
    </xf>
    <xf numFmtId="0" fontId="31" fillId="0" borderId="142" xfId="0" applyFont="1" applyFill="1" applyBorder="1" applyAlignment="1">
      <alignment horizontal="left" vertical="top" wrapText="1"/>
    </xf>
    <xf numFmtId="0" fontId="157" fillId="0" borderId="0" xfId="0" applyFont="1"/>
    <xf numFmtId="0" fontId="88" fillId="0" borderId="126" xfId="0" applyFont="1" applyFill="1" applyBorder="1" applyAlignment="1">
      <alignment horizontal="left" vertical="top" wrapText="1"/>
    </xf>
    <xf numFmtId="0" fontId="88" fillId="0" borderId="127" xfId="0" applyFont="1" applyFill="1" applyBorder="1" applyAlignment="1">
      <alignment vertical="top" wrapText="1"/>
    </xf>
    <xf numFmtId="0" fontId="31" fillId="0" borderId="0" xfId="0" applyFont="1" applyFill="1" applyBorder="1" applyAlignment="1">
      <alignment vertical="top" wrapText="1"/>
    </xf>
    <xf numFmtId="0" fontId="3" fillId="4" borderId="108" xfId="0" applyFont="1" applyFill="1" applyBorder="1" applyAlignment="1">
      <alignment vertical="center" wrapText="1"/>
    </xf>
    <xf numFmtId="0" fontId="3" fillId="4" borderId="93" xfId="0" applyFont="1" applyFill="1" applyBorder="1" applyAlignment="1">
      <alignment horizontal="center" vertical="center" wrapText="1"/>
    </xf>
    <xf numFmtId="0" fontId="20" fillId="7" borderId="93" xfId="0" applyFont="1" applyFill="1" applyBorder="1" applyAlignment="1">
      <alignment horizontal="left" vertical="center" wrapText="1"/>
    </xf>
    <xf numFmtId="0" fontId="21" fillId="3" borderId="93" xfId="0" applyFont="1" applyFill="1" applyBorder="1" applyAlignment="1">
      <alignment horizontal="center" vertical="top" wrapText="1"/>
    </xf>
    <xf numFmtId="0" fontId="3" fillId="6" borderId="93" xfId="0" applyFont="1" applyFill="1" applyBorder="1" applyAlignment="1">
      <alignment horizontal="left" vertical="center" wrapText="1"/>
    </xf>
    <xf numFmtId="0" fontId="3" fillId="6" borderId="93" xfId="0" applyFont="1" applyFill="1" applyBorder="1" applyAlignment="1">
      <alignment horizontal="center" vertical="center" wrapText="1"/>
    </xf>
    <xf numFmtId="164" fontId="3" fillId="6" borderId="93" xfId="2" applyFont="1" applyFill="1" applyBorder="1" applyAlignment="1">
      <alignment horizontal="center" vertical="top" wrapText="1"/>
    </xf>
    <xf numFmtId="0" fontId="23" fillId="8" borderId="93" xfId="0" applyFont="1" applyFill="1" applyBorder="1" applyAlignment="1">
      <alignment horizontal="left" vertical="center" wrapText="1"/>
    </xf>
    <xf numFmtId="0" fontId="21" fillId="8" borderId="93" xfId="0" applyFont="1" applyFill="1" applyBorder="1" applyAlignment="1">
      <alignment horizontal="center" vertical="center" wrapText="1"/>
    </xf>
    <xf numFmtId="0" fontId="21" fillId="8" borderId="93" xfId="0" applyFont="1" applyFill="1" applyBorder="1" applyAlignment="1">
      <alignment vertical="center" wrapText="1"/>
    </xf>
    <xf numFmtId="164" fontId="20" fillId="8" borderId="93" xfId="2" applyFont="1" applyFill="1" applyBorder="1" applyAlignment="1">
      <alignment vertical="top" wrapText="1"/>
    </xf>
    <xf numFmtId="0" fontId="61" fillId="2" borderId="93" xfId="0" applyFont="1" applyFill="1" applyBorder="1" applyAlignment="1">
      <alignment horizontal="left" vertical="top" wrapText="1"/>
    </xf>
    <xf numFmtId="0" fontId="62" fillId="2" borderId="93" xfId="0" applyFont="1" applyFill="1" applyBorder="1" applyAlignment="1">
      <alignment horizontal="left" vertical="top" wrapText="1"/>
    </xf>
    <xf numFmtId="166" fontId="60" fillId="6" borderId="93" xfId="2" applyNumberFormat="1" applyFont="1" applyFill="1" applyBorder="1" applyAlignment="1">
      <alignment horizontal="left" vertical="center" wrapText="1"/>
    </xf>
    <xf numFmtId="166" fontId="60" fillId="6" borderId="93" xfId="2" applyNumberFormat="1" applyFont="1" applyFill="1" applyBorder="1" applyAlignment="1">
      <alignment vertical="top" wrapText="1"/>
    </xf>
    <xf numFmtId="166" fontId="4" fillId="8" borderId="93" xfId="2" applyNumberFormat="1" applyFont="1" applyFill="1" applyBorder="1" applyAlignment="1">
      <alignment horizontal="left" vertical="center" wrapText="1"/>
    </xf>
    <xf numFmtId="166" fontId="4" fillId="8" borderId="93" xfId="2" applyNumberFormat="1" applyFont="1" applyFill="1" applyBorder="1" applyAlignment="1">
      <alignment vertical="top" wrapText="1"/>
    </xf>
    <xf numFmtId="166" fontId="60" fillId="8" borderId="93" xfId="2" applyNumberFormat="1" applyFont="1" applyFill="1" applyBorder="1" applyAlignment="1">
      <alignment vertical="top" wrapText="1"/>
    </xf>
    <xf numFmtId="0" fontId="4" fillId="8" borderId="93" xfId="0" applyFont="1" applyFill="1" applyBorder="1" applyAlignment="1">
      <alignment horizontal="left" vertical="center" wrapText="1"/>
    </xf>
    <xf numFmtId="0" fontId="4" fillId="8" borderId="93" xfId="0" applyFont="1" applyFill="1" applyBorder="1" applyAlignment="1">
      <alignment vertical="top" wrapText="1"/>
    </xf>
    <xf numFmtId="164" fontId="60" fillId="8" borderId="93" xfId="2" applyFont="1" applyFill="1" applyBorder="1" applyAlignment="1">
      <alignment horizontal="center" vertical="top" wrapText="1"/>
    </xf>
    <xf numFmtId="0" fontId="60" fillId="8" borderId="93" xfId="0" applyFont="1" applyFill="1" applyBorder="1" applyAlignment="1">
      <alignment vertical="top" wrapText="1"/>
    </xf>
    <xf numFmtId="0" fontId="61" fillId="2" borderId="93" xfId="0" applyFont="1" applyFill="1" applyBorder="1" applyAlignment="1">
      <alignment horizontal="left" vertical="center" wrapText="1"/>
    </xf>
    <xf numFmtId="0" fontId="61" fillId="2" borderId="93" xfId="0" applyFont="1" applyFill="1" applyBorder="1" applyAlignment="1">
      <alignment horizontal="center" vertical="top" wrapText="1"/>
    </xf>
    <xf numFmtId="0" fontId="62" fillId="2" borderId="93" xfId="0" applyFont="1" applyFill="1" applyBorder="1" applyAlignment="1">
      <alignment horizontal="left" vertical="center" wrapText="1"/>
    </xf>
    <xf numFmtId="0" fontId="24" fillId="2" borderId="93" xfId="0" applyFont="1" applyFill="1" applyBorder="1" applyAlignment="1">
      <alignment horizontal="center" vertical="center" wrapText="1"/>
    </xf>
    <xf numFmtId="0" fontId="24" fillId="2" borderId="93" xfId="0" applyFont="1" applyFill="1" applyBorder="1" applyAlignment="1">
      <alignment horizontal="center" vertical="top" wrapText="1"/>
    </xf>
    <xf numFmtId="0" fontId="24" fillId="2" borderId="93" xfId="0" applyFont="1" applyFill="1" applyBorder="1" applyAlignment="1">
      <alignment horizontal="left" vertical="top" wrapText="1"/>
    </xf>
    <xf numFmtId="0" fontId="61" fillId="2" borderId="93" xfId="0" applyFont="1" applyFill="1" applyBorder="1" applyAlignment="1">
      <alignment vertical="center" wrapText="1"/>
    </xf>
    <xf numFmtId="0" fontId="33" fillId="5" borderId="93" xfId="4" applyFont="1" applyBorder="1" applyAlignment="1">
      <alignment vertical="center" wrapText="1"/>
    </xf>
    <xf numFmtId="0" fontId="66" fillId="2" borderId="93" xfId="0" applyFont="1" applyFill="1" applyBorder="1" applyAlignment="1">
      <alignment horizontal="left" vertical="top" wrapText="1"/>
    </xf>
    <xf numFmtId="0" fontId="13" fillId="2" borderId="93" xfId="0" applyFont="1" applyFill="1" applyBorder="1" applyAlignment="1">
      <alignment horizontal="left" vertical="top" wrapText="1"/>
    </xf>
    <xf numFmtId="0" fontId="61" fillId="0" borderId="93" xfId="0" applyFont="1" applyFill="1" applyBorder="1" applyAlignment="1">
      <alignment horizontal="left" vertical="top" wrapText="1"/>
    </xf>
    <xf numFmtId="0" fontId="61" fillId="0" borderId="93" xfId="0" applyFont="1" applyFill="1" applyBorder="1" applyAlignment="1">
      <alignment vertical="top" wrapText="1"/>
    </xf>
    <xf numFmtId="0" fontId="62" fillId="0" borderId="93" xfId="0" applyFont="1" applyFill="1" applyBorder="1" applyAlignment="1">
      <alignment horizontal="left" vertical="top" wrapText="1"/>
    </xf>
    <xf numFmtId="0" fontId="93" fillId="0" borderId="93" xfId="0" applyFont="1" applyFill="1" applyBorder="1" applyAlignment="1">
      <alignment horizontal="center" vertical="center" wrapText="1"/>
    </xf>
    <xf numFmtId="0" fontId="62" fillId="0" borderId="93" xfId="0" applyFont="1" applyFill="1" applyBorder="1" applyAlignment="1">
      <alignment vertical="top" wrapText="1"/>
    </xf>
    <xf numFmtId="0" fontId="15" fillId="2" borderId="93" xfId="0" applyFont="1" applyFill="1" applyBorder="1" applyAlignment="1">
      <alignment horizontal="left" vertical="top" wrapText="1"/>
    </xf>
    <xf numFmtId="0" fontId="13" fillId="2" borderId="93" xfId="0" applyFont="1" applyFill="1" applyBorder="1" applyAlignment="1">
      <alignment vertical="top" wrapText="1"/>
    </xf>
    <xf numFmtId="0" fontId="61" fillId="2" borderId="93" xfId="0" applyFont="1" applyFill="1" applyBorder="1" applyAlignment="1">
      <alignment horizontal="center" vertical="center"/>
    </xf>
    <xf numFmtId="0" fontId="24" fillId="2" borderId="93" xfId="0" applyFont="1" applyFill="1" applyBorder="1" applyAlignment="1">
      <alignment vertical="top" wrapText="1"/>
    </xf>
    <xf numFmtId="0" fontId="33" fillId="5" borderId="93" xfId="4" applyFont="1" applyBorder="1" applyAlignment="1">
      <alignment horizontal="left" vertical="center" wrapText="1"/>
    </xf>
    <xf numFmtId="0" fontId="65" fillId="2" borderId="93" xfId="0" applyFont="1" applyFill="1" applyBorder="1" applyAlignment="1">
      <alignment vertical="top" wrapText="1"/>
    </xf>
    <xf numFmtId="0" fontId="13" fillId="2" borderId="93" xfId="0" applyFont="1" applyFill="1" applyBorder="1" applyAlignment="1">
      <alignment horizontal="center" vertical="center" wrapText="1"/>
    </xf>
    <xf numFmtId="0" fontId="34" fillId="2" borderId="93" xfId="0" applyFont="1" applyFill="1" applyBorder="1" applyAlignment="1">
      <alignment vertical="top" wrapText="1"/>
    </xf>
    <xf numFmtId="0" fontId="76" fillId="2" borderId="93" xfId="0" applyFont="1" applyFill="1" applyBorder="1" applyAlignment="1">
      <alignment horizontal="left" vertical="top" wrapText="1"/>
    </xf>
    <xf numFmtId="0" fontId="55" fillId="2" borderId="93" xfId="0" applyFont="1" applyFill="1" applyBorder="1" applyAlignment="1">
      <alignment horizontal="left" vertical="top" wrapText="1"/>
    </xf>
    <xf numFmtId="0" fontId="65" fillId="2" borderId="93" xfId="0" applyFont="1" applyFill="1" applyBorder="1" applyAlignment="1">
      <alignment horizontal="center" vertical="center" wrapText="1"/>
    </xf>
    <xf numFmtId="0" fontId="61" fillId="2" borderId="93" xfId="0" applyFont="1" applyFill="1" applyBorder="1" applyAlignment="1">
      <alignment vertical="top" wrapText="1"/>
    </xf>
    <xf numFmtId="0" fontId="0" fillId="2" borderId="0" xfId="0" applyFill="1" applyAlignment="1">
      <alignment horizontal="left" vertical="center"/>
    </xf>
    <xf numFmtId="0" fontId="3" fillId="4" borderId="113" xfId="0" applyFont="1" applyFill="1" applyBorder="1" applyAlignment="1">
      <alignment vertical="center" wrapText="1"/>
    </xf>
    <xf numFmtId="0" fontId="165" fillId="12" borderId="93" xfId="0" applyFont="1" applyFill="1" applyBorder="1" applyAlignment="1">
      <alignment horizontal="center" vertical="center" wrapText="1"/>
    </xf>
    <xf numFmtId="0" fontId="0" fillId="3" borderId="96" xfId="0" applyFill="1" applyBorder="1" applyAlignment="1">
      <alignment horizontal="center" vertical="center" wrapText="1"/>
    </xf>
    <xf numFmtId="0" fontId="0" fillId="0" borderId="93" xfId="0" applyBorder="1" applyAlignment="1">
      <alignment horizontal="center" vertical="center" wrapText="1"/>
    </xf>
    <xf numFmtId="0" fontId="0" fillId="0" borderId="93" xfId="0" applyFill="1" applyBorder="1" applyAlignment="1">
      <alignment horizontal="center" vertical="center" wrapText="1"/>
    </xf>
    <xf numFmtId="0" fontId="167" fillId="0" borderId="93" xfId="0" applyFont="1" applyFill="1" applyBorder="1" applyAlignment="1">
      <alignment horizontal="center" vertical="center" wrapText="1"/>
    </xf>
    <xf numFmtId="0" fontId="0" fillId="2" borderId="93" xfId="0" applyFill="1" applyBorder="1" applyAlignment="1">
      <alignment horizontal="center" vertical="center" wrapText="1"/>
    </xf>
    <xf numFmtId="0" fontId="0" fillId="0" borderId="93" xfId="0" applyFont="1" applyFill="1" applyBorder="1" applyAlignment="1">
      <alignment horizontal="center" vertical="center" wrapText="1"/>
    </xf>
    <xf numFmtId="0" fontId="0" fillId="0" borderId="93" xfId="0" applyFont="1" applyBorder="1" applyAlignment="1">
      <alignment horizontal="center" vertical="center" wrapText="1"/>
    </xf>
    <xf numFmtId="0" fontId="0" fillId="3" borderId="93" xfId="0" applyFill="1" applyBorder="1" applyAlignment="1">
      <alignment horizontal="center" vertical="center" wrapText="1"/>
    </xf>
    <xf numFmtId="0" fontId="168" fillId="0" borderId="96" xfId="0" applyFont="1" applyFill="1" applyBorder="1" applyAlignment="1">
      <alignment horizontal="center" vertical="center" wrapText="1"/>
    </xf>
    <xf numFmtId="0" fontId="0" fillId="0" borderId="115" xfId="0" applyFill="1" applyBorder="1" applyAlignment="1">
      <alignment vertical="center" wrapText="1"/>
    </xf>
    <xf numFmtId="0" fontId="56" fillId="0" borderId="93" xfId="0" applyFont="1" applyFill="1" applyBorder="1" applyAlignment="1">
      <alignment horizontal="center" vertical="center" wrapText="1"/>
    </xf>
    <xf numFmtId="0" fontId="0" fillId="0" borderId="115" xfId="0" applyFont="1" applyFill="1" applyBorder="1" applyAlignment="1">
      <alignment vertical="center" wrapText="1"/>
    </xf>
    <xf numFmtId="0" fontId="169" fillId="0" borderId="0" xfId="0" applyFont="1" applyFill="1" applyAlignment="1">
      <alignment horizontal="center" vertical="center" wrapText="1"/>
    </xf>
    <xf numFmtId="0" fontId="0" fillId="2" borderId="93" xfId="0" applyFont="1" applyFill="1" applyBorder="1" applyAlignment="1">
      <alignment horizontal="center" vertical="center" wrapText="1"/>
    </xf>
    <xf numFmtId="0" fontId="170" fillId="0" borderId="93" xfId="0" applyFont="1" applyFill="1" applyBorder="1" applyAlignment="1">
      <alignment horizontal="center" vertical="center" wrapText="1"/>
    </xf>
    <xf numFmtId="0" fontId="0" fillId="0" borderId="96" xfId="0" applyFill="1" applyBorder="1" applyAlignment="1">
      <alignment horizontal="center" vertical="center" wrapText="1"/>
    </xf>
    <xf numFmtId="0" fontId="0" fillId="0" borderId="103" xfId="0" applyFill="1" applyBorder="1" applyAlignment="1">
      <alignment vertical="center" wrapText="1"/>
    </xf>
    <xf numFmtId="0" fontId="171" fillId="0" borderId="93" xfId="0" applyFont="1" applyFill="1" applyBorder="1" applyAlignment="1">
      <alignment horizontal="center" vertical="center" wrapText="1"/>
    </xf>
    <xf numFmtId="0" fontId="56" fillId="0" borderId="93" xfId="0" applyFont="1" applyBorder="1" applyAlignment="1">
      <alignment horizontal="center" vertical="center" wrapText="1"/>
    </xf>
    <xf numFmtId="0" fontId="0" fillId="3" borderId="115" xfId="0" applyFill="1" applyBorder="1" applyAlignment="1">
      <alignment vertical="center" wrapText="1"/>
    </xf>
    <xf numFmtId="0" fontId="56" fillId="0" borderId="93" xfId="0" applyFont="1" applyBorder="1" applyAlignment="1">
      <alignment vertical="center" wrapText="1"/>
    </xf>
    <xf numFmtId="0" fontId="0" fillId="0" borderId="93" xfId="0" applyBorder="1" applyAlignment="1">
      <alignment vertical="center" wrapText="1"/>
    </xf>
    <xf numFmtId="0" fontId="0" fillId="0" borderId="93" xfId="0" applyFont="1" applyFill="1" applyBorder="1"/>
    <xf numFmtId="0" fontId="0" fillId="0" borderId="93" xfId="0" applyFill="1" applyBorder="1" applyAlignment="1">
      <alignment vertical="center" wrapText="1"/>
    </xf>
    <xf numFmtId="0" fontId="0" fillId="2" borderId="93" xfId="0" applyFill="1" applyBorder="1" applyAlignment="1">
      <alignment vertical="center" wrapText="1"/>
    </xf>
    <xf numFmtId="0" fontId="0" fillId="3" borderId="96" xfId="0" applyFont="1" applyFill="1" applyBorder="1" applyAlignment="1">
      <alignment horizontal="center" vertical="center" wrapText="1"/>
    </xf>
    <xf numFmtId="0" fontId="0" fillId="3" borderId="9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19" xfId="0" applyNumberFormat="1" applyFont="1" applyFill="1" applyBorder="1" applyAlignment="1">
      <alignment horizontal="center" vertical="center" wrapText="1"/>
    </xf>
    <xf numFmtId="15" fontId="4" fillId="2" borderId="16" xfId="0" applyNumberFormat="1" applyFont="1" applyFill="1" applyBorder="1" applyAlignment="1">
      <alignment horizontal="center" vertical="center" wrapText="1"/>
    </xf>
    <xf numFmtId="0" fontId="4" fillId="2" borderId="11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20" xfId="0" applyFont="1" applyFill="1" applyBorder="1" applyAlignment="1">
      <alignment horizontal="center" vertical="center" wrapText="1"/>
    </xf>
    <xf numFmtId="0" fontId="4" fillId="2" borderId="121" xfId="0" applyFont="1" applyFill="1" applyBorder="1" applyAlignment="1">
      <alignment horizontal="center" vertical="center" wrapText="1"/>
    </xf>
    <xf numFmtId="164" fontId="2" fillId="0" borderId="78" xfId="5" applyFont="1" applyFill="1" applyBorder="1" applyAlignment="1">
      <alignment vertical="center" wrapText="1"/>
    </xf>
    <xf numFmtId="164" fontId="2" fillId="0" borderId="71" xfId="5" applyFont="1" applyFill="1" applyBorder="1" applyAlignment="1">
      <alignment vertical="center" wrapText="1"/>
    </xf>
    <xf numFmtId="164" fontId="2" fillId="0" borderId="124" xfId="5" applyFont="1" applyFill="1" applyBorder="1" applyAlignment="1">
      <alignment vertical="center" wrapText="1"/>
    </xf>
    <xf numFmtId="164" fontId="137" fillId="6" borderId="93" xfId="5" applyFont="1" applyFill="1" applyBorder="1" applyAlignment="1">
      <alignment horizontal="center"/>
    </xf>
    <xf numFmtId="164" fontId="138" fillId="6" borderId="93" xfId="5" applyFont="1" applyFill="1" applyBorder="1" applyAlignment="1">
      <alignment horizontal="center"/>
    </xf>
    <xf numFmtId="0" fontId="99" fillId="6" borderId="93" xfId="0" applyFont="1" applyFill="1" applyBorder="1" applyAlignment="1">
      <alignment horizontal="center" vertical="center" wrapText="1"/>
    </xf>
    <xf numFmtId="0" fontId="100" fillId="6" borderId="93" xfId="0" applyFont="1" applyFill="1" applyBorder="1" applyAlignment="1">
      <alignment horizontal="center" vertical="center" wrapText="1"/>
    </xf>
    <xf numFmtId="164" fontId="2" fillId="0" borderId="93" xfId="5" applyFont="1" applyFill="1" applyBorder="1" applyAlignment="1">
      <alignment vertical="center" wrapText="1"/>
    </xf>
    <xf numFmtId="164" fontId="2" fillId="0" borderId="110" xfId="5" applyFont="1" applyFill="1" applyBorder="1" applyAlignment="1">
      <alignment vertical="center" wrapText="1"/>
    </xf>
    <xf numFmtId="164" fontId="2" fillId="0" borderId="2" xfId="5" applyFont="1" applyFill="1" applyBorder="1" applyAlignment="1">
      <alignment vertical="center" wrapText="1"/>
    </xf>
    <xf numFmtId="164" fontId="2" fillId="0" borderId="123" xfId="5" applyFont="1" applyFill="1" applyBorder="1" applyAlignment="1">
      <alignment vertical="center" wrapText="1"/>
    </xf>
    <xf numFmtId="0" fontId="6" fillId="0" borderId="0" xfId="0" applyFont="1" applyFill="1" applyBorder="1" applyAlignment="1">
      <alignment horizontal="center" vertical="center" wrapText="1"/>
    </xf>
    <xf numFmtId="0" fontId="6" fillId="0" borderId="97" xfId="0" applyFont="1" applyFill="1" applyBorder="1" applyAlignment="1">
      <alignment horizontal="center" vertical="center" wrapText="1"/>
    </xf>
    <xf numFmtId="164" fontId="2" fillId="0" borderId="139" xfId="5" applyFont="1" applyFill="1" applyBorder="1" applyAlignment="1">
      <alignment vertical="center" wrapText="1"/>
    </xf>
    <xf numFmtId="0" fontId="6" fillId="0" borderId="142"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143" xfId="0" applyFont="1" applyFill="1" applyBorder="1" applyAlignment="1">
      <alignment horizontal="center" vertical="center" wrapText="1"/>
    </xf>
    <xf numFmtId="165" fontId="9" fillId="2" borderId="20" xfId="0" applyNumberFormat="1" applyFont="1" applyFill="1" applyBorder="1" applyAlignment="1">
      <alignment horizontal="center" vertical="center" wrapText="1"/>
    </xf>
    <xf numFmtId="165" fontId="9" fillId="2" borderId="17" xfId="0" applyNumberFormat="1" applyFont="1" applyFill="1" applyBorder="1" applyAlignment="1">
      <alignment horizontal="center" vertical="center" wrapText="1"/>
    </xf>
    <xf numFmtId="165" fontId="9" fillId="0" borderId="25" xfId="0" applyNumberFormat="1" applyFont="1" applyBorder="1" applyAlignment="1">
      <alignment horizontal="left" vertical="center" wrapText="1"/>
    </xf>
    <xf numFmtId="165" fontId="9" fillId="0" borderId="24" xfId="0" applyNumberFormat="1" applyFont="1" applyBorder="1" applyAlignment="1">
      <alignment horizontal="left" vertical="center" wrapText="1"/>
    </xf>
    <xf numFmtId="165" fontId="9" fillId="0" borderId="32" xfId="0" applyNumberFormat="1" applyFont="1" applyFill="1" applyBorder="1" applyAlignment="1">
      <alignment horizontal="left" vertical="center" wrapText="1"/>
    </xf>
    <xf numFmtId="165" fontId="9" fillId="0" borderId="33" xfId="0" applyNumberFormat="1" applyFont="1" applyFill="1" applyBorder="1" applyAlignment="1">
      <alignment horizontal="left" vertical="center" wrapText="1"/>
    </xf>
    <xf numFmtId="165" fontId="8" fillId="0" borderId="0" xfId="0" applyNumberFormat="1" applyFont="1" applyBorder="1" applyAlignment="1">
      <alignment horizontal="left" vertical="center" wrapText="1"/>
    </xf>
    <xf numFmtId="165" fontId="9" fillId="2" borderId="20" xfId="0" applyNumberFormat="1" applyFont="1" applyFill="1" applyBorder="1" applyAlignment="1">
      <alignment horizontal="left" vertical="center" wrapText="1"/>
    </xf>
    <xf numFmtId="165" fontId="9" fillId="2" borderId="17" xfId="0" applyNumberFormat="1" applyFont="1" applyFill="1" applyBorder="1" applyAlignment="1">
      <alignment horizontal="left" vertical="center" wrapText="1"/>
    </xf>
    <xf numFmtId="165" fontId="9" fillId="0" borderId="20" xfId="0" applyNumberFormat="1" applyFont="1" applyFill="1" applyBorder="1" applyAlignment="1">
      <alignment horizontal="left" vertical="center" wrapText="1"/>
    </xf>
    <xf numFmtId="165" fontId="9" fillId="0" borderId="17" xfId="0" applyNumberFormat="1" applyFont="1" applyFill="1" applyBorder="1" applyAlignment="1">
      <alignment horizontal="left" vertical="center" wrapText="1"/>
    </xf>
    <xf numFmtId="165" fontId="9" fillId="2" borderId="23" xfId="0" applyNumberFormat="1" applyFont="1" applyFill="1" applyBorder="1" applyAlignment="1">
      <alignment horizontal="left" vertical="center" wrapText="1"/>
    </xf>
    <xf numFmtId="165" fontId="9" fillId="2" borderId="26" xfId="0" applyNumberFormat="1" applyFont="1" applyFill="1" applyBorder="1" applyAlignment="1">
      <alignment horizontal="center" vertical="center" wrapText="1"/>
    </xf>
    <xf numFmtId="0" fontId="9" fillId="2" borderId="23" xfId="0" applyFont="1" applyFill="1" applyBorder="1" applyAlignment="1">
      <alignment horizontal="left" vertical="center" wrapText="1"/>
    </xf>
    <xf numFmtId="165" fontId="9" fillId="2" borderId="32" xfId="0" applyNumberFormat="1" applyFont="1" applyFill="1" applyBorder="1" applyAlignment="1">
      <alignment horizontal="left" vertical="center" wrapText="1"/>
    </xf>
    <xf numFmtId="0" fontId="9" fillId="2" borderId="2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37" fillId="0" borderId="20" xfId="0" applyFont="1" applyBorder="1" applyAlignment="1">
      <alignment horizontal="left" vertical="center" wrapText="1"/>
    </xf>
    <xf numFmtId="0" fontId="118" fillId="0" borderId="17" xfId="0" applyFont="1" applyBorder="1"/>
    <xf numFmtId="165" fontId="90" fillId="10" borderId="1" xfId="0" applyNumberFormat="1" applyFont="1" applyFill="1" applyBorder="1" applyAlignment="1">
      <alignment horizontal="center" vertical="center" wrapText="1"/>
    </xf>
    <xf numFmtId="165" fontId="90" fillId="10" borderId="2" xfId="0" applyNumberFormat="1" applyFont="1" applyFill="1" applyBorder="1" applyAlignment="1">
      <alignment horizontal="center" vertical="center" wrapText="1"/>
    </xf>
    <xf numFmtId="165" fontId="90" fillId="10" borderId="3" xfId="0" applyNumberFormat="1" applyFont="1" applyFill="1" applyBorder="1" applyAlignment="1">
      <alignment horizontal="center" vertical="center" wrapText="1"/>
    </xf>
    <xf numFmtId="165" fontId="117" fillId="2" borderId="32" xfId="0" applyNumberFormat="1" applyFont="1" applyFill="1" applyBorder="1" applyAlignment="1">
      <alignment horizontal="left" vertical="center" wrapText="1"/>
    </xf>
    <xf numFmtId="165" fontId="117" fillId="2" borderId="17" xfId="0" applyNumberFormat="1" applyFont="1" applyFill="1" applyBorder="1" applyAlignment="1">
      <alignment horizontal="left" vertical="center" wrapText="1"/>
    </xf>
    <xf numFmtId="165" fontId="9" fillId="2" borderId="25" xfId="0" applyNumberFormat="1" applyFont="1" applyFill="1" applyBorder="1" applyAlignment="1">
      <alignment horizontal="left" vertical="center" wrapText="1"/>
    </xf>
    <xf numFmtId="165" fontId="9" fillId="2" borderId="24" xfId="0" applyNumberFormat="1"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117" fillId="2" borderId="135" xfId="0" applyFont="1" applyFill="1" applyBorder="1" applyAlignment="1">
      <alignment horizontal="left" vertical="center" wrapText="1"/>
    </xf>
    <xf numFmtId="0" fontId="117" fillId="2" borderId="24" xfId="0" applyFont="1" applyFill="1" applyBorder="1" applyAlignment="1">
      <alignment horizontal="left" vertical="center" wrapText="1"/>
    </xf>
    <xf numFmtId="0" fontId="117" fillId="2" borderId="20" xfId="0" applyFont="1" applyFill="1" applyBorder="1" applyAlignment="1">
      <alignment horizontal="left" vertical="center" wrapText="1"/>
    </xf>
    <xf numFmtId="0" fontId="117" fillId="2" borderId="17" xfId="0" applyFont="1" applyFill="1" applyBorder="1" applyAlignment="1">
      <alignment horizontal="left" vertical="center" wrapText="1"/>
    </xf>
    <xf numFmtId="0" fontId="6" fillId="7" borderId="25"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97" xfId="0" applyFont="1" applyFill="1" applyBorder="1" applyAlignment="1">
      <alignment horizontal="center" vertical="center" wrapText="1"/>
    </xf>
    <xf numFmtId="0" fontId="53" fillId="2" borderId="39" xfId="0" applyFont="1" applyFill="1" applyBorder="1" applyAlignment="1">
      <alignment horizontal="center" vertical="center" wrapText="1"/>
    </xf>
    <xf numFmtId="0" fontId="53" fillId="2" borderId="39" xfId="0" applyFont="1" applyFill="1" applyBorder="1" applyAlignment="1">
      <alignment horizontal="center" vertical="center"/>
    </xf>
    <xf numFmtId="0" fontId="2" fillId="4" borderId="41" xfId="0" applyFont="1" applyFill="1" applyBorder="1" applyAlignment="1">
      <alignment vertical="center"/>
    </xf>
    <xf numFmtId="0" fontId="2" fillId="4" borderId="38" xfId="0" applyFont="1" applyFill="1" applyBorder="1" applyAlignment="1">
      <alignment vertical="center"/>
    </xf>
    <xf numFmtId="0" fontId="2" fillId="4" borderId="42"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0" fillId="3" borderId="96" xfId="0" applyFill="1" applyBorder="1" applyAlignment="1">
      <alignment horizontal="center" vertical="center" wrapText="1"/>
    </xf>
    <xf numFmtId="0" fontId="0" fillId="3" borderId="115" xfId="0" applyFill="1" applyBorder="1" applyAlignment="1">
      <alignment horizontal="center" vertical="center" wrapText="1"/>
    </xf>
    <xf numFmtId="0" fontId="166" fillId="0" borderId="96" xfId="0" applyFont="1" applyFill="1" applyBorder="1" applyAlignment="1">
      <alignment horizontal="center" vertical="center" wrapText="1"/>
    </xf>
    <xf numFmtId="0" fontId="0" fillId="0" borderId="115" xfId="0" applyFill="1" applyBorder="1" applyAlignment="1">
      <alignment horizontal="center" vertical="center" wrapText="1"/>
    </xf>
    <xf numFmtId="0" fontId="0" fillId="3" borderId="96" xfId="0" applyFont="1" applyFill="1" applyBorder="1" applyAlignment="1">
      <alignment horizontal="center" vertical="center" wrapText="1"/>
    </xf>
    <xf numFmtId="0" fontId="0" fillId="3" borderId="115" xfId="0" applyFont="1" applyFill="1" applyBorder="1" applyAlignment="1">
      <alignment horizontal="center" vertical="center" wrapText="1"/>
    </xf>
    <xf numFmtId="0" fontId="0" fillId="0" borderId="96" xfId="0" applyBorder="1" applyAlignment="1">
      <alignment horizontal="center" vertical="center" wrapText="1"/>
    </xf>
    <xf numFmtId="0" fontId="0" fillId="0" borderId="115" xfId="0" applyBorder="1" applyAlignment="1">
      <alignment horizontal="center" vertical="center" wrapText="1"/>
    </xf>
    <xf numFmtId="0" fontId="0" fillId="0" borderId="103" xfId="0" applyBorder="1" applyAlignment="1">
      <alignment horizontal="center" vertical="center" wrapText="1"/>
    </xf>
    <xf numFmtId="0" fontId="0" fillId="3" borderId="103" xfId="0" applyFill="1" applyBorder="1" applyAlignment="1">
      <alignment horizontal="center" vertical="center" wrapText="1"/>
    </xf>
    <xf numFmtId="0" fontId="0" fillId="2" borderId="96" xfId="0" applyFill="1" applyBorder="1" applyAlignment="1">
      <alignment horizontal="center" vertical="center" wrapText="1"/>
    </xf>
    <xf numFmtId="0" fontId="0" fillId="2" borderId="115" xfId="0" applyFill="1" applyBorder="1" applyAlignment="1">
      <alignment horizontal="center" vertical="center" wrapText="1"/>
    </xf>
    <xf numFmtId="0" fontId="0" fillId="2" borderId="103" xfId="0" applyFill="1" applyBorder="1" applyAlignment="1">
      <alignment horizontal="center" vertical="center" wrapText="1"/>
    </xf>
    <xf numFmtId="0" fontId="166" fillId="0" borderId="115" xfId="0" applyFont="1" applyFill="1" applyBorder="1" applyAlignment="1">
      <alignment horizontal="center" vertical="center" wrapText="1"/>
    </xf>
    <xf numFmtId="0" fontId="0" fillId="0" borderId="96" xfId="0" applyFill="1" applyBorder="1" applyAlignment="1">
      <alignment horizontal="center" vertical="center" wrapText="1"/>
    </xf>
    <xf numFmtId="0" fontId="0" fillId="0" borderId="103" xfId="0" applyFill="1" applyBorder="1" applyAlignment="1">
      <alignment horizontal="center" vertical="center" wrapText="1"/>
    </xf>
    <xf numFmtId="0" fontId="166" fillId="0" borderId="103" xfId="0" applyFont="1" applyFill="1" applyBorder="1" applyAlignment="1">
      <alignment horizontal="center" vertical="center" wrapText="1"/>
    </xf>
    <xf numFmtId="0" fontId="90" fillId="16" borderId="108" xfId="0" applyFont="1" applyFill="1" applyBorder="1" applyAlignment="1">
      <alignment horizontal="center" vertical="center" wrapText="1"/>
    </xf>
    <xf numFmtId="0" fontId="90" fillId="16" borderId="116" xfId="0" applyFont="1" applyFill="1" applyBorder="1" applyAlignment="1">
      <alignment horizontal="center" vertical="center" wrapText="1"/>
    </xf>
    <xf numFmtId="0" fontId="0" fillId="3" borderId="93" xfId="0" applyFill="1" applyBorder="1" applyAlignment="1">
      <alignment horizontal="center" vertical="center" wrapText="1"/>
    </xf>
    <xf numFmtId="0" fontId="162" fillId="10" borderId="93" xfId="0" applyFont="1" applyFill="1" applyBorder="1" applyAlignment="1">
      <alignment horizontal="center" vertical="center" wrapText="1"/>
    </xf>
    <xf numFmtId="0" fontId="163" fillId="15" borderId="96" xfId="0" applyFont="1" applyFill="1" applyBorder="1" applyAlignment="1">
      <alignment horizontal="center" vertical="center" wrapText="1"/>
    </xf>
    <xf numFmtId="0" fontId="163" fillId="15" borderId="115" xfId="0" applyFont="1" applyFill="1" applyBorder="1" applyAlignment="1">
      <alignment horizontal="center" vertical="center" wrapText="1"/>
    </xf>
    <xf numFmtId="0" fontId="163" fillId="15" borderId="103" xfId="0" applyFont="1" applyFill="1" applyBorder="1" applyAlignment="1">
      <alignment horizontal="center" vertical="center" wrapText="1"/>
    </xf>
    <xf numFmtId="0" fontId="164" fillId="15" borderId="93" xfId="0" applyFont="1" applyFill="1" applyBorder="1" applyAlignment="1">
      <alignment horizontal="center" vertical="center" wrapText="1"/>
    </xf>
    <xf numFmtId="165" fontId="26" fillId="5" borderId="1" xfId="4" applyNumberFormat="1" applyFont="1" applyBorder="1" applyAlignment="1">
      <alignment horizontal="center" vertical="top" wrapText="1"/>
    </xf>
    <xf numFmtId="0" fontId="30" fillId="0" borderId="2" xfId="0" applyFont="1" applyBorder="1"/>
    <xf numFmtId="0" fontId="30" fillId="0" borderId="3" xfId="0" applyFont="1" applyBorder="1"/>
    <xf numFmtId="0" fontId="5" fillId="2" borderId="39" xfId="0" applyFont="1" applyFill="1" applyBorder="1" applyAlignment="1">
      <alignment horizontal="center" vertical="center" wrapText="1"/>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19" fillId="4" borderId="57" xfId="0" applyFont="1" applyFill="1" applyBorder="1" applyAlignment="1">
      <alignment horizontal="center" vertical="top" wrapText="1"/>
    </xf>
    <xf numFmtId="0" fontId="19" fillId="4" borderId="58" xfId="0" applyFont="1" applyFill="1" applyBorder="1" applyAlignment="1">
      <alignment horizontal="center" vertical="top" wrapText="1"/>
    </xf>
    <xf numFmtId="0" fontId="19" fillId="4" borderId="57" xfId="0" applyFont="1" applyFill="1" applyBorder="1" applyAlignment="1">
      <alignment vertical="top" wrapText="1"/>
    </xf>
    <xf numFmtId="0" fontId="19" fillId="4" borderId="60" xfId="0" applyFont="1" applyFill="1" applyBorder="1" applyAlignment="1">
      <alignment vertical="top" wrapText="1"/>
    </xf>
    <xf numFmtId="0" fontId="19" fillId="4" borderId="2" xfId="0" applyFont="1" applyFill="1" applyBorder="1" applyAlignment="1">
      <alignment vertical="top" wrapText="1"/>
    </xf>
    <xf numFmtId="0" fontId="19" fillId="4" borderId="3" xfId="0" applyFont="1" applyFill="1" applyBorder="1" applyAlignment="1">
      <alignment vertical="top" wrapText="1"/>
    </xf>
    <xf numFmtId="0" fontId="6" fillId="7" borderId="1" xfId="0" applyFont="1" applyFill="1" applyBorder="1" applyAlignment="1">
      <alignment vertical="top" wrapText="1"/>
    </xf>
    <xf numFmtId="0" fontId="6" fillId="7" borderId="2" xfId="0" applyFont="1" applyFill="1" applyBorder="1" applyAlignment="1">
      <alignment vertical="top" wrapText="1"/>
    </xf>
    <xf numFmtId="0" fontId="59" fillId="3" borderId="93" xfId="0" applyFont="1" applyFill="1" applyBorder="1" applyAlignment="1">
      <alignment horizontal="center" vertical="top" wrapText="1"/>
    </xf>
    <xf numFmtId="0" fontId="5" fillId="2" borderId="112" xfId="0" applyFont="1" applyFill="1" applyBorder="1" applyAlignment="1">
      <alignment horizontal="center" vertical="center"/>
    </xf>
    <xf numFmtId="0" fontId="3" fillId="4" borderId="93" xfId="0" applyFont="1" applyFill="1" applyBorder="1" applyAlignment="1">
      <alignment horizontal="left" vertical="center" wrapText="1"/>
    </xf>
    <xf numFmtId="0" fontId="3" fillId="4" borderId="93" xfId="0" applyFont="1" applyFill="1" applyBorder="1" applyAlignment="1">
      <alignment horizontal="center" vertical="center" wrapText="1"/>
    </xf>
    <xf numFmtId="0" fontId="3" fillId="4" borderId="113" xfId="0" applyFont="1" applyFill="1" applyBorder="1" applyAlignment="1">
      <alignment horizontal="center" vertical="center" wrapText="1"/>
    </xf>
    <xf numFmtId="0" fontId="3" fillId="4" borderId="116" xfId="0" applyFont="1" applyFill="1" applyBorder="1" applyAlignment="1">
      <alignment horizontal="center" vertical="center" wrapText="1"/>
    </xf>
    <xf numFmtId="0" fontId="6" fillId="7" borderId="93" xfId="0" applyFont="1" applyFill="1" applyBorder="1" applyAlignment="1">
      <alignment horizontal="center" vertical="center" wrapText="1"/>
    </xf>
    <xf numFmtId="0" fontId="33" fillId="5" borderId="93" xfId="4" applyFont="1" applyBorder="1" applyAlignment="1">
      <alignment horizontal="left" vertical="center" wrapText="1"/>
    </xf>
    <xf numFmtId="0" fontId="59" fillId="3" borderId="93" xfId="0" applyFont="1" applyFill="1" applyBorder="1" applyAlignment="1">
      <alignment horizontal="center" vertical="center" wrapText="1"/>
    </xf>
    <xf numFmtId="0" fontId="4" fillId="3" borderId="93" xfId="0" applyFont="1" applyFill="1" applyBorder="1" applyAlignment="1">
      <alignment horizontal="left" vertical="top" wrapText="1"/>
    </xf>
    <xf numFmtId="0" fontId="61" fillId="2" borderId="93" xfId="0" applyFont="1" applyFill="1" applyBorder="1" applyAlignment="1">
      <alignment horizontal="center" vertical="center" wrapText="1"/>
    </xf>
    <xf numFmtId="0" fontId="24" fillId="2" borderId="93" xfId="0" applyFont="1" applyFill="1" applyBorder="1" applyAlignment="1">
      <alignment horizontal="center" vertical="center" wrapText="1"/>
    </xf>
    <xf numFmtId="0" fontId="24" fillId="2" borderId="93" xfId="0" applyFont="1" applyFill="1" applyBorder="1" applyAlignment="1">
      <alignment horizontal="center" vertical="top" wrapText="1"/>
    </xf>
    <xf numFmtId="0" fontId="24" fillId="2" borderId="93" xfId="0" applyFont="1" applyFill="1" applyBorder="1" applyAlignment="1">
      <alignment horizontal="left" vertical="top" wrapText="1"/>
    </xf>
    <xf numFmtId="0" fontId="62" fillId="2" borderId="93" xfId="0" applyFont="1" applyFill="1" applyBorder="1" applyAlignment="1">
      <alignment horizontal="left" vertical="top" wrapText="1"/>
    </xf>
    <xf numFmtId="0" fontId="21" fillId="2" borderId="93" xfId="0" applyFont="1" applyFill="1" applyBorder="1" applyAlignment="1">
      <alignment horizontal="left" vertical="top" wrapText="1"/>
    </xf>
    <xf numFmtId="0" fontId="21" fillId="2" borderId="93" xfId="0" applyFont="1" applyFill="1" applyBorder="1" applyAlignment="1">
      <alignment horizontal="center" vertical="top" wrapText="1"/>
    </xf>
    <xf numFmtId="0" fontId="61" fillId="2" borderId="93" xfId="0" applyFont="1" applyFill="1" applyBorder="1" applyAlignment="1">
      <alignment horizontal="left" vertical="center" wrapText="1"/>
    </xf>
    <xf numFmtId="0" fontId="65" fillId="2" borderId="93" xfId="0" applyFont="1" applyFill="1" applyBorder="1" applyAlignment="1">
      <alignment horizontal="center" vertical="center" wrapText="1"/>
    </xf>
    <xf numFmtId="0" fontId="13" fillId="2" borderId="93" xfId="0" applyFont="1" applyFill="1" applyBorder="1" applyAlignment="1">
      <alignment horizontal="center" vertical="top" wrapText="1"/>
    </xf>
    <xf numFmtId="0" fontId="61" fillId="2" borderId="93" xfId="0" applyFont="1" applyFill="1" applyBorder="1" applyAlignment="1">
      <alignment horizontal="center" vertical="top" wrapText="1"/>
    </xf>
    <xf numFmtId="165" fontId="99" fillId="0" borderId="93" xfId="0" applyNumberFormat="1" applyFont="1" applyFill="1" applyBorder="1" applyAlignment="1">
      <alignment horizontal="left" vertical="center" wrapText="1"/>
    </xf>
    <xf numFmtId="0" fontId="132" fillId="6" borderId="93" xfId="0" applyFont="1" applyFill="1" applyBorder="1" applyAlignment="1">
      <alignment horizontal="center" vertical="center"/>
    </xf>
    <xf numFmtId="0" fontId="20" fillId="6" borderId="93" xfId="0" applyFont="1" applyFill="1" applyBorder="1" applyAlignment="1">
      <alignment horizontal="left" vertical="center" wrapText="1"/>
    </xf>
    <xf numFmtId="0" fontId="20" fillId="6" borderId="93" xfId="0" applyFont="1" applyFill="1" applyBorder="1" applyAlignment="1">
      <alignment horizontal="center" vertical="center" wrapText="1"/>
    </xf>
    <xf numFmtId="165" fontId="106" fillId="0" borderId="93" xfId="4" applyNumberFormat="1" applyFont="1" applyFill="1" applyBorder="1" applyAlignment="1">
      <alignment horizontal="center" vertical="center" wrapText="1"/>
    </xf>
    <xf numFmtId="165" fontId="101" fillId="0" borderId="93" xfId="4" applyNumberFormat="1" applyFont="1" applyFill="1" applyBorder="1" applyAlignment="1">
      <alignment horizontal="left" vertical="center" wrapText="1"/>
    </xf>
    <xf numFmtId="165" fontId="100" fillId="0" borderId="93" xfId="0" applyNumberFormat="1" applyFont="1" applyFill="1" applyBorder="1" applyAlignment="1">
      <alignment horizontal="center" vertical="center" wrapText="1"/>
    </xf>
    <xf numFmtId="165" fontId="99" fillId="0" borderId="93" xfId="0" applyNumberFormat="1" applyFont="1" applyFill="1" applyBorder="1" applyAlignment="1">
      <alignment horizontal="center" vertical="center" wrapText="1"/>
    </xf>
    <xf numFmtId="165" fontId="107" fillId="0" borderId="93" xfId="4" applyNumberFormat="1" applyFont="1" applyFill="1" applyBorder="1" applyAlignment="1">
      <alignment horizontal="center" vertical="center" wrapText="1"/>
    </xf>
    <xf numFmtId="165" fontId="54" fillId="5" borderId="0" xfId="4" applyNumberFormat="1" applyFont="1" applyBorder="1" applyAlignment="1">
      <alignment horizontal="center" vertical="center" wrapText="1"/>
    </xf>
    <xf numFmtId="165" fontId="54" fillId="5" borderId="97" xfId="4" applyNumberFormat="1" applyFont="1" applyBorder="1" applyAlignment="1">
      <alignment horizontal="center" vertical="center" wrapText="1"/>
    </xf>
    <xf numFmtId="165" fontId="15" fillId="5" borderId="0" xfId="4" applyNumberFormat="1" applyFont="1" applyBorder="1" applyAlignment="1">
      <alignment horizontal="center" vertical="center" wrapText="1"/>
    </xf>
    <xf numFmtId="0" fontId="54" fillId="5" borderId="0" xfId="4" applyFont="1" applyBorder="1" applyAlignment="1">
      <alignment horizontal="center" vertical="center" wrapText="1"/>
    </xf>
    <xf numFmtId="0" fontId="53" fillId="2" borderId="0" xfId="0" applyFont="1" applyFill="1" applyBorder="1" applyAlignment="1">
      <alignment horizontal="center" vertical="center"/>
    </xf>
    <xf numFmtId="0" fontId="20" fillId="12" borderId="0" xfId="0" applyFont="1" applyFill="1" applyBorder="1" applyAlignment="1">
      <alignment horizontal="center" vertical="center" wrapText="1"/>
    </xf>
    <xf numFmtId="0" fontId="20" fillId="12" borderId="39" xfId="0" applyFont="1" applyFill="1" applyBorder="1" applyAlignment="1">
      <alignment horizontal="center" vertical="center" wrapText="1"/>
    </xf>
    <xf numFmtId="0" fontId="20" fillId="14" borderId="58" xfId="0" applyFont="1" applyFill="1" applyBorder="1" applyAlignment="1">
      <alignment horizontal="center" vertical="center" wrapText="1"/>
    </xf>
    <xf numFmtId="0" fontId="20" fillId="14" borderId="60" xfId="0" applyFont="1" applyFill="1" applyBorder="1" applyAlignment="1">
      <alignment horizontal="center" vertical="center" wrapText="1"/>
    </xf>
    <xf numFmtId="0" fontId="20" fillId="14" borderId="25" xfId="0" applyFont="1" applyFill="1" applyBorder="1" applyAlignment="1">
      <alignment horizontal="center" vertical="center" wrapText="1"/>
    </xf>
    <xf numFmtId="0" fontId="20" fillId="14" borderId="38" xfId="0" applyFont="1" applyFill="1" applyBorder="1" applyAlignment="1">
      <alignment horizontal="center" vertical="center" wrapText="1"/>
    </xf>
    <xf numFmtId="0" fontId="20" fillId="14" borderId="103" xfId="0" applyFont="1" applyFill="1" applyBorder="1" applyAlignment="1">
      <alignment horizontal="center" vertical="center" wrapText="1"/>
    </xf>
    <xf numFmtId="0" fontId="113" fillId="7" borderId="41" xfId="0" applyFont="1" applyFill="1" applyBorder="1" applyAlignment="1">
      <alignment vertical="center" wrapText="1"/>
    </xf>
    <xf numFmtId="0" fontId="113" fillId="7" borderId="71" xfId="0" applyFont="1" applyFill="1" applyBorder="1" applyAlignment="1">
      <alignment vertical="center" wrapText="1"/>
    </xf>
    <xf numFmtId="0" fontId="5" fillId="2" borderId="0" xfId="0" applyFont="1" applyFill="1" applyBorder="1" applyAlignment="1">
      <alignment vertical="center"/>
    </xf>
    <xf numFmtId="0" fontId="89" fillId="4" borderId="76" xfId="0" applyFont="1" applyFill="1" applyBorder="1" applyAlignment="1">
      <alignment horizontal="left" vertical="center" wrapText="1"/>
    </xf>
    <xf numFmtId="0" fontId="89" fillId="4" borderId="77" xfId="0" applyFont="1" applyFill="1" applyBorder="1" applyAlignment="1">
      <alignment horizontal="left" vertical="center" wrapText="1"/>
    </xf>
    <xf numFmtId="0" fontId="89" fillId="4" borderId="42" xfId="0" applyFont="1" applyFill="1" applyBorder="1" applyAlignment="1">
      <alignment horizontal="center" vertical="center" wrapText="1"/>
    </xf>
    <xf numFmtId="0" fontId="89" fillId="4" borderId="46" xfId="0" applyFont="1" applyFill="1" applyBorder="1" applyAlignment="1">
      <alignment horizontal="center" vertical="center" wrapText="1"/>
    </xf>
    <xf numFmtId="0" fontId="89" fillId="4" borderId="78" xfId="0" applyFont="1" applyFill="1" applyBorder="1" applyAlignment="1">
      <alignment horizontal="center" vertical="center" wrapText="1"/>
    </xf>
    <xf numFmtId="0" fontId="89" fillId="4" borderId="90" xfId="0" applyFont="1" applyFill="1" applyBorder="1" applyAlignment="1">
      <alignment horizontal="center" vertical="center" wrapText="1"/>
    </xf>
    <xf numFmtId="0" fontId="89" fillId="4" borderId="1" xfId="0" applyFont="1" applyFill="1" applyBorder="1" applyAlignment="1">
      <alignment horizontal="center" vertical="top" wrapText="1"/>
    </xf>
    <xf numFmtId="0" fontId="89" fillId="4" borderId="2" xfId="0" applyFont="1" applyFill="1" applyBorder="1" applyAlignment="1">
      <alignment horizontal="center" vertical="top" wrapText="1"/>
    </xf>
    <xf numFmtId="0" fontId="89" fillId="4" borderId="3" xfId="0" applyFont="1" applyFill="1" applyBorder="1" applyAlignment="1">
      <alignment horizontal="center" vertical="top" wrapText="1"/>
    </xf>
    <xf numFmtId="0" fontId="108" fillId="6" borderId="111" xfId="0" applyFont="1" applyFill="1" applyBorder="1" applyAlignment="1">
      <alignment horizontal="center" vertical="center" wrapText="1"/>
    </xf>
    <xf numFmtId="0" fontId="108" fillId="6" borderId="0" xfId="0" applyFont="1" applyFill="1" applyBorder="1" applyAlignment="1">
      <alignment horizontal="center" vertical="center" wrapText="1"/>
    </xf>
    <xf numFmtId="0" fontId="108" fillId="6" borderId="108" xfId="0" applyFont="1" applyFill="1" applyBorder="1" applyAlignment="1">
      <alignment horizontal="center" vertical="top" wrapText="1"/>
    </xf>
    <xf numFmtId="0" fontId="108" fillId="6" borderId="113" xfId="0" applyFont="1" applyFill="1" applyBorder="1" applyAlignment="1">
      <alignment horizontal="center" vertical="top" wrapText="1"/>
    </xf>
    <xf numFmtId="0" fontId="109" fillId="6" borderId="111" xfId="0" applyFont="1" applyFill="1" applyBorder="1" applyAlignment="1">
      <alignment horizontal="center" vertical="center" wrapText="1"/>
    </xf>
    <xf numFmtId="0" fontId="109" fillId="6" borderId="0" xfId="0" applyFont="1" applyFill="1" applyBorder="1" applyAlignment="1">
      <alignment horizontal="center" vertical="center" wrapText="1"/>
    </xf>
    <xf numFmtId="0" fontId="108" fillId="6" borderId="96" xfId="0" applyFont="1" applyFill="1" applyBorder="1" applyAlignment="1">
      <alignment horizontal="center" vertical="top"/>
    </xf>
    <xf numFmtId="0" fontId="108" fillId="6" borderId="103" xfId="0" applyFont="1" applyFill="1" applyBorder="1" applyAlignment="1">
      <alignment horizontal="center" vertical="top"/>
    </xf>
    <xf numFmtId="0" fontId="108" fillId="6" borderId="96" xfId="0" applyFont="1" applyFill="1" applyBorder="1" applyAlignment="1">
      <alignment horizontal="center" vertical="top" wrapText="1"/>
    </xf>
    <xf numFmtId="0" fontId="108" fillId="6" borderId="103" xfId="0" applyFont="1" applyFill="1" applyBorder="1" applyAlignment="1">
      <alignment horizontal="center" vertical="top" wrapText="1"/>
    </xf>
    <xf numFmtId="0" fontId="108" fillId="6" borderId="107" xfId="0" applyFont="1" applyFill="1" applyBorder="1" applyAlignment="1">
      <alignment horizontal="center" vertical="top" wrapText="1"/>
    </xf>
    <xf numFmtId="0" fontId="108" fillId="6" borderId="112" xfId="0" applyFont="1" applyFill="1" applyBorder="1" applyAlignment="1">
      <alignment horizontal="center" vertical="top" wrapText="1"/>
    </xf>
    <xf numFmtId="0" fontId="57" fillId="2" borderId="39" xfId="0" applyFont="1" applyFill="1" applyBorder="1" applyAlignment="1">
      <alignment horizontal="center" vertical="center"/>
    </xf>
    <xf numFmtId="0" fontId="21" fillId="7"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15" fillId="5" borderId="0" xfId="4" applyFont="1" applyBorder="1" applyAlignment="1">
      <alignment horizontal="center" vertical="center" wrapText="1"/>
    </xf>
    <xf numFmtId="0" fontId="15" fillId="5" borderId="0" xfId="4" applyFont="1" applyBorder="1" applyAlignment="1">
      <alignment horizontal="left" vertical="top" wrapText="1"/>
    </xf>
    <xf numFmtId="0" fontId="15" fillId="2" borderId="0" xfId="4" applyFont="1" applyFill="1" applyBorder="1" applyAlignment="1">
      <alignment horizontal="left" vertical="top" wrapText="1"/>
    </xf>
  </cellXfs>
  <cellStyles count="7">
    <cellStyle name="Accent1" xfId="4" builtinId="29"/>
    <cellStyle name="Comma" xfId="2" builtinId="3"/>
    <cellStyle name="Comma 2" xfId="6"/>
    <cellStyle name="Comma 3" xfId="1"/>
    <cellStyle name="Comma 3 2" xfId="5"/>
    <cellStyle name="Normal" xfId="0" builtinId="0"/>
    <cellStyle name="Percent" xfId="3" builtinId="5"/>
  </cellStyles>
  <dxfs count="0"/>
  <tableStyles count="0" defaultTableStyle="TableStyleMedium2" defaultPivotStyle="PivotStyleMedium9"/>
  <colors>
    <mruColors>
      <color rgb="FF501D1C"/>
      <color rgb="FFCC33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H896"/>
  <sheetViews>
    <sheetView tabSelected="1" zoomScale="106" zoomScaleNormal="106" zoomScaleSheetLayoutView="70" workbookViewId="0">
      <selection activeCell="A7" sqref="A7:I8"/>
    </sheetView>
  </sheetViews>
  <sheetFormatPr defaultRowHeight="15"/>
  <cols>
    <col min="1" max="1" width="23" style="171" customWidth="1"/>
    <col min="2" max="2" width="28.140625" style="171" customWidth="1"/>
    <col min="3" max="3" width="10.7109375" style="171" customWidth="1"/>
    <col min="4" max="4" width="15.140625" style="171" customWidth="1"/>
    <col min="5" max="5" width="16.42578125" style="171" customWidth="1"/>
    <col min="6" max="8" width="22.140625" style="171" customWidth="1"/>
    <col min="9" max="9" width="31" style="171" customWidth="1"/>
    <col min="10" max="60" width="9.140625" style="1"/>
    <col min="61" max="16384" width="9.140625" style="171"/>
  </cols>
  <sheetData>
    <row r="1" spans="1:60" ht="18.75">
      <c r="A1" s="815" t="s">
        <v>1295</v>
      </c>
      <c r="B1" s="815"/>
      <c r="C1" s="815"/>
      <c r="D1" s="815"/>
      <c r="E1" s="815"/>
      <c r="F1" s="815"/>
      <c r="G1" s="815"/>
      <c r="H1" s="815"/>
      <c r="I1" s="815"/>
    </row>
    <row r="2" spans="1:60" ht="19.5" thickBot="1">
      <c r="A2" s="543"/>
      <c r="B2" s="543"/>
      <c r="C2" s="543"/>
      <c r="D2" s="543"/>
      <c r="E2" s="543"/>
      <c r="F2" s="543"/>
      <c r="G2" s="543"/>
      <c r="H2" s="543"/>
      <c r="I2" s="543"/>
      <c r="J2" s="248"/>
      <c r="K2" s="248"/>
      <c r="L2" s="248"/>
    </row>
    <row r="3" spans="1:60" ht="78.75" customHeight="1" thickBot="1">
      <c r="A3" s="3" t="s">
        <v>6</v>
      </c>
      <c r="B3" s="4" t="s">
        <v>3</v>
      </c>
      <c r="C3" s="4" t="s">
        <v>886</v>
      </c>
      <c r="D3" s="4" t="s">
        <v>7</v>
      </c>
      <c r="E3" s="4" t="s">
        <v>8</v>
      </c>
      <c r="F3" s="4" t="s">
        <v>9</v>
      </c>
      <c r="G3" s="250"/>
      <c r="H3" s="250"/>
      <c r="I3" s="5" t="s">
        <v>0</v>
      </c>
    </row>
    <row r="4" spans="1:60" ht="112.5" customHeight="1" thickBot="1">
      <c r="A4" s="2" t="s">
        <v>1129</v>
      </c>
      <c r="B4" s="816" t="s">
        <v>1336</v>
      </c>
      <c r="C4" s="816"/>
      <c r="D4" s="816"/>
      <c r="E4" s="816"/>
      <c r="F4" s="816"/>
      <c r="G4" s="816"/>
      <c r="H4" s="816"/>
      <c r="I4" s="817"/>
      <c r="AU4" s="171"/>
      <c r="AV4" s="171"/>
      <c r="AW4" s="171"/>
      <c r="AX4" s="171"/>
      <c r="AY4" s="171"/>
      <c r="AZ4" s="171"/>
      <c r="BA4" s="171"/>
      <c r="BB4" s="171"/>
      <c r="BC4" s="171"/>
      <c r="BD4" s="171"/>
      <c r="BE4" s="171"/>
      <c r="BF4" s="171"/>
      <c r="BG4" s="171"/>
      <c r="BH4" s="171"/>
    </row>
    <row r="5" spans="1:60" ht="90" customHeight="1">
      <c r="A5" s="813" t="s">
        <v>4</v>
      </c>
      <c r="B5" s="165" t="s">
        <v>1</v>
      </c>
      <c r="C5" s="819" t="s">
        <v>888</v>
      </c>
      <c r="D5" s="821" t="s">
        <v>889</v>
      </c>
      <c r="E5" s="823">
        <v>2017</v>
      </c>
      <c r="F5" s="823">
        <v>2017</v>
      </c>
      <c r="G5" s="823"/>
      <c r="H5" s="823"/>
      <c r="I5" s="824" t="s">
        <v>885</v>
      </c>
    </row>
    <row r="6" spans="1:60" ht="23.25" customHeight="1" thickBot="1">
      <c r="A6" s="818"/>
      <c r="B6" s="166" t="s">
        <v>2</v>
      </c>
      <c r="C6" s="820"/>
      <c r="D6" s="822"/>
      <c r="E6" s="822"/>
      <c r="F6" s="822"/>
      <c r="G6" s="822"/>
      <c r="H6" s="822"/>
      <c r="I6" s="825"/>
    </row>
    <row r="7" spans="1:60" ht="33.75">
      <c r="A7" s="813" t="s">
        <v>5</v>
      </c>
      <c r="B7" s="167" t="s">
        <v>1006</v>
      </c>
      <c r="C7" s="167">
        <v>2016</v>
      </c>
      <c r="D7" s="167">
        <v>2016</v>
      </c>
      <c r="E7" s="167">
        <v>2017</v>
      </c>
      <c r="F7" s="167">
        <v>2017</v>
      </c>
      <c r="G7" s="251"/>
      <c r="H7" s="251"/>
      <c r="I7" s="168" t="s">
        <v>1007</v>
      </c>
    </row>
    <row r="8" spans="1:60" ht="66.75" customHeight="1" thickBot="1">
      <c r="A8" s="814"/>
      <c r="B8" s="169" t="s">
        <v>2691</v>
      </c>
      <c r="C8" s="169">
        <v>2017</v>
      </c>
      <c r="D8" s="169">
        <v>2017</v>
      </c>
      <c r="E8" s="169">
        <v>2017</v>
      </c>
      <c r="F8" s="169">
        <v>2017</v>
      </c>
      <c r="G8" s="252"/>
      <c r="H8" s="252"/>
      <c r="I8" s="170" t="s">
        <v>1007</v>
      </c>
    </row>
    <row r="9" spans="1:60" ht="34.5">
      <c r="A9" s="516" t="s">
        <v>1293</v>
      </c>
      <c r="B9" s="167" t="s">
        <v>1296</v>
      </c>
      <c r="C9" s="167">
        <v>2016</v>
      </c>
      <c r="D9" s="167">
        <v>2016</v>
      </c>
      <c r="E9" s="167">
        <v>2017</v>
      </c>
      <c r="F9" s="167">
        <v>2017</v>
      </c>
      <c r="G9" s="251"/>
      <c r="H9" s="251"/>
      <c r="I9" s="168" t="s">
        <v>1294</v>
      </c>
    </row>
    <row r="10" spans="1:60" s="1" customFormat="1"/>
    <row r="11" spans="1:60" s="1" customFormat="1"/>
    <row r="12" spans="1:60" s="1" customFormat="1"/>
    <row r="13" spans="1:60" s="1" customFormat="1"/>
    <row r="14" spans="1:60" s="1" customFormat="1"/>
    <row r="15" spans="1:60" s="1" customFormat="1"/>
    <row r="16" spans="1:60"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pans="1:9" s="1" customFormat="1"/>
    <row r="882" spans="1:9" s="1" customFormat="1"/>
    <row r="883" spans="1:9" s="1" customFormat="1"/>
    <row r="884" spans="1:9" s="1" customFormat="1"/>
    <row r="885" spans="1:9" s="1" customFormat="1"/>
    <row r="886" spans="1:9" s="1" customFormat="1"/>
    <row r="887" spans="1:9" s="1" customFormat="1"/>
    <row r="888" spans="1:9" s="1" customFormat="1"/>
    <row r="889" spans="1:9" s="1" customFormat="1"/>
    <row r="890" spans="1:9" s="1" customFormat="1"/>
    <row r="891" spans="1:9" s="1" customFormat="1"/>
    <row r="892" spans="1:9" s="1" customFormat="1"/>
    <row r="893" spans="1:9" s="1" customFormat="1"/>
    <row r="894" spans="1:9" s="1" customFormat="1"/>
    <row r="895" spans="1:9" s="1" customFormat="1"/>
    <row r="896" spans="1:9" s="1" customFormat="1">
      <c r="A896" s="171"/>
      <c r="B896" s="171"/>
      <c r="C896" s="171"/>
      <c r="D896" s="171"/>
      <c r="E896" s="171"/>
      <c r="F896" s="171"/>
      <c r="G896" s="171"/>
      <c r="H896" s="171"/>
      <c r="I896" s="171"/>
    </row>
  </sheetData>
  <mergeCells count="11">
    <mergeCell ref="A7:A8"/>
    <mergeCell ref="A1:I1"/>
    <mergeCell ref="B4:I4"/>
    <mergeCell ref="A5:A6"/>
    <mergeCell ref="C5:C6"/>
    <mergeCell ref="D5:D6"/>
    <mergeCell ref="E5:E6"/>
    <mergeCell ref="F5:F6"/>
    <mergeCell ref="G5:G6"/>
    <mergeCell ref="H5:H6"/>
    <mergeCell ref="I5:I6"/>
  </mergeCells>
  <pageMargins left="0.7" right="0.7" top="0.75" bottom="0.75" header="0.3" footer="0.3"/>
  <pageSetup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98"/>
  <sheetViews>
    <sheetView view="pageBreakPreview" topLeftCell="A55" zoomScaleNormal="100" zoomScaleSheetLayoutView="100" workbookViewId="0">
      <selection sqref="A1:O1"/>
    </sheetView>
  </sheetViews>
  <sheetFormatPr defaultRowHeight="15"/>
  <cols>
    <col min="1" max="1" width="45.140625" style="171" customWidth="1"/>
    <col min="2" max="2" width="36.85546875" style="171" customWidth="1"/>
    <col min="3" max="3" width="0.140625" style="171" hidden="1" customWidth="1"/>
    <col min="4" max="4" width="15.140625" style="171" hidden="1" customWidth="1"/>
    <col min="5" max="5" width="17.5703125" style="171" hidden="1" customWidth="1"/>
    <col min="6" max="6" width="22.140625" style="171" hidden="1" customWidth="1"/>
    <col min="7" max="7" width="15" style="171" hidden="1" customWidth="1"/>
    <col min="8" max="8" width="25.85546875" style="1" customWidth="1"/>
    <col min="9" max="9" width="28.85546875" style="1" hidden="1" customWidth="1"/>
    <col min="10" max="10" width="26.5703125" style="1" customWidth="1"/>
    <col min="11" max="11" width="23.85546875" style="1" customWidth="1"/>
    <col min="12" max="12" width="29" style="1" customWidth="1"/>
    <col min="13" max="14" width="19.140625" style="1" customWidth="1"/>
    <col min="15" max="15" width="29.140625" style="1" customWidth="1"/>
    <col min="16" max="16384" width="9.140625" style="171"/>
  </cols>
  <sheetData>
    <row r="1" spans="1:15" ht="49.5" customHeight="1" thickBot="1">
      <c r="A1" s="971" t="s">
        <v>1132</v>
      </c>
      <c r="B1" s="971"/>
      <c r="C1" s="971"/>
      <c r="D1" s="971"/>
      <c r="E1" s="971"/>
      <c r="F1" s="971"/>
      <c r="G1" s="971"/>
    </row>
    <row r="2" spans="1:15" ht="33.75" customHeight="1" thickBot="1">
      <c r="A2" s="972"/>
      <c r="B2" s="974" t="s">
        <v>595</v>
      </c>
      <c r="C2" s="976" t="s">
        <v>596</v>
      </c>
      <c r="D2" s="978" t="s">
        <v>101</v>
      </c>
      <c r="E2" s="979"/>
      <c r="F2" s="979"/>
      <c r="G2" s="979"/>
      <c r="H2" s="980"/>
      <c r="I2" s="978" t="s">
        <v>101</v>
      </c>
      <c r="J2" s="979"/>
      <c r="K2" s="979"/>
      <c r="L2" s="979"/>
      <c r="M2" s="979"/>
      <c r="N2" s="979"/>
      <c r="O2" s="980"/>
    </row>
    <row r="3" spans="1:15" ht="35.25" customHeight="1" thickBot="1">
      <c r="A3" s="973"/>
      <c r="B3" s="975"/>
      <c r="C3" s="977"/>
      <c r="D3" s="325">
        <v>2010</v>
      </c>
      <c r="E3" s="326">
        <v>2011</v>
      </c>
      <c r="F3" s="327">
        <v>2012</v>
      </c>
      <c r="G3" s="327">
        <v>2013</v>
      </c>
      <c r="H3" s="328">
        <v>2016</v>
      </c>
      <c r="I3" s="327">
        <v>2015</v>
      </c>
      <c r="J3" s="328">
        <v>2016</v>
      </c>
      <c r="K3" s="327">
        <v>2017</v>
      </c>
      <c r="L3" s="328">
        <v>2018</v>
      </c>
      <c r="M3" s="329">
        <v>2019</v>
      </c>
      <c r="N3" s="329">
        <v>2020</v>
      </c>
      <c r="O3" s="327">
        <v>2021</v>
      </c>
    </row>
    <row r="4" spans="1:15" ht="105.75" customHeight="1" thickBot="1">
      <c r="A4" s="324" t="s">
        <v>1130</v>
      </c>
      <c r="B4" s="969" t="s">
        <v>597</v>
      </c>
      <c r="C4" s="970"/>
      <c r="D4" s="970"/>
      <c r="E4" s="970"/>
      <c r="F4" s="970"/>
      <c r="G4" s="970"/>
      <c r="H4" s="970"/>
      <c r="I4" s="970"/>
      <c r="J4" s="970"/>
      <c r="K4" s="970"/>
      <c r="L4" s="970"/>
      <c r="M4" s="970"/>
      <c r="N4" s="970"/>
      <c r="O4" s="970"/>
    </row>
    <row r="5" spans="1:15" ht="64.5" customHeight="1" thickBot="1">
      <c r="A5" s="330" t="s">
        <v>598</v>
      </c>
      <c r="B5" s="331" t="s">
        <v>599</v>
      </c>
      <c r="C5" s="331" t="s">
        <v>600</v>
      </c>
      <c r="D5" s="332" t="s">
        <v>601</v>
      </c>
      <c r="E5" s="332" t="s">
        <v>602</v>
      </c>
      <c r="F5" s="331" t="s">
        <v>603</v>
      </c>
      <c r="G5" s="333" t="s">
        <v>604</v>
      </c>
      <c r="H5" s="334" t="s">
        <v>605</v>
      </c>
      <c r="I5" s="335" t="s">
        <v>54</v>
      </c>
      <c r="J5" s="335" t="s">
        <v>54</v>
      </c>
      <c r="K5" s="335" t="s">
        <v>54</v>
      </c>
      <c r="L5" s="335" t="s">
        <v>54</v>
      </c>
      <c r="M5" s="335" t="s">
        <v>54</v>
      </c>
      <c r="N5" s="335" t="s">
        <v>54</v>
      </c>
      <c r="O5" s="335" t="s">
        <v>54</v>
      </c>
    </row>
    <row r="6" spans="1:15" ht="15.75" thickBot="1">
      <c r="A6" s="336" t="s">
        <v>606</v>
      </c>
      <c r="B6" s="337" t="s">
        <v>42</v>
      </c>
      <c r="C6" s="337"/>
      <c r="D6" s="338"/>
      <c r="E6" s="338"/>
      <c r="F6" s="338"/>
      <c r="G6" s="339"/>
      <c r="H6" s="340"/>
      <c r="I6" s="341"/>
      <c r="J6" s="341"/>
      <c r="K6" s="341"/>
      <c r="L6" s="341"/>
      <c r="M6" s="341"/>
      <c r="N6" s="341"/>
      <c r="O6" s="341"/>
    </row>
    <row r="7" spans="1:15" ht="409.6" thickBot="1">
      <c r="A7" s="330" t="s">
        <v>607</v>
      </c>
      <c r="B7" s="331" t="s">
        <v>608</v>
      </c>
      <c r="C7" s="331" t="s">
        <v>609</v>
      </c>
      <c r="D7" s="332" t="s">
        <v>610</v>
      </c>
      <c r="E7" s="332" t="s">
        <v>611</v>
      </c>
      <c r="F7" s="331" t="s">
        <v>612</v>
      </c>
      <c r="G7" s="333" t="s">
        <v>613</v>
      </c>
      <c r="H7" s="334" t="s">
        <v>614</v>
      </c>
      <c r="I7" s="342" t="s">
        <v>615</v>
      </c>
      <c r="J7" s="342" t="s">
        <v>1083</v>
      </c>
      <c r="K7" s="342" t="s">
        <v>1593</v>
      </c>
      <c r="L7" s="342" t="s">
        <v>1594</v>
      </c>
      <c r="M7" s="342" t="s">
        <v>1595</v>
      </c>
      <c r="N7" s="342" t="s">
        <v>1596</v>
      </c>
      <c r="O7" s="342" t="s">
        <v>1596</v>
      </c>
    </row>
    <row r="8" spans="1:15" ht="15.75" thickBot="1">
      <c r="A8" s="336" t="s">
        <v>616</v>
      </c>
      <c r="B8" s="337" t="s">
        <v>42</v>
      </c>
      <c r="C8" s="337"/>
      <c r="D8" s="338"/>
      <c r="E8" s="338"/>
      <c r="F8" s="338"/>
      <c r="G8" s="339"/>
      <c r="H8" s="340"/>
      <c r="I8" s="341"/>
      <c r="J8" s="341"/>
      <c r="K8" s="341"/>
      <c r="L8" s="341"/>
      <c r="M8" s="341"/>
      <c r="N8" s="341"/>
      <c r="O8" s="341"/>
    </row>
    <row r="9" spans="1:15" ht="242.25" customHeight="1" thickBot="1">
      <c r="A9" s="330" t="s">
        <v>617</v>
      </c>
      <c r="B9" s="331" t="s">
        <v>618</v>
      </c>
      <c r="C9" s="331" t="s">
        <v>619</v>
      </c>
      <c r="D9" s="332" t="s">
        <v>620</v>
      </c>
      <c r="E9" s="332" t="s">
        <v>621</v>
      </c>
      <c r="F9" s="331" t="s">
        <v>622</v>
      </c>
      <c r="G9" s="333" t="s">
        <v>623</v>
      </c>
      <c r="H9" s="334" t="s">
        <v>624</v>
      </c>
      <c r="I9" s="335" t="s">
        <v>54</v>
      </c>
      <c r="J9" s="335" t="s">
        <v>54</v>
      </c>
      <c r="K9" s="335" t="s">
        <v>54</v>
      </c>
      <c r="L9" s="335" t="s">
        <v>54</v>
      </c>
      <c r="M9" s="335" t="s">
        <v>54</v>
      </c>
      <c r="N9" s="335"/>
      <c r="O9" s="335" t="s">
        <v>54</v>
      </c>
    </row>
    <row r="10" spans="1:15">
      <c r="A10" s="336" t="s">
        <v>625</v>
      </c>
      <c r="B10" s="337" t="s">
        <v>42</v>
      </c>
      <c r="C10" s="337"/>
      <c r="D10" s="338"/>
      <c r="E10" s="338"/>
      <c r="F10" s="338"/>
      <c r="G10" s="339"/>
      <c r="H10" s="340"/>
      <c r="I10" s="341"/>
      <c r="J10" s="341"/>
      <c r="K10" s="341"/>
      <c r="L10" s="341"/>
      <c r="M10" s="341"/>
      <c r="N10" s="341"/>
      <c r="O10" s="341"/>
    </row>
    <row r="11" spans="1:15">
      <c r="A11" s="1"/>
      <c r="B11" s="1"/>
      <c r="C11" s="1"/>
      <c r="D11" s="1"/>
      <c r="E11" s="1"/>
      <c r="F11" s="1"/>
      <c r="G11" s="1"/>
    </row>
    <row r="12" spans="1:15">
      <c r="A12" s="1"/>
      <c r="B12" s="1"/>
      <c r="C12" s="1"/>
      <c r="D12" s="1"/>
      <c r="E12" s="1"/>
      <c r="F12" s="1"/>
      <c r="G12" s="1"/>
    </row>
    <row r="13" spans="1:15">
      <c r="A13" s="1"/>
      <c r="B13" s="1"/>
      <c r="C13" s="1"/>
      <c r="D13" s="1"/>
      <c r="E13" s="1"/>
      <c r="F13" s="1"/>
      <c r="G13" s="1"/>
    </row>
    <row r="14" spans="1:15">
      <c r="A14" s="1"/>
      <c r="B14" s="1"/>
      <c r="C14" s="1"/>
      <c r="D14" s="1"/>
      <c r="E14" s="1"/>
      <c r="F14" s="1"/>
      <c r="G14" s="1"/>
    </row>
    <row r="15" spans="1:15">
      <c r="A15" s="1"/>
      <c r="B15" s="1"/>
      <c r="C15" s="1"/>
      <c r="D15" s="1"/>
      <c r="E15" s="1"/>
      <c r="F15" s="1"/>
      <c r="G15" s="1"/>
    </row>
    <row r="16" spans="1:15">
      <c r="A16" s="1"/>
      <c r="B16" s="1"/>
      <c r="C16" s="1"/>
      <c r="D16" s="1"/>
      <c r="E16" s="1"/>
      <c r="F16" s="1"/>
      <c r="G16" s="1"/>
    </row>
    <row r="17" spans="1:7">
      <c r="A17" s="1"/>
      <c r="B17" s="1"/>
      <c r="C17" s="1"/>
      <c r="D17" s="1"/>
      <c r="E17" s="1"/>
      <c r="F17" s="1"/>
      <c r="G17" s="1"/>
    </row>
    <row r="18" spans="1:7">
      <c r="A18" s="1"/>
      <c r="B18" s="1"/>
      <c r="C18" s="1"/>
      <c r="D18" s="1"/>
      <c r="E18" s="1"/>
      <c r="F18" s="1"/>
      <c r="G18" s="1"/>
    </row>
    <row r="19" spans="1:7">
      <c r="A19" s="1"/>
      <c r="B19" s="1"/>
      <c r="C19" s="1"/>
      <c r="D19" s="1"/>
      <c r="E19" s="1"/>
      <c r="F19" s="1"/>
      <c r="G19" s="1"/>
    </row>
    <row r="20" spans="1:7">
      <c r="A20" s="1"/>
      <c r="B20" s="1"/>
      <c r="C20" s="1"/>
      <c r="D20" s="1"/>
      <c r="E20" s="1"/>
      <c r="F20" s="1"/>
      <c r="G20" s="1"/>
    </row>
    <row r="21" spans="1:7">
      <c r="A21" s="1"/>
      <c r="B21" s="1"/>
      <c r="C21" s="1"/>
      <c r="D21" s="1"/>
      <c r="E21" s="1"/>
      <c r="F21" s="1"/>
      <c r="G21" s="1"/>
    </row>
    <row r="22" spans="1:7">
      <c r="A22" s="1"/>
      <c r="B22" s="1"/>
      <c r="C22" s="1"/>
      <c r="D22" s="1"/>
      <c r="E22" s="1"/>
      <c r="F22" s="1"/>
      <c r="G22" s="1"/>
    </row>
    <row r="23" spans="1:7">
      <c r="A23" s="1"/>
      <c r="B23" s="1"/>
      <c r="C23" s="1"/>
      <c r="D23" s="1"/>
      <c r="E23" s="1"/>
      <c r="F23" s="1"/>
      <c r="G23" s="1"/>
    </row>
    <row r="24" spans="1:7">
      <c r="A24" s="1"/>
      <c r="B24" s="1"/>
      <c r="C24" s="1"/>
      <c r="D24" s="1"/>
      <c r="E24" s="1"/>
      <c r="F24" s="1"/>
      <c r="G24" s="1"/>
    </row>
    <row r="25" spans="1:7">
      <c r="A25" s="1"/>
      <c r="B25" s="1"/>
      <c r="C25" s="1"/>
      <c r="D25" s="1"/>
      <c r="E25" s="1"/>
      <c r="F25" s="1"/>
      <c r="G25" s="1"/>
    </row>
    <row r="26" spans="1:7">
      <c r="A26" s="1"/>
      <c r="B26" s="1"/>
      <c r="C26" s="1"/>
      <c r="D26" s="1"/>
      <c r="E26" s="1"/>
      <c r="F26" s="1"/>
      <c r="G26" s="1"/>
    </row>
    <row r="27" spans="1:7">
      <c r="A27" s="1"/>
      <c r="B27" s="1"/>
      <c r="C27" s="1"/>
      <c r="D27" s="1"/>
      <c r="E27" s="1"/>
      <c r="F27" s="1"/>
      <c r="G27" s="1"/>
    </row>
    <row r="28" spans="1:7">
      <c r="A28" s="1"/>
      <c r="B28" s="1"/>
      <c r="C28" s="1"/>
      <c r="D28" s="1"/>
      <c r="E28" s="1"/>
      <c r="F28" s="1"/>
      <c r="G28" s="1"/>
    </row>
    <row r="29" spans="1:7">
      <c r="A29" s="1"/>
      <c r="B29" s="1"/>
      <c r="C29" s="1"/>
      <c r="D29" s="1"/>
      <c r="E29" s="1"/>
      <c r="F29" s="1"/>
      <c r="G29" s="1"/>
    </row>
    <row r="30" spans="1:7">
      <c r="A30" s="1"/>
      <c r="B30" s="1"/>
      <c r="C30" s="1"/>
      <c r="D30" s="1"/>
      <c r="E30" s="1"/>
      <c r="F30" s="1"/>
      <c r="G30" s="1"/>
    </row>
    <row r="31" spans="1:7">
      <c r="A31" s="1"/>
      <c r="B31" s="1"/>
      <c r="C31" s="1"/>
      <c r="D31" s="1"/>
      <c r="E31" s="1"/>
      <c r="F31" s="1"/>
      <c r="G31" s="1"/>
    </row>
    <row r="32" spans="1:7">
      <c r="A32" s="1"/>
      <c r="B32" s="1"/>
      <c r="C32" s="1"/>
      <c r="D32" s="1"/>
      <c r="E32" s="1"/>
      <c r="F32" s="1"/>
      <c r="G32" s="1"/>
    </row>
    <row r="33" spans="1:7">
      <c r="A33" s="1"/>
      <c r="B33" s="1"/>
      <c r="C33" s="1"/>
      <c r="D33" s="1"/>
      <c r="E33" s="1"/>
      <c r="F33" s="1"/>
      <c r="G33" s="1"/>
    </row>
    <row r="34" spans="1:7">
      <c r="A34" s="1"/>
      <c r="B34" s="1"/>
      <c r="C34" s="1"/>
      <c r="D34" s="1"/>
      <c r="E34" s="1"/>
      <c r="F34" s="1"/>
      <c r="G34" s="1"/>
    </row>
    <row r="35" spans="1:7">
      <c r="A35" s="1"/>
      <c r="B35" s="1"/>
      <c r="C35" s="1"/>
      <c r="D35" s="1"/>
      <c r="E35" s="1"/>
      <c r="F35" s="1"/>
      <c r="G35" s="1"/>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row r="52" spans="1:7">
      <c r="A52" s="1"/>
      <c r="B52" s="1"/>
      <c r="C52" s="1"/>
      <c r="D52" s="1"/>
      <c r="E52" s="1"/>
      <c r="F52" s="1"/>
      <c r="G52" s="1"/>
    </row>
    <row r="53" spans="1:7">
      <c r="A53" s="1"/>
      <c r="B53" s="1"/>
      <c r="C53" s="1"/>
      <c r="D53" s="1"/>
      <c r="E53" s="1"/>
      <c r="F53" s="1"/>
      <c r="G53" s="1"/>
    </row>
    <row r="54" spans="1:7">
      <c r="A54" s="1"/>
      <c r="B54" s="1"/>
      <c r="C54" s="1"/>
      <c r="D54" s="1"/>
      <c r="E54" s="1"/>
      <c r="F54" s="1"/>
      <c r="G54" s="1"/>
    </row>
    <row r="55" spans="1:7">
      <c r="A55" s="1"/>
      <c r="B55" s="1"/>
      <c r="C55" s="1"/>
      <c r="D55" s="1"/>
      <c r="E55" s="1"/>
      <c r="F55" s="1"/>
      <c r="G55" s="1"/>
    </row>
    <row r="56" spans="1:7">
      <c r="A56" s="1"/>
      <c r="B56" s="1"/>
      <c r="C56" s="1"/>
      <c r="D56" s="1"/>
      <c r="E56" s="1"/>
      <c r="F56" s="1"/>
      <c r="G56" s="1"/>
    </row>
    <row r="57" spans="1:7">
      <c r="A57" s="1"/>
      <c r="B57" s="1"/>
      <c r="C57" s="1"/>
      <c r="D57" s="1"/>
      <c r="E57" s="1"/>
      <c r="F57" s="1"/>
      <c r="G57" s="1"/>
    </row>
    <row r="58" spans="1:7">
      <c r="A58" s="1"/>
      <c r="B58" s="1"/>
      <c r="C58" s="1"/>
      <c r="D58" s="1"/>
      <c r="E58" s="1"/>
      <c r="F58" s="1"/>
      <c r="G58" s="1"/>
    </row>
    <row r="59" spans="1:7">
      <c r="A59" s="1"/>
      <c r="B59" s="1"/>
      <c r="C59" s="1"/>
      <c r="D59" s="1"/>
      <c r="E59" s="1"/>
      <c r="F59" s="1"/>
      <c r="G59" s="1"/>
    </row>
    <row r="60" spans="1:7">
      <c r="A60" s="1"/>
      <c r="B60" s="1"/>
      <c r="C60" s="1"/>
      <c r="D60" s="1"/>
      <c r="E60" s="1"/>
      <c r="F60" s="1"/>
      <c r="G60" s="1"/>
    </row>
    <row r="61" spans="1:7">
      <c r="A61" s="1"/>
      <c r="B61" s="1"/>
      <c r="C61" s="1"/>
      <c r="D61" s="1"/>
      <c r="E61" s="1"/>
      <c r="F61" s="1"/>
      <c r="G61" s="1"/>
    </row>
    <row r="62" spans="1:7">
      <c r="A62" s="1"/>
      <c r="B62" s="1"/>
      <c r="C62" s="1"/>
      <c r="D62" s="1"/>
      <c r="E62" s="1"/>
      <c r="F62" s="1"/>
      <c r="G62" s="1"/>
    </row>
    <row r="63" spans="1:7">
      <c r="A63" s="1"/>
      <c r="B63" s="1"/>
      <c r="C63" s="1"/>
      <c r="D63" s="1"/>
      <c r="E63" s="1"/>
      <c r="F63" s="1"/>
      <c r="G63" s="1"/>
    </row>
    <row r="64" spans="1:7">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row r="69" spans="1:7">
      <c r="A69" s="1"/>
      <c r="B69" s="1"/>
      <c r="C69" s="1"/>
      <c r="D69" s="1"/>
      <c r="E69" s="1"/>
      <c r="F69" s="1"/>
      <c r="G69" s="1"/>
    </row>
    <row r="70" spans="1:7">
      <c r="A70" s="1"/>
      <c r="B70" s="1"/>
      <c r="C70" s="1"/>
      <c r="D70" s="1"/>
      <c r="E70" s="1"/>
      <c r="F70" s="1"/>
      <c r="G70" s="1"/>
    </row>
    <row r="71" spans="1:7">
      <c r="A71" s="1"/>
      <c r="B71" s="1"/>
      <c r="C71" s="1"/>
      <c r="D71" s="1"/>
      <c r="E71" s="1"/>
      <c r="F71" s="1"/>
      <c r="G71" s="1"/>
    </row>
    <row r="72" spans="1:7">
      <c r="A72" s="1"/>
      <c r="B72" s="1"/>
      <c r="C72" s="1"/>
      <c r="D72" s="1"/>
      <c r="E72" s="1"/>
      <c r="F72" s="1"/>
      <c r="G72" s="1"/>
    </row>
    <row r="73" spans="1:7">
      <c r="A73" s="1"/>
      <c r="B73" s="1"/>
      <c r="C73" s="1"/>
      <c r="D73" s="1"/>
      <c r="E73" s="1"/>
      <c r="F73" s="1"/>
      <c r="G73" s="1"/>
    </row>
    <row r="74" spans="1:7">
      <c r="A74" s="1"/>
      <c r="B74" s="1"/>
      <c r="C74" s="1"/>
      <c r="D74" s="1"/>
      <c r="E74" s="1"/>
      <c r="F74" s="1"/>
      <c r="G74" s="1"/>
    </row>
    <row r="75" spans="1:7">
      <c r="A75" s="1"/>
      <c r="B75" s="1"/>
      <c r="C75" s="1"/>
      <c r="D75" s="1"/>
      <c r="E75" s="1"/>
      <c r="F75" s="1"/>
      <c r="G75" s="1"/>
    </row>
    <row r="76" spans="1:7">
      <c r="A76" s="1"/>
      <c r="B76" s="1"/>
      <c r="C76" s="1"/>
      <c r="D76" s="1"/>
      <c r="E76" s="1"/>
      <c r="F76" s="1"/>
      <c r="G76" s="1"/>
    </row>
    <row r="77" spans="1:7">
      <c r="A77" s="1"/>
      <c r="B77" s="1"/>
      <c r="C77" s="1"/>
      <c r="D77" s="1"/>
      <c r="E77" s="1"/>
      <c r="F77" s="1"/>
      <c r="G77" s="1"/>
    </row>
    <row r="78" spans="1:7">
      <c r="A78" s="1"/>
      <c r="B78" s="1"/>
      <c r="C78" s="1"/>
      <c r="D78" s="1"/>
      <c r="E78" s="1"/>
      <c r="F78" s="1"/>
      <c r="G78" s="1"/>
    </row>
    <row r="79" spans="1:7">
      <c r="A79" s="1"/>
      <c r="B79" s="1"/>
      <c r="C79" s="1"/>
      <c r="D79" s="1"/>
      <c r="E79" s="1"/>
      <c r="F79" s="1"/>
      <c r="G79" s="1"/>
    </row>
    <row r="80" spans="1:7">
      <c r="A80" s="1"/>
      <c r="B80" s="1"/>
      <c r="C80" s="1"/>
      <c r="D80" s="1"/>
      <c r="E80" s="1"/>
      <c r="F80" s="1"/>
      <c r="G80" s="1"/>
    </row>
    <row r="81" spans="1:7">
      <c r="A81" s="1"/>
      <c r="B81" s="1"/>
      <c r="C81" s="1"/>
      <c r="D81" s="1"/>
      <c r="E81" s="1"/>
      <c r="F81" s="1"/>
      <c r="G81" s="1"/>
    </row>
    <row r="82" spans="1:7">
      <c r="A82" s="1"/>
      <c r="B82" s="1"/>
      <c r="C82" s="1"/>
      <c r="D82" s="1"/>
      <c r="E82" s="1"/>
      <c r="F82" s="1"/>
      <c r="G82" s="1"/>
    </row>
    <row r="83" spans="1:7">
      <c r="A83" s="1"/>
      <c r="B83" s="1"/>
      <c r="C83" s="1"/>
      <c r="D83" s="1"/>
      <c r="E83" s="1"/>
      <c r="F83" s="1"/>
      <c r="G83" s="1"/>
    </row>
    <row r="84" spans="1:7">
      <c r="A84" s="1"/>
      <c r="B84" s="1"/>
      <c r="C84" s="1"/>
      <c r="D84" s="1"/>
      <c r="E84" s="1"/>
      <c r="F84" s="1"/>
      <c r="G84" s="1"/>
    </row>
    <row r="85" spans="1:7">
      <c r="A85" s="1"/>
      <c r="B85" s="1"/>
      <c r="C85" s="1"/>
      <c r="D85" s="1"/>
      <c r="E85" s="1"/>
      <c r="F85" s="1"/>
      <c r="G85" s="1"/>
    </row>
    <row r="86" spans="1:7">
      <c r="A86" s="1"/>
      <c r="B86" s="1"/>
      <c r="C86" s="1"/>
      <c r="D86" s="1"/>
      <c r="E86" s="1"/>
      <c r="F86" s="1"/>
      <c r="G86" s="1"/>
    </row>
    <row r="87" spans="1:7">
      <c r="A87" s="1"/>
      <c r="B87" s="1"/>
      <c r="C87" s="1"/>
      <c r="D87" s="1"/>
      <c r="E87" s="1"/>
      <c r="F87" s="1"/>
      <c r="G87" s="1"/>
    </row>
    <row r="88" spans="1:7">
      <c r="A88" s="1"/>
      <c r="B88" s="1"/>
      <c r="C88" s="1"/>
      <c r="D88" s="1"/>
      <c r="E88" s="1"/>
      <c r="F88" s="1"/>
      <c r="G88" s="1"/>
    </row>
    <row r="89" spans="1:7">
      <c r="A89" s="1"/>
      <c r="B89" s="1"/>
      <c r="C89" s="1"/>
      <c r="D89" s="1"/>
      <c r="E89" s="1"/>
      <c r="F89" s="1"/>
      <c r="G89" s="1"/>
    </row>
    <row r="90" spans="1:7">
      <c r="A90" s="1"/>
      <c r="B90" s="1"/>
      <c r="C90" s="1"/>
      <c r="D90" s="1"/>
      <c r="E90" s="1"/>
      <c r="F90" s="1"/>
      <c r="G90" s="1"/>
    </row>
    <row r="91" spans="1:7">
      <c r="A91" s="1"/>
      <c r="B91" s="1"/>
      <c r="C91" s="1"/>
      <c r="D91" s="1"/>
      <c r="E91" s="1"/>
      <c r="F91" s="1"/>
      <c r="G91" s="1"/>
    </row>
    <row r="92" spans="1:7">
      <c r="A92" s="1"/>
      <c r="B92" s="1"/>
      <c r="C92" s="1"/>
      <c r="D92" s="1"/>
      <c r="E92" s="1"/>
      <c r="F92" s="1"/>
      <c r="G92" s="1"/>
    </row>
    <row r="93" spans="1:7">
      <c r="A93" s="1"/>
      <c r="B93" s="1"/>
      <c r="C93" s="1"/>
      <c r="D93" s="1"/>
      <c r="E93" s="1"/>
      <c r="F93" s="1"/>
      <c r="G93" s="1"/>
    </row>
    <row r="94" spans="1:7">
      <c r="A94" s="1"/>
      <c r="B94" s="1"/>
      <c r="C94" s="1"/>
      <c r="D94" s="1"/>
      <c r="E94" s="1"/>
      <c r="F94" s="1"/>
      <c r="G94" s="1"/>
    </row>
    <row r="95" spans="1:7">
      <c r="A95" s="1"/>
      <c r="B95" s="1"/>
      <c r="C95" s="1"/>
      <c r="D95" s="1"/>
      <c r="E95" s="1"/>
      <c r="F95" s="1"/>
      <c r="G95" s="1"/>
    </row>
    <row r="96" spans="1:7">
      <c r="A96" s="1"/>
      <c r="B96" s="1"/>
      <c r="C96" s="1"/>
      <c r="D96" s="1"/>
      <c r="E96" s="1"/>
      <c r="F96" s="1"/>
      <c r="G96" s="1"/>
    </row>
    <row r="97" spans="1:7">
      <c r="A97" s="1"/>
      <c r="B97" s="1"/>
      <c r="C97" s="1"/>
      <c r="D97" s="1"/>
      <c r="E97" s="1"/>
      <c r="F97" s="1"/>
      <c r="G97" s="1"/>
    </row>
    <row r="98" spans="1:7">
      <c r="A98" s="1"/>
      <c r="B98" s="1"/>
      <c r="C98" s="1"/>
      <c r="D98" s="1"/>
      <c r="E98" s="1"/>
      <c r="F98" s="1"/>
      <c r="G98" s="1"/>
    </row>
    <row r="99" spans="1:7">
      <c r="A99" s="1"/>
      <c r="B99" s="1"/>
      <c r="C99" s="1"/>
      <c r="D99" s="1"/>
      <c r="E99" s="1"/>
      <c r="F99" s="1"/>
      <c r="G99" s="1"/>
    </row>
    <row r="100" spans="1:7">
      <c r="A100" s="1"/>
      <c r="B100" s="1"/>
      <c r="C100" s="1"/>
      <c r="D100" s="1"/>
      <c r="E100" s="1"/>
      <c r="F100" s="1"/>
      <c r="G100" s="1"/>
    </row>
    <row r="101" spans="1:7">
      <c r="A101" s="1"/>
      <c r="B101" s="1"/>
      <c r="C101" s="1"/>
      <c r="D101" s="1"/>
      <c r="E101" s="1"/>
      <c r="F101" s="1"/>
      <c r="G101" s="1"/>
    </row>
    <row r="102" spans="1:7">
      <c r="A102" s="1"/>
      <c r="B102" s="1"/>
      <c r="C102" s="1"/>
      <c r="D102" s="1"/>
      <c r="E102" s="1"/>
      <c r="F102" s="1"/>
      <c r="G102" s="1"/>
    </row>
    <row r="103" spans="1:7">
      <c r="A103" s="1"/>
      <c r="B103" s="1"/>
      <c r="C103" s="1"/>
      <c r="D103" s="1"/>
      <c r="E103" s="1"/>
      <c r="F103" s="1"/>
      <c r="G103" s="1"/>
    </row>
    <row r="104" spans="1:7">
      <c r="A104" s="1"/>
      <c r="B104" s="1"/>
      <c r="C104" s="1"/>
      <c r="D104" s="1"/>
      <c r="E104" s="1"/>
      <c r="F104" s="1"/>
      <c r="G104" s="1"/>
    </row>
    <row r="105" spans="1:7">
      <c r="A105" s="1"/>
      <c r="B105" s="1"/>
      <c r="C105" s="1"/>
      <c r="D105" s="1"/>
      <c r="E105" s="1"/>
      <c r="F105" s="1"/>
      <c r="G105" s="1"/>
    </row>
    <row r="106" spans="1:7">
      <c r="A106" s="1"/>
      <c r="B106" s="1"/>
      <c r="C106" s="1"/>
      <c r="D106" s="1"/>
      <c r="E106" s="1"/>
      <c r="F106" s="1"/>
      <c r="G106" s="1"/>
    </row>
    <row r="107" spans="1:7">
      <c r="A107" s="1"/>
      <c r="B107" s="1"/>
      <c r="C107" s="1"/>
      <c r="D107" s="1"/>
      <c r="E107" s="1"/>
      <c r="F107" s="1"/>
      <c r="G107" s="1"/>
    </row>
    <row r="108" spans="1:7">
      <c r="A108" s="1"/>
      <c r="B108" s="1"/>
      <c r="C108" s="1"/>
      <c r="D108" s="1"/>
      <c r="E108" s="1"/>
      <c r="F108" s="1"/>
      <c r="G108" s="1"/>
    </row>
    <row r="109" spans="1:7">
      <c r="A109" s="1"/>
      <c r="B109" s="1"/>
      <c r="C109" s="1"/>
      <c r="D109" s="1"/>
      <c r="E109" s="1"/>
      <c r="F109" s="1"/>
      <c r="G109" s="1"/>
    </row>
    <row r="110" spans="1:7">
      <c r="A110" s="1"/>
      <c r="B110" s="1"/>
      <c r="C110" s="1"/>
      <c r="D110" s="1"/>
      <c r="E110" s="1"/>
      <c r="F110" s="1"/>
      <c r="G110" s="1"/>
    </row>
    <row r="111" spans="1:7">
      <c r="A111" s="1"/>
      <c r="B111" s="1"/>
      <c r="C111" s="1"/>
      <c r="D111" s="1"/>
      <c r="E111" s="1"/>
      <c r="F111" s="1"/>
      <c r="G111" s="1"/>
    </row>
    <row r="112" spans="1:7">
      <c r="A112" s="1"/>
      <c r="B112" s="1"/>
      <c r="C112" s="1"/>
      <c r="D112" s="1"/>
      <c r="E112" s="1"/>
      <c r="F112" s="1"/>
      <c r="G112" s="1"/>
    </row>
    <row r="113" spans="1:7">
      <c r="A113" s="1"/>
      <c r="B113" s="1"/>
      <c r="C113" s="1"/>
      <c r="D113" s="1"/>
      <c r="E113" s="1"/>
      <c r="F113" s="1"/>
      <c r="G113" s="1"/>
    </row>
    <row r="114" spans="1:7">
      <c r="A114" s="1"/>
      <c r="B114" s="1"/>
      <c r="C114" s="1"/>
      <c r="D114" s="1"/>
      <c r="E114" s="1"/>
      <c r="F114" s="1"/>
      <c r="G114" s="1"/>
    </row>
    <row r="115" spans="1:7">
      <c r="A115" s="1"/>
      <c r="B115" s="1"/>
      <c r="C115" s="1"/>
      <c r="D115" s="1"/>
      <c r="E115" s="1"/>
      <c r="F115" s="1"/>
      <c r="G115" s="1"/>
    </row>
    <row r="116" spans="1:7">
      <c r="A116" s="1"/>
      <c r="B116" s="1"/>
      <c r="C116" s="1"/>
      <c r="D116" s="1"/>
      <c r="E116" s="1"/>
      <c r="F116" s="1"/>
      <c r="G116" s="1"/>
    </row>
    <row r="117" spans="1:7">
      <c r="A117" s="1"/>
      <c r="B117" s="1"/>
      <c r="C117" s="1"/>
      <c r="D117" s="1"/>
      <c r="E117" s="1"/>
      <c r="F117" s="1"/>
      <c r="G117" s="1"/>
    </row>
    <row r="118" spans="1:7">
      <c r="A118" s="1"/>
      <c r="B118" s="1"/>
      <c r="C118" s="1"/>
      <c r="D118" s="1"/>
      <c r="E118" s="1"/>
      <c r="F118" s="1"/>
      <c r="G118" s="1"/>
    </row>
    <row r="119" spans="1:7">
      <c r="A119" s="1"/>
      <c r="B119" s="1"/>
      <c r="C119" s="1"/>
      <c r="D119" s="1"/>
      <c r="E119" s="1"/>
      <c r="F119" s="1"/>
      <c r="G119" s="1"/>
    </row>
    <row r="120" spans="1:7">
      <c r="A120" s="1"/>
      <c r="B120" s="1"/>
      <c r="C120" s="1"/>
      <c r="D120" s="1"/>
      <c r="E120" s="1"/>
      <c r="F120" s="1"/>
      <c r="G120" s="1"/>
    </row>
    <row r="121" spans="1:7">
      <c r="A121" s="1"/>
      <c r="B121" s="1"/>
      <c r="C121" s="1"/>
      <c r="D121" s="1"/>
      <c r="E121" s="1"/>
      <c r="F121" s="1"/>
      <c r="G121" s="1"/>
    </row>
    <row r="122" spans="1:7">
      <c r="A122" s="1"/>
      <c r="B122" s="1"/>
      <c r="C122" s="1"/>
      <c r="D122" s="1"/>
      <c r="E122" s="1"/>
      <c r="F122" s="1"/>
      <c r="G122" s="1"/>
    </row>
    <row r="123" spans="1:7">
      <c r="A123" s="1"/>
      <c r="B123" s="1"/>
      <c r="C123" s="1"/>
      <c r="D123" s="1"/>
      <c r="E123" s="1"/>
      <c r="F123" s="1"/>
      <c r="G123" s="1"/>
    </row>
    <row r="124" spans="1:7">
      <c r="A124" s="1"/>
      <c r="B124" s="1"/>
      <c r="C124" s="1"/>
      <c r="D124" s="1"/>
      <c r="E124" s="1"/>
      <c r="F124" s="1"/>
      <c r="G124" s="1"/>
    </row>
    <row r="125" spans="1:7">
      <c r="A125" s="1"/>
      <c r="B125" s="1"/>
      <c r="C125" s="1"/>
      <c r="D125" s="1"/>
      <c r="E125" s="1"/>
      <c r="F125" s="1"/>
      <c r="G125" s="1"/>
    </row>
    <row r="126" spans="1:7">
      <c r="A126" s="1"/>
      <c r="B126" s="1"/>
      <c r="C126" s="1"/>
      <c r="D126" s="1"/>
      <c r="E126" s="1"/>
      <c r="F126" s="1"/>
      <c r="G126" s="1"/>
    </row>
    <row r="127" spans="1:7">
      <c r="A127" s="1"/>
      <c r="B127" s="1"/>
      <c r="C127" s="1"/>
      <c r="D127" s="1"/>
      <c r="E127" s="1"/>
      <c r="F127" s="1"/>
      <c r="G127" s="1"/>
    </row>
    <row r="128" spans="1:7">
      <c r="A128" s="1"/>
      <c r="B128" s="1"/>
      <c r="C128" s="1"/>
      <c r="D128" s="1"/>
      <c r="E128" s="1"/>
      <c r="F128" s="1"/>
      <c r="G128" s="1"/>
    </row>
    <row r="129" spans="1:7">
      <c r="A129" s="1"/>
      <c r="B129" s="1"/>
      <c r="C129" s="1"/>
      <c r="D129" s="1"/>
      <c r="E129" s="1"/>
      <c r="F129" s="1"/>
      <c r="G129" s="1"/>
    </row>
    <row r="130" spans="1:7">
      <c r="A130" s="1"/>
      <c r="B130" s="1"/>
      <c r="C130" s="1"/>
      <c r="D130" s="1"/>
      <c r="E130" s="1"/>
      <c r="F130" s="1"/>
      <c r="G130" s="1"/>
    </row>
    <row r="131" spans="1:7">
      <c r="A131" s="1"/>
      <c r="B131" s="1"/>
      <c r="C131" s="1"/>
      <c r="D131" s="1"/>
      <c r="E131" s="1"/>
      <c r="F131" s="1"/>
      <c r="G131" s="1"/>
    </row>
    <row r="132" spans="1:7">
      <c r="A132" s="1"/>
      <c r="B132" s="1"/>
      <c r="C132" s="1"/>
      <c r="D132" s="1"/>
      <c r="E132" s="1"/>
      <c r="F132" s="1"/>
      <c r="G132" s="1"/>
    </row>
    <row r="133" spans="1:7">
      <c r="A133" s="1"/>
      <c r="B133" s="1"/>
      <c r="C133" s="1"/>
      <c r="D133" s="1"/>
      <c r="E133" s="1"/>
      <c r="F133" s="1"/>
      <c r="G133" s="1"/>
    </row>
    <row r="134" spans="1:7">
      <c r="A134" s="1"/>
      <c r="B134" s="1"/>
      <c r="C134" s="1"/>
      <c r="D134" s="1"/>
      <c r="E134" s="1"/>
      <c r="F134" s="1"/>
      <c r="G134" s="1"/>
    </row>
    <row r="135" spans="1:7">
      <c r="A135" s="1"/>
      <c r="B135" s="1"/>
      <c r="C135" s="1"/>
      <c r="D135" s="1"/>
      <c r="E135" s="1"/>
      <c r="F135" s="1"/>
      <c r="G135" s="1"/>
    </row>
    <row r="136" spans="1:7">
      <c r="A136" s="1"/>
      <c r="B136" s="1"/>
      <c r="C136" s="1"/>
      <c r="D136" s="1"/>
      <c r="E136" s="1"/>
      <c r="F136" s="1"/>
      <c r="G136" s="1"/>
    </row>
    <row r="137" spans="1:7">
      <c r="A137" s="1"/>
      <c r="B137" s="1"/>
      <c r="C137" s="1"/>
      <c r="D137" s="1"/>
      <c r="E137" s="1"/>
      <c r="F137" s="1"/>
      <c r="G137" s="1"/>
    </row>
    <row r="138" spans="1:7">
      <c r="A138" s="1"/>
      <c r="B138" s="1"/>
      <c r="C138" s="1"/>
      <c r="D138" s="1"/>
      <c r="E138" s="1"/>
      <c r="F138" s="1"/>
      <c r="G138" s="1"/>
    </row>
    <row r="139" spans="1:7">
      <c r="A139" s="1"/>
      <c r="B139" s="1"/>
      <c r="C139" s="1"/>
      <c r="D139" s="1"/>
      <c r="E139" s="1"/>
      <c r="F139" s="1"/>
      <c r="G139" s="1"/>
    </row>
    <row r="140" spans="1:7">
      <c r="A140" s="1"/>
      <c r="B140" s="1"/>
      <c r="C140" s="1"/>
      <c r="D140" s="1"/>
      <c r="E140" s="1"/>
      <c r="F140" s="1"/>
      <c r="G140" s="1"/>
    </row>
    <row r="141" spans="1:7">
      <c r="A141" s="1"/>
      <c r="B141" s="1"/>
      <c r="C141" s="1"/>
      <c r="D141" s="1"/>
      <c r="E141" s="1"/>
      <c r="F141" s="1"/>
      <c r="G141" s="1"/>
    </row>
    <row r="142" spans="1:7">
      <c r="A142" s="1"/>
      <c r="B142" s="1"/>
      <c r="C142" s="1"/>
      <c r="D142" s="1"/>
      <c r="E142" s="1"/>
      <c r="F142" s="1"/>
      <c r="G142" s="1"/>
    </row>
    <row r="143" spans="1:7">
      <c r="A143" s="1"/>
      <c r="B143" s="1"/>
      <c r="C143" s="1"/>
      <c r="D143" s="1"/>
      <c r="E143" s="1"/>
      <c r="F143" s="1"/>
      <c r="G143" s="1"/>
    </row>
    <row r="144" spans="1:7">
      <c r="A144" s="1"/>
      <c r="B144" s="1"/>
      <c r="C144" s="1"/>
      <c r="D144" s="1"/>
      <c r="E144" s="1"/>
      <c r="F144" s="1"/>
      <c r="G144" s="1"/>
    </row>
    <row r="145" spans="1:7">
      <c r="A145" s="1"/>
      <c r="B145" s="1"/>
      <c r="C145" s="1"/>
      <c r="D145" s="1"/>
      <c r="E145" s="1"/>
      <c r="F145" s="1"/>
      <c r="G145" s="1"/>
    </row>
    <row r="146" spans="1:7">
      <c r="A146" s="1"/>
      <c r="B146" s="1"/>
      <c r="C146" s="1"/>
      <c r="D146" s="1"/>
      <c r="E146" s="1"/>
      <c r="F146" s="1"/>
      <c r="G146" s="1"/>
    </row>
    <row r="147" spans="1:7">
      <c r="A147" s="1"/>
      <c r="B147" s="1"/>
      <c r="C147" s="1"/>
      <c r="D147" s="1"/>
      <c r="E147" s="1"/>
      <c r="F147" s="1"/>
      <c r="G147" s="1"/>
    </row>
    <row r="148" spans="1:7">
      <c r="A148" s="1"/>
      <c r="B148" s="1"/>
      <c r="C148" s="1"/>
      <c r="D148" s="1"/>
      <c r="E148" s="1"/>
      <c r="F148" s="1"/>
      <c r="G148" s="1"/>
    </row>
    <row r="149" spans="1:7">
      <c r="A149" s="1"/>
      <c r="B149" s="1"/>
      <c r="C149" s="1"/>
      <c r="D149" s="1"/>
      <c r="E149" s="1"/>
      <c r="F149" s="1"/>
      <c r="G149" s="1"/>
    </row>
    <row r="150" spans="1:7">
      <c r="A150" s="1"/>
      <c r="B150" s="1"/>
      <c r="C150" s="1"/>
      <c r="D150" s="1"/>
      <c r="E150" s="1"/>
      <c r="F150" s="1"/>
      <c r="G150" s="1"/>
    </row>
    <row r="151" spans="1:7">
      <c r="A151" s="1"/>
      <c r="B151" s="1"/>
      <c r="C151" s="1"/>
      <c r="D151" s="1"/>
      <c r="E151" s="1"/>
      <c r="F151" s="1"/>
      <c r="G151" s="1"/>
    </row>
    <row r="152" spans="1:7">
      <c r="A152" s="1"/>
      <c r="B152" s="1"/>
      <c r="C152" s="1"/>
      <c r="D152" s="1"/>
      <c r="E152" s="1"/>
      <c r="F152" s="1"/>
      <c r="G152" s="1"/>
    </row>
    <row r="153" spans="1:7">
      <c r="A153" s="1"/>
      <c r="B153" s="1"/>
      <c r="C153" s="1"/>
      <c r="D153" s="1"/>
      <c r="E153" s="1"/>
      <c r="F153" s="1"/>
      <c r="G153" s="1"/>
    </row>
    <row r="154" spans="1:7">
      <c r="A154" s="1"/>
      <c r="B154" s="1"/>
      <c r="C154" s="1"/>
      <c r="D154" s="1"/>
      <c r="E154" s="1"/>
      <c r="F154" s="1"/>
      <c r="G154" s="1"/>
    </row>
    <row r="155" spans="1:7">
      <c r="A155" s="1"/>
      <c r="B155" s="1"/>
      <c r="C155" s="1"/>
      <c r="D155" s="1"/>
      <c r="E155" s="1"/>
      <c r="F155" s="1"/>
      <c r="G155" s="1"/>
    </row>
    <row r="156" spans="1:7">
      <c r="A156" s="1"/>
      <c r="B156" s="1"/>
      <c r="C156" s="1"/>
      <c r="D156" s="1"/>
      <c r="E156" s="1"/>
      <c r="F156" s="1"/>
      <c r="G156" s="1"/>
    </row>
    <row r="157" spans="1:7">
      <c r="A157" s="1"/>
      <c r="B157" s="1"/>
      <c r="C157" s="1"/>
      <c r="D157" s="1"/>
      <c r="E157" s="1"/>
      <c r="F157" s="1"/>
      <c r="G157" s="1"/>
    </row>
    <row r="158" spans="1:7">
      <c r="A158" s="1"/>
      <c r="B158" s="1"/>
      <c r="C158" s="1"/>
      <c r="D158" s="1"/>
      <c r="E158" s="1"/>
      <c r="F158" s="1"/>
      <c r="G158" s="1"/>
    </row>
    <row r="159" spans="1:7">
      <c r="A159" s="1"/>
      <c r="B159" s="1"/>
      <c r="C159" s="1"/>
      <c r="D159" s="1"/>
      <c r="E159" s="1"/>
      <c r="F159" s="1"/>
      <c r="G159" s="1"/>
    </row>
    <row r="160" spans="1:7">
      <c r="A160" s="1"/>
      <c r="B160" s="1"/>
      <c r="C160" s="1"/>
      <c r="D160" s="1"/>
      <c r="E160" s="1"/>
      <c r="F160" s="1"/>
      <c r="G160" s="1"/>
    </row>
    <row r="161" spans="1:7">
      <c r="A161" s="1"/>
      <c r="B161" s="1"/>
      <c r="C161" s="1"/>
      <c r="D161" s="1"/>
      <c r="E161" s="1"/>
      <c r="F161" s="1"/>
      <c r="G161" s="1"/>
    </row>
    <row r="162" spans="1:7">
      <c r="A162" s="1"/>
      <c r="B162" s="1"/>
      <c r="C162" s="1"/>
      <c r="D162" s="1"/>
      <c r="E162" s="1"/>
      <c r="F162" s="1"/>
      <c r="G162" s="1"/>
    </row>
    <row r="163" spans="1:7">
      <c r="A163" s="1"/>
      <c r="B163" s="1"/>
      <c r="C163" s="1"/>
      <c r="D163" s="1"/>
      <c r="E163" s="1"/>
      <c r="F163" s="1"/>
      <c r="G163" s="1"/>
    </row>
    <row r="164" spans="1:7">
      <c r="A164" s="1"/>
      <c r="B164" s="1"/>
      <c r="C164" s="1"/>
      <c r="D164" s="1"/>
      <c r="E164" s="1"/>
      <c r="F164" s="1"/>
      <c r="G164" s="1"/>
    </row>
    <row r="165" spans="1:7">
      <c r="A165" s="1"/>
      <c r="B165" s="1"/>
      <c r="C165" s="1"/>
      <c r="D165" s="1"/>
      <c r="E165" s="1"/>
      <c r="F165" s="1"/>
      <c r="G165" s="1"/>
    </row>
    <row r="166" spans="1:7">
      <c r="A166" s="1"/>
      <c r="B166" s="1"/>
      <c r="C166" s="1"/>
      <c r="D166" s="1"/>
      <c r="E166" s="1"/>
      <c r="F166" s="1"/>
      <c r="G166" s="1"/>
    </row>
    <row r="167" spans="1:7">
      <c r="A167" s="1"/>
      <c r="B167" s="1"/>
      <c r="C167" s="1"/>
      <c r="D167" s="1"/>
      <c r="E167" s="1"/>
      <c r="F167" s="1"/>
      <c r="G167" s="1"/>
    </row>
    <row r="168" spans="1:7">
      <c r="A168" s="1"/>
      <c r="B168" s="1"/>
      <c r="C168" s="1"/>
      <c r="D168" s="1"/>
      <c r="E168" s="1"/>
      <c r="F168" s="1"/>
      <c r="G168" s="1"/>
    </row>
    <row r="169" spans="1:7">
      <c r="A169" s="1"/>
      <c r="B169" s="1"/>
      <c r="C169" s="1"/>
      <c r="D169" s="1"/>
      <c r="E169" s="1"/>
      <c r="F169" s="1"/>
      <c r="G169" s="1"/>
    </row>
    <row r="170" spans="1:7">
      <c r="A170" s="1"/>
      <c r="B170" s="1"/>
      <c r="C170" s="1"/>
      <c r="D170" s="1"/>
      <c r="E170" s="1"/>
      <c r="F170" s="1"/>
      <c r="G170" s="1"/>
    </row>
    <row r="171" spans="1:7">
      <c r="A171" s="1"/>
      <c r="B171" s="1"/>
      <c r="C171" s="1"/>
      <c r="D171" s="1"/>
      <c r="E171" s="1"/>
      <c r="F171" s="1"/>
      <c r="G171" s="1"/>
    </row>
    <row r="172" spans="1:7">
      <c r="A172" s="1"/>
      <c r="B172" s="1"/>
      <c r="C172" s="1"/>
      <c r="D172" s="1"/>
      <c r="E172" s="1"/>
      <c r="F172" s="1"/>
      <c r="G172" s="1"/>
    </row>
    <row r="173" spans="1:7">
      <c r="A173" s="1"/>
      <c r="B173" s="1"/>
      <c r="C173" s="1"/>
      <c r="D173" s="1"/>
      <c r="E173" s="1"/>
      <c r="F173" s="1"/>
      <c r="G173" s="1"/>
    </row>
    <row r="174" spans="1:7">
      <c r="A174" s="1"/>
      <c r="B174" s="1"/>
      <c r="C174" s="1"/>
      <c r="D174" s="1"/>
      <c r="E174" s="1"/>
      <c r="F174" s="1"/>
      <c r="G174" s="1"/>
    </row>
    <row r="175" spans="1:7">
      <c r="A175" s="1"/>
      <c r="B175" s="1"/>
      <c r="C175" s="1"/>
      <c r="D175" s="1"/>
      <c r="E175" s="1"/>
      <c r="F175" s="1"/>
      <c r="G175" s="1"/>
    </row>
    <row r="176" spans="1:7">
      <c r="A176" s="1"/>
      <c r="B176" s="1"/>
      <c r="C176" s="1"/>
      <c r="D176" s="1"/>
      <c r="E176" s="1"/>
      <c r="F176" s="1"/>
      <c r="G176" s="1"/>
    </row>
    <row r="177" spans="1:7">
      <c r="A177" s="1"/>
      <c r="B177" s="1"/>
      <c r="C177" s="1"/>
      <c r="D177" s="1"/>
      <c r="E177" s="1"/>
      <c r="F177" s="1"/>
      <c r="G177" s="1"/>
    </row>
    <row r="178" spans="1:7">
      <c r="A178" s="1"/>
      <c r="B178" s="1"/>
      <c r="C178" s="1"/>
      <c r="D178" s="1"/>
      <c r="E178" s="1"/>
      <c r="F178" s="1"/>
      <c r="G178" s="1"/>
    </row>
    <row r="179" spans="1:7">
      <c r="A179" s="1"/>
      <c r="B179" s="1"/>
      <c r="C179" s="1"/>
      <c r="D179" s="1"/>
      <c r="E179" s="1"/>
      <c r="F179" s="1"/>
      <c r="G179" s="1"/>
    </row>
    <row r="180" spans="1:7">
      <c r="A180" s="1"/>
      <c r="B180" s="1"/>
      <c r="C180" s="1"/>
      <c r="D180" s="1"/>
      <c r="E180" s="1"/>
      <c r="F180" s="1"/>
      <c r="G180" s="1"/>
    </row>
    <row r="181" spans="1:7">
      <c r="A181" s="1"/>
      <c r="B181" s="1"/>
      <c r="C181" s="1"/>
      <c r="D181" s="1"/>
      <c r="E181" s="1"/>
      <c r="F181" s="1"/>
      <c r="G181" s="1"/>
    </row>
    <row r="182" spans="1:7">
      <c r="A182" s="1"/>
      <c r="B182" s="1"/>
      <c r="C182" s="1"/>
      <c r="D182" s="1"/>
      <c r="E182" s="1"/>
      <c r="F182" s="1"/>
      <c r="G182" s="1"/>
    </row>
    <row r="183" spans="1:7">
      <c r="A183" s="1"/>
      <c r="B183" s="1"/>
      <c r="C183" s="1"/>
      <c r="D183" s="1"/>
      <c r="E183" s="1"/>
      <c r="F183" s="1"/>
      <c r="G183" s="1"/>
    </row>
    <row r="184" spans="1:7">
      <c r="A184" s="1"/>
      <c r="B184" s="1"/>
      <c r="C184" s="1"/>
      <c r="D184" s="1"/>
      <c r="E184" s="1"/>
      <c r="F184" s="1"/>
      <c r="G184" s="1"/>
    </row>
    <row r="185" spans="1:7">
      <c r="A185" s="1"/>
      <c r="B185" s="1"/>
      <c r="C185" s="1"/>
      <c r="D185" s="1"/>
      <c r="E185" s="1"/>
      <c r="F185" s="1"/>
      <c r="G185" s="1"/>
    </row>
    <row r="186" spans="1:7">
      <c r="A186" s="1"/>
      <c r="B186" s="1"/>
      <c r="C186" s="1"/>
      <c r="D186" s="1"/>
      <c r="E186" s="1"/>
      <c r="F186" s="1"/>
      <c r="G186" s="1"/>
    </row>
    <row r="187" spans="1:7">
      <c r="A187" s="1"/>
      <c r="B187" s="1"/>
      <c r="C187" s="1"/>
      <c r="D187" s="1"/>
      <c r="E187" s="1"/>
      <c r="F187" s="1"/>
      <c r="G187" s="1"/>
    </row>
    <row r="188" spans="1:7">
      <c r="A188" s="1"/>
      <c r="B188" s="1"/>
      <c r="C188" s="1"/>
      <c r="D188" s="1"/>
      <c r="E188" s="1"/>
      <c r="F188" s="1"/>
      <c r="G188" s="1"/>
    </row>
    <row r="189" spans="1:7">
      <c r="A189" s="1"/>
      <c r="B189" s="1"/>
      <c r="C189" s="1"/>
      <c r="D189" s="1"/>
      <c r="E189" s="1"/>
      <c r="F189" s="1"/>
      <c r="G189" s="1"/>
    </row>
    <row r="190" spans="1:7">
      <c r="A190" s="1"/>
      <c r="B190" s="1"/>
      <c r="C190" s="1"/>
      <c r="D190" s="1"/>
      <c r="E190" s="1"/>
      <c r="F190" s="1"/>
      <c r="G190" s="1"/>
    </row>
    <row r="191" spans="1:7">
      <c r="A191" s="1"/>
      <c r="B191" s="1"/>
      <c r="C191" s="1"/>
      <c r="D191" s="1"/>
      <c r="E191" s="1"/>
      <c r="F191" s="1"/>
      <c r="G191" s="1"/>
    </row>
    <row r="192" spans="1:7">
      <c r="A192" s="1"/>
      <c r="B192" s="1"/>
      <c r="C192" s="1"/>
      <c r="D192" s="1"/>
      <c r="E192" s="1"/>
      <c r="F192" s="1"/>
      <c r="G192" s="1"/>
    </row>
    <row r="193" spans="1:7">
      <c r="A193" s="1"/>
      <c r="B193" s="1"/>
      <c r="C193" s="1"/>
      <c r="D193" s="1"/>
      <c r="E193" s="1"/>
      <c r="F193" s="1"/>
      <c r="G193" s="1"/>
    </row>
    <row r="194" spans="1:7">
      <c r="A194" s="1"/>
      <c r="B194" s="1"/>
      <c r="C194" s="1"/>
      <c r="D194" s="1"/>
      <c r="E194" s="1"/>
      <c r="F194" s="1"/>
      <c r="G194" s="1"/>
    </row>
    <row r="195" spans="1:7">
      <c r="A195" s="1"/>
      <c r="B195" s="1"/>
      <c r="C195" s="1"/>
      <c r="D195" s="1"/>
      <c r="E195" s="1"/>
      <c r="F195" s="1"/>
      <c r="G195" s="1"/>
    </row>
    <row r="196" spans="1:7">
      <c r="A196" s="1"/>
      <c r="B196" s="1"/>
      <c r="C196" s="1"/>
      <c r="D196" s="1"/>
      <c r="E196" s="1"/>
      <c r="F196" s="1"/>
      <c r="G196" s="1"/>
    </row>
    <row r="197" spans="1:7">
      <c r="A197" s="1"/>
      <c r="B197" s="1"/>
      <c r="C197" s="1"/>
      <c r="D197" s="1"/>
      <c r="E197" s="1"/>
      <c r="F197" s="1"/>
      <c r="G197" s="1"/>
    </row>
    <row r="198" spans="1:7">
      <c r="A198" s="1"/>
      <c r="B198" s="1"/>
      <c r="C198" s="1"/>
      <c r="D198" s="1"/>
      <c r="E198" s="1"/>
      <c r="F198" s="1"/>
      <c r="G198" s="1"/>
    </row>
    <row r="199" spans="1:7">
      <c r="A199" s="1"/>
      <c r="B199" s="1"/>
      <c r="C199" s="1"/>
      <c r="D199" s="1"/>
      <c r="E199" s="1"/>
      <c r="F199" s="1"/>
      <c r="G199" s="1"/>
    </row>
    <row r="200" spans="1:7">
      <c r="A200" s="1"/>
      <c r="B200" s="1"/>
      <c r="C200" s="1"/>
      <c r="D200" s="1"/>
      <c r="E200" s="1"/>
      <c r="F200" s="1"/>
      <c r="G200" s="1"/>
    </row>
    <row r="201" spans="1:7">
      <c r="A201" s="1"/>
      <c r="B201" s="1"/>
      <c r="C201" s="1"/>
      <c r="D201" s="1"/>
      <c r="E201" s="1"/>
      <c r="F201" s="1"/>
      <c r="G201" s="1"/>
    </row>
    <row r="202" spans="1:7">
      <c r="A202" s="1"/>
      <c r="B202" s="1"/>
      <c r="C202" s="1"/>
      <c r="D202" s="1"/>
      <c r="E202" s="1"/>
      <c r="F202" s="1"/>
      <c r="G202" s="1"/>
    </row>
    <row r="203" spans="1:7">
      <c r="A203" s="1"/>
      <c r="B203" s="1"/>
      <c r="C203" s="1"/>
      <c r="D203" s="1"/>
      <c r="E203" s="1"/>
      <c r="F203" s="1"/>
      <c r="G203" s="1"/>
    </row>
    <row r="204" spans="1:7">
      <c r="A204" s="1"/>
      <c r="B204" s="1"/>
      <c r="C204" s="1"/>
      <c r="D204" s="1"/>
      <c r="E204" s="1"/>
      <c r="F204" s="1"/>
      <c r="G204" s="1"/>
    </row>
    <row r="205" spans="1:7">
      <c r="A205" s="1"/>
      <c r="B205" s="1"/>
      <c r="C205" s="1"/>
      <c r="D205" s="1"/>
      <c r="E205" s="1"/>
      <c r="F205" s="1"/>
      <c r="G205" s="1"/>
    </row>
    <row r="206" spans="1:7">
      <c r="A206" s="1"/>
      <c r="B206" s="1"/>
      <c r="C206" s="1"/>
      <c r="D206" s="1"/>
      <c r="E206" s="1"/>
      <c r="F206" s="1"/>
      <c r="G206" s="1"/>
    </row>
    <row r="207" spans="1:7">
      <c r="A207" s="1"/>
      <c r="B207" s="1"/>
      <c r="C207" s="1"/>
      <c r="D207" s="1"/>
      <c r="E207" s="1"/>
      <c r="F207" s="1"/>
      <c r="G207" s="1"/>
    </row>
    <row r="208" spans="1:7">
      <c r="A208" s="1"/>
      <c r="B208" s="1"/>
      <c r="C208" s="1"/>
      <c r="D208" s="1"/>
      <c r="E208" s="1"/>
      <c r="F208" s="1"/>
      <c r="G208" s="1"/>
    </row>
    <row r="209" spans="1:7">
      <c r="A209" s="1"/>
      <c r="B209" s="1"/>
      <c r="C209" s="1"/>
      <c r="D209" s="1"/>
      <c r="E209" s="1"/>
      <c r="F209" s="1"/>
      <c r="G209" s="1"/>
    </row>
    <row r="210" spans="1:7">
      <c r="A210" s="1"/>
      <c r="B210" s="1"/>
      <c r="C210" s="1"/>
      <c r="D210" s="1"/>
      <c r="E210" s="1"/>
      <c r="F210" s="1"/>
      <c r="G210" s="1"/>
    </row>
    <row r="211" spans="1:7">
      <c r="A211" s="1"/>
      <c r="B211" s="1"/>
      <c r="C211" s="1"/>
      <c r="D211" s="1"/>
      <c r="E211" s="1"/>
      <c r="F211" s="1"/>
      <c r="G211" s="1"/>
    </row>
    <row r="212" spans="1:7">
      <c r="A212" s="1"/>
      <c r="B212" s="1"/>
      <c r="C212" s="1"/>
      <c r="D212" s="1"/>
      <c r="E212" s="1"/>
      <c r="F212" s="1"/>
      <c r="G212" s="1"/>
    </row>
    <row r="213" spans="1:7">
      <c r="A213" s="1"/>
      <c r="B213" s="1"/>
      <c r="C213" s="1"/>
      <c r="D213" s="1"/>
      <c r="E213" s="1"/>
      <c r="F213" s="1"/>
      <c r="G213" s="1"/>
    </row>
    <row r="214" spans="1:7">
      <c r="A214" s="1"/>
      <c r="B214" s="1"/>
      <c r="C214" s="1"/>
      <c r="D214" s="1"/>
      <c r="E214" s="1"/>
      <c r="F214" s="1"/>
      <c r="G214" s="1"/>
    </row>
    <row r="215" spans="1:7">
      <c r="A215" s="1"/>
      <c r="B215" s="1"/>
      <c r="C215" s="1"/>
      <c r="D215" s="1"/>
      <c r="E215" s="1"/>
      <c r="F215" s="1"/>
      <c r="G215" s="1"/>
    </row>
    <row r="216" spans="1:7">
      <c r="A216" s="1"/>
      <c r="B216" s="1"/>
      <c r="C216" s="1"/>
      <c r="D216" s="1"/>
      <c r="E216" s="1"/>
      <c r="F216" s="1"/>
      <c r="G216" s="1"/>
    </row>
    <row r="217" spans="1:7">
      <c r="A217" s="1"/>
      <c r="B217" s="1"/>
      <c r="C217" s="1"/>
      <c r="D217" s="1"/>
      <c r="E217" s="1"/>
      <c r="F217" s="1"/>
      <c r="G217" s="1"/>
    </row>
    <row r="218" spans="1:7">
      <c r="A218" s="1"/>
      <c r="B218" s="1"/>
      <c r="C218" s="1"/>
      <c r="D218" s="1"/>
      <c r="E218" s="1"/>
      <c r="F218" s="1"/>
      <c r="G218" s="1"/>
    </row>
    <row r="219" spans="1:7">
      <c r="A219" s="1"/>
      <c r="B219" s="1"/>
      <c r="C219" s="1"/>
      <c r="D219" s="1"/>
      <c r="E219" s="1"/>
      <c r="F219" s="1"/>
      <c r="G219" s="1"/>
    </row>
    <row r="220" spans="1:7">
      <c r="A220" s="1"/>
      <c r="B220" s="1"/>
      <c r="C220" s="1"/>
      <c r="D220" s="1"/>
      <c r="E220" s="1"/>
      <c r="F220" s="1"/>
      <c r="G220" s="1"/>
    </row>
    <row r="221" spans="1:7">
      <c r="A221" s="1"/>
      <c r="B221" s="1"/>
      <c r="C221" s="1"/>
      <c r="D221" s="1"/>
      <c r="E221" s="1"/>
      <c r="F221" s="1"/>
      <c r="G221" s="1"/>
    </row>
    <row r="222" spans="1:7">
      <c r="A222" s="1"/>
      <c r="B222" s="1"/>
      <c r="C222" s="1"/>
      <c r="D222" s="1"/>
      <c r="E222" s="1"/>
      <c r="F222" s="1"/>
      <c r="G222" s="1"/>
    </row>
    <row r="223" spans="1:7">
      <c r="A223" s="1"/>
      <c r="B223" s="1"/>
      <c r="C223" s="1"/>
      <c r="D223" s="1"/>
      <c r="E223" s="1"/>
      <c r="F223" s="1"/>
      <c r="G223" s="1"/>
    </row>
    <row r="224" spans="1:7">
      <c r="A224" s="1"/>
      <c r="B224" s="1"/>
      <c r="C224" s="1"/>
      <c r="D224" s="1"/>
      <c r="E224" s="1"/>
      <c r="F224" s="1"/>
      <c r="G224" s="1"/>
    </row>
    <row r="225" spans="1:7">
      <c r="A225" s="1"/>
      <c r="B225" s="1"/>
      <c r="C225" s="1"/>
      <c r="D225" s="1"/>
      <c r="E225" s="1"/>
      <c r="F225" s="1"/>
      <c r="G225" s="1"/>
    </row>
    <row r="226" spans="1:7">
      <c r="A226" s="1"/>
      <c r="B226" s="1"/>
      <c r="C226" s="1"/>
      <c r="D226" s="1"/>
      <c r="E226" s="1"/>
      <c r="F226" s="1"/>
      <c r="G226" s="1"/>
    </row>
    <row r="227" spans="1:7">
      <c r="A227" s="1"/>
      <c r="B227" s="1"/>
      <c r="C227" s="1"/>
      <c r="D227" s="1"/>
      <c r="E227" s="1"/>
      <c r="F227" s="1"/>
      <c r="G227" s="1"/>
    </row>
    <row r="228" spans="1:7">
      <c r="A228" s="1"/>
      <c r="B228" s="1"/>
      <c r="C228" s="1"/>
      <c r="D228" s="1"/>
      <c r="E228" s="1"/>
      <c r="F228" s="1"/>
      <c r="G228" s="1"/>
    </row>
    <row r="229" spans="1:7">
      <c r="A229" s="1"/>
      <c r="B229" s="1"/>
      <c r="C229" s="1"/>
      <c r="D229" s="1"/>
      <c r="E229" s="1"/>
      <c r="F229" s="1"/>
      <c r="G229" s="1"/>
    </row>
    <row r="230" spans="1:7">
      <c r="A230" s="1"/>
      <c r="B230" s="1"/>
      <c r="C230" s="1"/>
      <c r="D230" s="1"/>
      <c r="E230" s="1"/>
      <c r="F230" s="1"/>
      <c r="G230" s="1"/>
    </row>
    <row r="231" spans="1:7">
      <c r="A231" s="1"/>
      <c r="B231" s="1"/>
      <c r="C231" s="1"/>
      <c r="D231" s="1"/>
      <c r="E231" s="1"/>
      <c r="F231" s="1"/>
      <c r="G231" s="1"/>
    </row>
    <row r="232" spans="1:7">
      <c r="A232" s="1"/>
      <c r="B232" s="1"/>
      <c r="C232" s="1"/>
      <c r="D232" s="1"/>
      <c r="E232" s="1"/>
      <c r="F232" s="1"/>
      <c r="G232" s="1"/>
    </row>
    <row r="233" spans="1:7">
      <c r="A233" s="1"/>
      <c r="B233" s="1"/>
      <c r="C233" s="1"/>
      <c r="D233" s="1"/>
      <c r="E233" s="1"/>
      <c r="F233" s="1"/>
      <c r="G233" s="1"/>
    </row>
    <row r="234" spans="1:7">
      <c r="A234" s="1"/>
      <c r="B234" s="1"/>
      <c r="C234" s="1"/>
      <c r="D234" s="1"/>
      <c r="E234" s="1"/>
      <c r="F234" s="1"/>
      <c r="G234" s="1"/>
    </row>
    <row r="235" spans="1:7">
      <c r="A235" s="1"/>
      <c r="B235" s="1"/>
      <c r="C235" s="1"/>
      <c r="D235" s="1"/>
      <c r="E235" s="1"/>
      <c r="F235" s="1"/>
      <c r="G235" s="1"/>
    </row>
    <row r="236" spans="1:7">
      <c r="A236" s="1"/>
      <c r="B236" s="1"/>
      <c r="C236" s="1"/>
      <c r="D236" s="1"/>
      <c r="E236" s="1"/>
      <c r="F236" s="1"/>
      <c r="G236" s="1"/>
    </row>
    <row r="237" spans="1:7">
      <c r="A237" s="1"/>
      <c r="B237" s="1"/>
      <c r="C237" s="1"/>
      <c r="D237" s="1"/>
      <c r="E237" s="1"/>
      <c r="F237" s="1"/>
      <c r="G237" s="1"/>
    </row>
    <row r="238" spans="1:7">
      <c r="A238" s="1"/>
      <c r="B238" s="1"/>
      <c r="C238" s="1"/>
      <c r="D238" s="1"/>
      <c r="E238" s="1"/>
      <c r="F238" s="1"/>
      <c r="G238" s="1"/>
    </row>
    <row r="239" spans="1:7">
      <c r="A239" s="1"/>
      <c r="B239" s="1"/>
      <c r="C239" s="1"/>
      <c r="D239" s="1"/>
      <c r="E239" s="1"/>
      <c r="F239" s="1"/>
      <c r="G239" s="1"/>
    </row>
    <row r="240" spans="1:7">
      <c r="A240" s="1"/>
      <c r="B240" s="1"/>
      <c r="C240" s="1"/>
      <c r="D240" s="1"/>
      <c r="E240" s="1"/>
      <c r="F240" s="1"/>
      <c r="G240" s="1"/>
    </row>
    <row r="241" spans="1:7">
      <c r="A241" s="1"/>
      <c r="B241" s="1"/>
      <c r="C241" s="1"/>
      <c r="D241" s="1"/>
      <c r="E241" s="1"/>
      <c r="F241" s="1"/>
      <c r="G241" s="1"/>
    </row>
    <row r="242" spans="1:7">
      <c r="A242" s="1"/>
      <c r="B242" s="1"/>
      <c r="C242" s="1"/>
      <c r="D242" s="1"/>
      <c r="E242" s="1"/>
      <c r="F242" s="1"/>
      <c r="G242" s="1"/>
    </row>
    <row r="243" spans="1:7">
      <c r="A243" s="1"/>
      <c r="B243" s="1"/>
      <c r="C243" s="1"/>
      <c r="D243" s="1"/>
      <c r="E243" s="1"/>
      <c r="F243" s="1"/>
      <c r="G243" s="1"/>
    </row>
    <row r="244" spans="1:7">
      <c r="A244" s="1"/>
      <c r="B244" s="1"/>
      <c r="C244" s="1"/>
      <c r="D244" s="1"/>
      <c r="E244" s="1"/>
      <c r="F244" s="1"/>
      <c r="G244" s="1"/>
    </row>
    <row r="245" spans="1:7">
      <c r="A245" s="1"/>
      <c r="B245" s="1"/>
      <c r="C245" s="1"/>
      <c r="D245" s="1"/>
      <c r="E245" s="1"/>
      <c r="F245" s="1"/>
      <c r="G245" s="1"/>
    </row>
    <row r="246" spans="1:7">
      <c r="A246" s="1"/>
      <c r="B246" s="1"/>
      <c r="C246" s="1"/>
      <c r="D246" s="1"/>
      <c r="E246" s="1"/>
      <c r="F246" s="1"/>
      <c r="G246" s="1"/>
    </row>
    <row r="247" spans="1:7">
      <c r="A247" s="1"/>
      <c r="B247" s="1"/>
      <c r="C247" s="1"/>
      <c r="D247" s="1"/>
      <c r="E247" s="1"/>
      <c r="F247" s="1"/>
      <c r="G247" s="1"/>
    </row>
    <row r="248" spans="1:7">
      <c r="A248" s="1"/>
      <c r="B248" s="1"/>
      <c r="C248" s="1"/>
      <c r="D248" s="1"/>
      <c r="E248" s="1"/>
      <c r="F248" s="1"/>
      <c r="G248" s="1"/>
    </row>
    <row r="249" spans="1:7">
      <c r="A249" s="1"/>
      <c r="B249" s="1"/>
      <c r="C249" s="1"/>
      <c r="D249" s="1"/>
      <c r="E249" s="1"/>
      <c r="F249" s="1"/>
      <c r="G249" s="1"/>
    </row>
    <row r="250" spans="1:7">
      <c r="A250" s="1"/>
      <c r="B250" s="1"/>
      <c r="C250" s="1"/>
      <c r="D250" s="1"/>
      <c r="E250" s="1"/>
      <c r="F250" s="1"/>
      <c r="G250" s="1"/>
    </row>
    <row r="251" spans="1:7">
      <c r="A251" s="1"/>
      <c r="B251" s="1"/>
      <c r="C251" s="1"/>
      <c r="D251" s="1"/>
      <c r="E251" s="1"/>
      <c r="F251" s="1"/>
      <c r="G251" s="1"/>
    </row>
    <row r="252" spans="1:7">
      <c r="A252" s="1"/>
      <c r="B252" s="1"/>
      <c r="C252" s="1"/>
      <c r="D252" s="1"/>
      <c r="E252" s="1"/>
      <c r="F252" s="1"/>
      <c r="G252" s="1"/>
    </row>
    <row r="253" spans="1:7">
      <c r="A253" s="1"/>
      <c r="B253" s="1"/>
      <c r="C253" s="1"/>
      <c r="D253" s="1"/>
      <c r="E253" s="1"/>
      <c r="F253" s="1"/>
      <c r="G253" s="1"/>
    </row>
    <row r="254" spans="1:7">
      <c r="A254" s="1"/>
      <c r="B254" s="1"/>
      <c r="C254" s="1"/>
      <c r="D254" s="1"/>
      <c r="E254" s="1"/>
      <c r="F254" s="1"/>
      <c r="G254" s="1"/>
    </row>
    <row r="255" spans="1:7">
      <c r="A255" s="1"/>
      <c r="B255" s="1"/>
      <c r="C255" s="1"/>
      <c r="D255" s="1"/>
      <c r="E255" s="1"/>
      <c r="F255" s="1"/>
      <c r="G255" s="1"/>
    </row>
    <row r="256" spans="1:7">
      <c r="A256" s="1"/>
      <c r="B256" s="1"/>
      <c r="C256" s="1"/>
      <c r="D256" s="1"/>
      <c r="E256" s="1"/>
      <c r="F256" s="1"/>
      <c r="G256" s="1"/>
    </row>
    <row r="257" spans="1:7">
      <c r="A257" s="1"/>
      <c r="B257" s="1"/>
      <c r="C257" s="1"/>
      <c r="D257" s="1"/>
      <c r="E257" s="1"/>
      <c r="F257" s="1"/>
      <c r="G257" s="1"/>
    </row>
    <row r="258" spans="1:7">
      <c r="A258" s="1"/>
      <c r="B258" s="1"/>
      <c r="C258" s="1"/>
      <c r="D258" s="1"/>
      <c r="E258" s="1"/>
      <c r="F258" s="1"/>
      <c r="G258" s="1"/>
    </row>
    <row r="259" spans="1:7">
      <c r="A259" s="1"/>
      <c r="B259" s="1"/>
      <c r="C259" s="1"/>
      <c r="D259" s="1"/>
      <c r="E259" s="1"/>
      <c r="F259" s="1"/>
      <c r="G259" s="1"/>
    </row>
    <row r="260" spans="1:7">
      <c r="A260" s="1"/>
      <c r="B260" s="1"/>
      <c r="C260" s="1"/>
      <c r="D260" s="1"/>
      <c r="E260" s="1"/>
      <c r="F260" s="1"/>
      <c r="G260" s="1"/>
    </row>
    <row r="261" spans="1:7">
      <c r="A261" s="1"/>
      <c r="B261" s="1"/>
      <c r="C261" s="1"/>
      <c r="D261" s="1"/>
      <c r="E261" s="1"/>
      <c r="F261" s="1"/>
      <c r="G261" s="1"/>
    </row>
    <row r="262" spans="1:7">
      <c r="A262" s="1"/>
      <c r="B262" s="1"/>
      <c r="C262" s="1"/>
      <c r="D262" s="1"/>
      <c r="E262" s="1"/>
      <c r="F262" s="1"/>
      <c r="G262" s="1"/>
    </row>
    <row r="263" spans="1:7">
      <c r="A263" s="1"/>
      <c r="B263" s="1"/>
      <c r="C263" s="1"/>
      <c r="D263" s="1"/>
      <c r="E263" s="1"/>
      <c r="F263" s="1"/>
      <c r="G263" s="1"/>
    </row>
    <row r="264" spans="1:7">
      <c r="A264" s="1"/>
      <c r="B264" s="1"/>
      <c r="C264" s="1"/>
      <c r="D264" s="1"/>
      <c r="E264" s="1"/>
      <c r="F264" s="1"/>
      <c r="G264" s="1"/>
    </row>
    <row r="265" spans="1:7">
      <c r="A265" s="1"/>
      <c r="B265" s="1"/>
      <c r="C265" s="1"/>
      <c r="D265" s="1"/>
      <c r="E265" s="1"/>
      <c r="F265" s="1"/>
      <c r="G265" s="1"/>
    </row>
    <row r="266" spans="1:7">
      <c r="A266" s="1"/>
      <c r="B266" s="1"/>
      <c r="C266" s="1"/>
      <c r="D266" s="1"/>
      <c r="E266" s="1"/>
      <c r="F266" s="1"/>
      <c r="G266" s="1"/>
    </row>
    <row r="267" spans="1:7">
      <c r="A267" s="1"/>
      <c r="B267" s="1"/>
      <c r="C267" s="1"/>
      <c r="D267" s="1"/>
      <c r="E267" s="1"/>
      <c r="F267" s="1"/>
      <c r="G267" s="1"/>
    </row>
    <row r="268" spans="1:7">
      <c r="A268" s="1"/>
      <c r="B268" s="1"/>
      <c r="C268" s="1"/>
      <c r="D268" s="1"/>
      <c r="E268" s="1"/>
      <c r="F268" s="1"/>
      <c r="G268" s="1"/>
    </row>
    <row r="269" spans="1:7">
      <c r="A269" s="1"/>
      <c r="B269" s="1"/>
      <c r="C269" s="1"/>
      <c r="D269" s="1"/>
      <c r="E269" s="1"/>
      <c r="F269" s="1"/>
      <c r="G269" s="1"/>
    </row>
    <row r="270" spans="1:7">
      <c r="A270" s="1"/>
      <c r="B270" s="1"/>
      <c r="C270" s="1"/>
      <c r="D270" s="1"/>
      <c r="E270" s="1"/>
      <c r="F270" s="1"/>
      <c r="G270" s="1"/>
    </row>
    <row r="271" spans="1:7">
      <c r="A271" s="1"/>
      <c r="B271" s="1"/>
      <c r="C271" s="1"/>
      <c r="D271" s="1"/>
      <c r="E271" s="1"/>
      <c r="F271" s="1"/>
      <c r="G271" s="1"/>
    </row>
    <row r="272" spans="1:7">
      <c r="A272" s="1"/>
      <c r="B272" s="1"/>
      <c r="C272" s="1"/>
      <c r="D272" s="1"/>
      <c r="E272" s="1"/>
      <c r="F272" s="1"/>
      <c r="G272" s="1"/>
    </row>
    <row r="273" spans="1:7">
      <c r="A273" s="1"/>
      <c r="B273" s="1"/>
      <c r="C273" s="1"/>
      <c r="D273" s="1"/>
      <c r="E273" s="1"/>
      <c r="F273" s="1"/>
      <c r="G273" s="1"/>
    </row>
    <row r="274" spans="1:7">
      <c r="A274" s="1"/>
      <c r="B274" s="1"/>
      <c r="C274" s="1"/>
      <c r="D274" s="1"/>
      <c r="E274" s="1"/>
      <c r="F274" s="1"/>
      <c r="G274" s="1"/>
    </row>
    <row r="275" spans="1:7">
      <c r="A275" s="1"/>
      <c r="B275" s="1"/>
      <c r="C275" s="1"/>
      <c r="D275" s="1"/>
      <c r="E275" s="1"/>
      <c r="F275" s="1"/>
      <c r="G275" s="1"/>
    </row>
    <row r="276" spans="1:7">
      <c r="A276" s="1"/>
      <c r="B276" s="1"/>
      <c r="C276" s="1"/>
      <c r="D276" s="1"/>
      <c r="E276" s="1"/>
      <c r="F276" s="1"/>
      <c r="G276" s="1"/>
    </row>
    <row r="277" spans="1:7">
      <c r="A277" s="1"/>
      <c r="B277" s="1"/>
      <c r="C277" s="1"/>
      <c r="D277" s="1"/>
      <c r="E277" s="1"/>
      <c r="F277" s="1"/>
      <c r="G277" s="1"/>
    </row>
    <row r="278" spans="1:7">
      <c r="A278" s="1"/>
      <c r="B278" s="1"/>
      <c r="C278" s="1"/>
      <c r="D278" s="1"/>
      <c r="E278" s="1"/>
      <c r="F278" s="1"/>
      <c r="G278" s="1"/>
    </row>
    <row r="279" spans="1:7">
      <c r="A279" s="1"/>
      <c r="B279" s="1"/>
      <c r="C279" s="1"/>
      <c r="D279" s="1"/>
      <c r="E279" s="1"/>
      <c r="F279" s="1"/>
      <c r="G279" s="1"/>
    </row>
    <row r="280" spans="1:7">
      <c r="A280" s="1"/>
      <c r="B280" s="1"/>
      <c r="C280" s="1"/>
      <c r="D280" s="1"/>
      <c r="E280" s="1"/>
      <c r="F280" s="1"/>
      <c r="G280" s="1"/>
    </row>
    <row r="281" spans="1:7">
      <c r="A281" s="1"/>
      <c r="B281" s="1"/>
      <c r="C281" s="1"/>
      <c r="D281" s="1"/>
      <c r="E281" s="1"/>
      <c r="F281" s="1"/>
      <c r="G281" s="1"/>
    </row>
    <row r="282" spans="1:7">
      <c r="A282" s="1"/>
      <c r="B282" s="1"/>
      <c r="C282" s="1"/>
      <c r="D282" s="1"/>
      <c r="E282" s="1"/>
      <c r="F282" s="1"/>
      <c r="G282" s="1"/>
    </row>
    <row r="283" spans="1:7">
      <c r="A283" s="1"/>
      <c r="B283" s="1"/>
      <c r="C283" s="1"/>
      <c r="D283" s="1"/>
      <c r="E283" s="1"/>
      <c r="F283" s="1"/>
      <c r="G283" s="1"/>
    </row>
    <row r="284" spans="1:7">
      <c r="A284" s="1"/>
      <c r="B284" s="1"/>
      <c r="C284" s="1"/>
      <c r="D284" s="1"/>
      <c r="E284" s="1"/>
      <c r="F284" s="1"/>
      <c r="G284" s="1"/>
    </row>
    <row r="285" spans="1:7">
      <c r="A285" s="1"/>
      <c r="B285" s="1"/>
      <c r="C285" s="1"/>
      <c r="D285" s="1"/>
      <c r="E285" s="1"/>
      <c r="F285" s="1"/>
      <c r="G285" s="1"/>
    </row>
    <row r="286" spans="1:7">
      <c r="A286" s="1"/>
      <c r="B286" s="1"/>
      <c r="C286" s="1"/>
      <c r="D286" s="1"/>
      <c r="E286" s="1"/>
      <c r="F286" s="1"/>
      <c r="G286" s="1"/>
    </row>
    <row r="287" spans="1:7">
      <c r="A287" s="1"/>
      <c r="B287" s="1"/>
      <c r="C287" s="1"/>
      <c r="D287" s="1"/>
      <c r="E287" s="1"/>
      <c r="F287" s="1"/>
      <c r="G287" s="1"/>
    </row>
    <row r="288" spans="1:7">
      <c r="A288" s="1"/>
      <c r="B288" s="1"/>
      <c r="C288" s="1"/>
      <c r="D288" s="1"/>
      <c r="E288" s="1"/>
      <c r="F288" s="1"/>
      <c r="G288" s="1"/>
    </row>
    <row r="289" spans="1:7">
      <c r="A289" s="1"/>
      <c r="B289" s="1"/>
      <c r="C289" s="1"/>
      <c r="D289" s="1"/>
      <c r="E289" s="1"/>
      <c r="F289" s="1"/>
      <c r="G289" s="1"/>
    </row>
    <row r="290" spans="1:7">
      <c r="A290" s="1"/>
      <c r="B290" s="1"/>
      <c r="C290" s="1"/>
      <c r="D290" s="1"/>
      <c r="E290" s="1"/>
      <c r="F290" s="1"/>
      <c r="G290" s="1"/>
    </row>
    <row r="291" spans="1:7">
      <c r="A291" s="1"/>
      <c r="B291" s="1"/>
      <c r="C291" s="1"/>
      <c r="D291" s="1"/>
      <c r="E291" s="1"/>
      <c r="F291" s="1"/>
      <c r="G291" s="1"/>
    </row>
    <row r="292" spans="1:7">
      <c r="A292" s="1"/>
      <c r="B292" s="1"/>
      <c r="C292" s="1"/>
      <c r="D292" s="1"/>
      <c r="E292" s="1"/>
      <c r="F292" s="1"/>
      <c r="G292" s="1"/>
    </row>
    <row r="293" spans="1:7">
      <c r="A293" s="1"/>
      <c r="B293" s="1"/>
      <c r="C293" s="1"/>
      <c r="D293" s="1"/>
      <c r="E293" s="1"/>
      <c r="F293" s="1"/>
      <c r="G293" s="1"/>
    </row>
    <row r="294" spans="1:7">
      <c r="A294" s="1"/>
      <c r="B294" s="1"/>
      <c r="C294" s="1"/>
      <c r="D294" s="1"/>
      <c r="E294" s="1"/>
      <c r="F294" s="1"/>
      <c r="G294" s="1"/>
    </row>
    <row r="295" spans="1:7">
      <c r="A295" s="1"/>
      <c r="B295" s="1"/>
      <c r="C295" s="1"/>
      <c r="D295" s="1"/>
      <c r="E295" s="1"/>
      <c r="F295" s="1"/>
      <c r="G295" s="1"/>
    </row>
    <row r="296" spans="1:7">
      <c r="A296" s="1"/>
      <c r="B296" s="1"/>
      <c r="C296" s="1"/>
      <c r="D296" s="1"/>
      <c r="E296" s="1"/>
      <c r="F296" s="1"/>
      <c r="G296" s="1"/>
    </row>
    <row r="297" spans="1:7">
      <c r="A297" s="1"/>
      <c r="B297" s="1"/>
      <c r="C297" s="1"/>
      <c r="D297" s="1"/>
      <c r="E297" s="1"/>
      <c r="F297" s="1"/>
      <c r="G297" s="1"/>
    </row>
    <row r="298" spans="1:7">
      <c r="A298" s="1"/>
      <c r="B298" s="1"/>
      <c r="C298" s="1"/>
      <c r="D298" s="1"/>
      <c r="E298" s="1"/>
      <c r="F298" s="1"/>
      <c r="G298" s="1"/>
    </row>
    <row r="299" spans="1:7">
      <c r="A299" s="1"/>
      <c r="B299" s="1"/>
      <c r="C299" s="1"/>
      <c r="D299" s="1"/>
      <c r="E299" s="1"/>
      <c r="F299" s="1"/>
      <c r="G299" s="1"/>
    </row>
    <row r="300" spans="1:7">
      <c r="A300" s="1"/>
      <c r="B300" s="1"/>
      <c r="C300" s="1"/>
      <c r="D300" s="1"/>
      <c r="E300" s="1"/>
      <c r="F300" s="1"/>
      <c r="G300" s="1"/>
    </row>
    <row r="301" spans="1:7">
      <c r="A301" s="1"/>
      <c r="B301" s="1"/>
      <c r="C301" s="1"/>
      <c r="D301" s="1"/>
      <c r="E301" s="1"/>
      <c r="F301" s="1"/>
      <c r="G301" s="1"/>
    </row>
    <row r="302" spans="1:7">
      <c r="A302" s="1"/>
      <c r="B302" s="1"/>
      <c r="C302" s="1"/>
      <c r="D302" s="1"/>
      <c r="E302" s="1"/>
      <c r="F302" s="1"/>
      <c r="G302" s="1"/>
    </row>
    <row r="303" spans="1:7">
      <c r="A303" s="1"/>
      <c r="B303" s="1"/>
      <c r="C303" s="1"/>
      <c r="D303" s="1"/>
      <c r="E303" s="1"/>
      <c r="F303" s="1"/>
      <c r="G303" s="1"/>
    </row>
    <row r="304" spans="1:7">
      <c r="A304" s="1"/>
      <c r="B304" s="1"/>
      <c r="C304" s="1"/>
      <c r="D304" s="1"/>
      <c r="E304" s="1"/>
      <c r="F304" s="1"/>
      <c r="G304" s="1"/>
    </row>
    <row r="305" spans="1:7">
      <c r="A305" s="1"/>
      <c r="B305" s="1"/>
      <c r="C305" s="1"/>
      <c r="D305" s="1"/>
      <c r="E305" s="1"/>
      <c r="F305" s="1"/>
      <c r="G305" s="1"/>
    </row>
    <row r="306" spans="1:7">
      <c r="A306" s="1"/>
      <c r="B306" s="1"/>
      <c r="C306" s="1"/>
      <c r="D306" s="1"/>
      <c r="E306" s="1"/>
      <c r="F306" s="1"/>
      <c r="G306" s="1"/>
    </row>
    <row r="307" spans="1:7">
      <c r="A307" s="1"/>
      <c r="B307" s="1"/>
      <c r="C307" s="1"/>
      <c r="D307" s="1"/>
      <c r="E307" s="1"/>
      <c r="F307" s="1"/>
      <c r="G307" s="1"/>
    </row>
    <row r="308" spans="1:7">
      <c r="A308" s="1"/>
      <c r="B308" s="1"/>
      <c r="C308" s="1"/>
      <c r="D308" s="1"/>
      <c r="E308" s="1"/>
      <c r="F308" s="1"/>
      <c r="G308" s="1"/>
    </row>
    <row r="309" spans="1:7">
      <c r="A309" s="1"/>
      <c r="B309" s="1"/>
      <c r="C309" s="1"/>
      <c r="D309" s="1"/>
      <c r="E309" s="1"/>
      <c r="F309" s="1"/>
      <c r="G309" s="1"/>
    </row>
    <row r="310" spans="1:7">
      <c r="A310" s="1"/>
      <c r="B310" s="1"/>
      <c r="C310" s="1"/>
      <c r="D310" s="1"/>
      <c r="E310" s="1"/>
      <c r="F310" s="1"/>
      <c r="G310" s="1"/>
    </row>
    <row r="311" spans="1:7">
      <c r="A311" s="1"/>
      <c r="B311" s="1"/>
      <c r="C311" s="1"/>
      <c r="D311" s="1"/>
      <c r="E311" s="1"/>
      <c r="F311" s="1"/>
      <c r="G311" s="1"/>
    </row>
    <row r="312" spans="1:7">
      <c r="A312" s="1"/>
      <c r="B312" s="1"/>
      <c r="C312" s="1"/>
      <c r="D312" s="1"/>
      <c r="E312" s="1"/>
      <c r="F312" s="1"/>
      <c r="G312" s="1"/>
    </row>
    <row r="313" spans="1:7">
      <c r="A313" s="1"/>
      <c r="B313" s="1"/>
      <c r="C313" s="1"/>
      <c r="D313" s="1"/>
      <c r="E313" s="1"/>
      <c r="F313" s="1"/>
      <c r="G313" s="1"/>
    </row>
    <row r="314" spans="1:7">
      <c r="A314" s="1"/>
      <c r="B314" s="1"/>
      <c r="C314" s="1"/>
      <c r="D314" s="1"/>
      <c r="E314" s="1"/>
      <c r="F314" s="1"/>
      <c r="G314" s="1"/>
    </row>
    <row r="315" spans="1:7">
      <c r="A315" s="1"/>
      <c r="B315" s="1"/>
      <c r="C315" s="1"/>
      <c r="D315" s="1"/>
      <c r="E315" s="1"/>
      <c r="F315" s="1"/>
      <c r="G315" s="1"/>
    </row>
    <row r="316" spans="1:7">
      <c r="A316" s="1"/>
      <c r="B316" s="1"/>
      <c r="C316" s="1"/>
      <c r="D316" s="1"/>
      <c r="E316" s="1"/>
      <c r="F316" s="1"/>
      <c r="G316" s="1"/>
    </row>
    <row r="317" spans="1:7">
      <c r="A317" s="1"/>
      <c r="B317" s="1"/>
      <c r="C317" s="1"/>
      <c r="D317" s="1"/>
      <c r="E317" s="1"/>
      <c r="F317" s="1"/>
      <c r="G317" s="1"/>
    </row>
    <row r="318" spans="1:7">
      <c r="A318" s="1"/>
      <c r="B318" s="1"/>
      <c r="C318" s="1"/>
      <c r="D318" s="1"/>
      <c r="E318" s="1"/>
      <c r="F318" s="1"/>
      <c r="G318" s="1"/>
    </row>
    <row r="319" spans="1:7">
      <c r="A319" s="1"/>
      <c r="B319" s="1"/>
      <c r="C319" s="1"/>
      <c r="D319" s="1"/>
      <c r="E319" s="1"/>
      <c r="F319" s="1"/>
      <c r="G319" s="1"/>
    </row>
    <row r="320" spans="1:7">
      <c r="A320" s="1"/>
      <c r="B320" s="1"/>
      <c r="C320" s="1"/>
      <c r="D320" s="1"/>
      <c r="E320" s="1"/>
      <c r="F320" s="1"/>
      <c r="G320" s="1"/>
    </row>
    <row r="321" spans="1:7">
      <c r="A321" s="1"/>
      <c r="B321" s="1"/>
      <c r="C321" s="1"/>
      <c r="D321" s="1"/>
      <c r="E321" s="1"/>
      <c r="F321" s="1"/>
      <c r="G321" s="1"/>
    </row>
    <row r="322" spans="1:7">
      <c r="A322" s="1"/>
      <c r="B322" s="1"/>
      <c r="C322" s="1"/>
      <c r="D322" s="1"/>
      <c r="E322" s="1"/>
      <c r="F322" s="1"/>
      <c r="G322" s="1"/>
    </row>
    <row r="323" spans="1:7">
      <c r="A323" s="1"/>
      <c r="B323" s="1"/>
      <c r="C323" s="1"/>
      <c r="D323" s="1"/>
      <c r="E323" s="1"/>
      <c r="F323" s="1"/>
      <c r="G323" s="1"/>
    </row>
    <row r="324" spans="1:7">
      <c r="A324" s="1"/>
      <c r="B324" s="1"/>
      <c r="C324" s="1"/>
      <c r="D324" s="1"/>
      <c r="E324" s="1"/>
      <c r="F324" s="1"/>
      <c r="G324" s="1"/>
    </row>
    <row r="325" spans="1:7">
      <c r="A325" s="1"/>
      <c r="B325" s="1"/>
      <c r="C325" s="1"/>
      <c r="D325" s="1"/>
      <c r="E325" s="1"/>
      <c r="F325" s="1"/>
      <c r="G325" s="1"/>
    </row>
    <row r="326" spans="1:7">
      <c r="A326" s="1"/>
      <c r="B326" s="1"/>
      <c r="C326" s="1"/>
      <c r="D326" s="1"/>
      <c r="E326" s="1"/>
      <c r="F326" s="1"/>
      <c r="G326" s="1"/>
    </row>
    <row r="327" spans="1:7">
      <c r="A327" s="1"/>
      <c r="B327" s="1"/>
      <c r="C327" s="1"/>
      <c r="D327" s="1"/>
      <c r="E327" s="1"/>
      <c r="F327" s="1"/>
      <c r="G327" s="1"/>
    </row>
    <row r="328" spans="1:7">
      <c r="A328" s="1"/>
      <c r="B328" s="1"/>
      <c r="C328" s="1"/>
      <c r="D328" s="1"/>
      <c r="E328" s="1"/>
      <c r="F328" s="1"/>
      <c r="G328" s="1"/>
    </row>
    <row r="329" spans="1:7">
      <c r="A329" s="1"/>
      <c r="B329" s="1"/>
      <c r="C329" s="1"/>
      <c r="D329" s="1"/>
      <c r="E329" s="1"/>
      <c r="F329" s="1"/>
      <c r="G329" s="1"/>
    </row>
    <row r="330" spans="1:7">
      <c r="A330" s="1"/>
      <c r="B330" s="1"/>
      <c r="C330" s="1"/>
      <c r="D330" s="1"/>
      <c r="E330" s="1"/>
      <c r="F330" s="1"/>
      <c r="G330" s="1"/>
    </row>
    <row r="331" spans="1:7">
      <c r="A331" s="1"/>
      <c r="B331" s="1"/>
      <c r="C331" s="1"/>
      <c r="D331" s="1"/>
      <c r="E331" s="1"/>
      <c r="F331" s="1"/>
      <c r="G331" s="1"/>
    </row>
    <row r="332" spans="1:7">
      <c r="A332" s="1"/>
      <c r="B332" s="1"/>
      <c r="C332" s="1"/>
      <c r="D332" s="1"/>
      <c r="E332" s="1"/>
      <c r="F332" s="1"/>
      <c r="G332" s="1"/>
    </row>
    <row r="333" spans="1:7">
      <c r="A333" s="1"/>
      <c r="B333" s="1"/>
      <c r="C333" s="1"/>
      <c r="D333" s="1"/>
      <c r="E333" s="1"/>
      <c r="F333" s="1"/>
      <c r="G333" s="1"/>
    </row>
    <row r="334" spans="1:7">
      <c r="A334" s="1"/>
      <c r="B334" s="1"/>
      <c r="C334" s="1"/>
      <c r="D334" s="1"/>
      <c r="E334" s="1"/>
      <c r="F334" s="1"/>
      <c r="G334" s="1"/>
    </row>
    <row r="335" spans="1:7">
      <c r="A335" s="1"/>
      <c r="B335" s="1"/>
      <c r="C335" s="1"/>
      <c r="D335" s="1"/>
      <c r="E335" s="1"/>
      <c r="F335" s="1"/>
      <c r="G335" s="1"/>
    </row>
    <row r="336" spans="1:7">
      <c r="A336" s="1"/>
      <c r="B336" s="1"/>
      <c r="C336" s="1"/>
      <c r="D336" s="1"/>
      <c r="E336" s="1"/>
      <c r="F336" s="1"/>
      <c r="G336" s="1"/>
    </row>
    <row r="337" spans="1:7">
      <c r="A337" s="1"/>
      <c r="B337" s="1"/>
      <c r="C337" s="1"/>
      <c r="D337" s="1"/>
      <c r="E337" s="1"/>
      <c r="F337" s="1"/>
      <c r="G337" s="1"/>
    </row>
    <row r="338" spans="1:7">
      <c r="A338" s="1"/>
      <c r="B338" s="1"/>
      <c r="C338" s="1"/>
      <c r="D338" s="1"/>
      <c r="E338" s="1"/>
      <c r="F338" s="1"/>
      <c r="G338" s="1"/>
    </row>
    <row r="339" spans="1:7">
      <c r="A339" s="1"/>
      <c r="B339" s="1"/>
      <c r="C339" s="1"/>
      <c r="D339" s="1"/>
      <c r="E339" s="1"/>
      <c r="F339" s="1"/>
      <c r="G339" s="1"/>
    </row>
    <row r="340" spans="1:7">
      <c r="A340" s="1"/>
      <c r="B340" s="1"/>
      <c r="C340" s="1"/>
      <c r="D340" s="1"/>
      <c r="E340" s="1"/>
      <c r="F340" s="1"/>
      <c r="G340" s="1"/>
    </row>
    <row r="341" spans="1:7">
      <c r="A341" s="1"/>
      <c r="B341" s="1"/>
      <c r="C341" s="1"/>
      <c r="D341" s="1"/>
      <c r="E341" s="1"/>
      <c r="F341" s="1"/>
      <c r="G341" s="1"/>
    </row>
    <row r="342" spans="1:7">
      <c r="A342" s="1"/>
      <c r="B342" s="1"/>
      <c r="C342" s="1"/>
      <c r="D342" s="1"/>
      <c r="E342" s="1"/>
      <c r="F342" s="1"/>
      <c r="G342" s="1"/>
    </row>
    <row r="343" spans="1:7">
      <c r="A343" s="1"/>
      <c r="B343" s="1"/>
      <c r="C343" s="1"/>
      <c r="D343" s="1"/>
      <c r="E343" s="1"/>
      <c r="F343" s="1"/>
      <c r="G343" s="1"/>
    </row>
    <row r="344" spans="1:7">
      <c r="A344" s="1"/>
      <c r="B344" s="1"/>
      <c r="C344" s="1"/>
      <c r="D344" s="1"/>
      <c r="E344" s="1"/>
      <c r="F344" s="1"/>
      <c r="G344" s="1"/>
    </row>
    <row r="345" spans="1:7">
      <c r="A345" s="1"/>
      <c r="B345" s="1"/>
      <c r="C345" s="1"/>
      <c r="D345" s="1"/>
      <c r="E345" s="1"/>
      <c r="F345" s="1"/>
      <c r="G345" s="1"/>
    </row>
    <row r="346" spans="1:7">
      <c r="A346" s="1"/>
      <c r="B346" s="1"/>
      <c r="C346" s="1"/>
      <c r="D346" s="1"/>
      <c r="E346" s="1"/>
      <c r="F346" s="1"/>
      <c r="G346" s="1"/>
    </row>
    <row r="347" spans="1:7">
      <c r="A347" s="1"/>
      <c r="B347" s="1"/>
      <c r="C347" s="1"/>
      <c r="D347" s="1"/>
      <c r="E347" s="1"/>
      <c r="F347" s="1"/>
      <c r="G347" s="1"/>
    </row>
    <row r="348" spans="1:7">
      <c r="A348" s="1"/>
      <c r="B348" s="1"/>
      <c r="C348" s="1"/>
      <c r="D348" s="1"/>
      <c r="E348" s="1"/>
      <c r="F348" s="1"/>
      <c r="G348" s="1"/>
    </row>
    <row r="349" spans="1:7">
      <c r="A349" s="1"/>
      <c r="B349" s="1"/>
      <c r="C349" s="1"/>
      <c r="D349" s="1"/>
      <c r="E349" s="1"/>
      <c r="F349" s="1"/>
      <c r="G349" s="1"/>
    </row>
    <row r="350" spans="1:7">
      <c r="A350" s="1"/>
      <c r="B350" s="1"/>
      <c r="C350" s="1"/>
      <c r="D350" s="1"/>
      <c r="E350" s="1"/>
      <c r="F350" s="1"/>
      <c r="G350" s="1"/>
    </row>
    <row r="351" spans="1:7">
      <c r="A351" s="1"/>
      <c r="B351" s="1"/>
      <c r="C351" s="1"/>
      <c r="D351" s="1"/>
      <c r="E351" s="1"/>
      <c r="F351" s="1"/>
      <c r="G351" s="1"/>
    </row>
    <row r="352" spans="1:7">
      <c r="A352" s="1"/>
      <c r="B352" s="1"/>
      <c r="C352" s="1"/>
      <c r="D352" s="1"/>
      <c r="E352" s="1"/>
      <c r="F352" s="1"/>
      <c r="G352" s="1"/>
    </row>
    <row r="353" spans="1:7">
      <c r="A353" s="1"/>
      <c r="B353" s="1"/>
      <c r="C353" s="1"/>
      <c r="D353" s="1"/>
      <c r="E353" s="1"/>
      <c r="F353" s="1"/>
      <c r="G353" s="1"/>
    </row>
    <row r="354" spans="1:7">
      <c r="A354" s="1"/>
      <c r="B354" s="1"/>
      <c r="C354" s="1"/>
      <c r="D354" s="1"/>
      <c r="E354" s="1"/>
      <c r="F354" s="1"/>
      <c r="G354" s="1"/>
    </row>
    <row r="355" spans="1:7">
      <c r="A355" s="1"/>
      <c r="B355" s="1"/>
      <c r="C355" s="1"/>
      <c r="D355" s="1"/>
      <c r="E355" s="1"/>
      <c r="F355" s="1"/>
      <c r="G355" s="1"/>
    </row>
    <row r="356" spans="1:7">
      <c r="A356" s="1"/>
      <c r="B356" s="1"/>
      <c r="C356" s="1"/>
      <c r="D356" s="1"/>
      <c r="E356" s="1"/>
      <c r="F356" s="1"/>
      <c r="G356" s="1"/>
    </row>
    <row r="357" spans="1:7">
      <c r="A357" s="1"/>
      <c r="B357" s="1"/>
      <c r="C357" s="1"/>
      <c r="D357" s="1"/>
      <c r="E357" s="1"/>
      <c r="F357" s="1"/>
      <c r="G357" s="1"/>
    </row>
    <row r="358" spans="1:7">
      <c r="A358" s="1"/>
      <c r="B358" s="1"/>
      <c r="C358" s="1"/>
      <c r="D358" s="1"/>
      <c r="E358" s="1"/>
      <c r="F358" s="1"/>
      <c r="G358" s="1"/>
    </row>
    <row r="359" spans="1:7">
      <c r="A359" s="1"/>
      <c r="B359" s="1"/>
      <c r="C359" s="1"/>
      <c r="D359" s="1"/>
      <c r="E359" s="1"/>
      <c r="F359" s="1"/>
      <c r="G359" s="1"/>
    </row>
    <row r="360" spans="1:7">
      <c r="A360" s="1"/>
      <c r="B360" s="1"/>
      <c r="C360" s="1"/>
      <c r="D360" s="1"/>
      <c r="E360" s="1"/>
      <c r="F360" s="1"/>
      <c r="G360" s="1"/>
    </row>
    <row r="361" spans="1:7">
      <c r="A361" s="1"/>
      <c r="B361" s="1"/>
      <c r="C361" s="1"/>
      <c r="D361" s="1"/>
      <c r="E361" s="1"/>
      <c r="F361" s="1"/>
      <c r="G361" s="1"/>
    </row>
    <row r="362" spans="1:7">
      <c r="A362" s="1"/>
      <c r="B362" s="1"/>
      <c r="C362" s="1"/>
      <c r="D362" s="1"/>
      <c r="E362" s="1"/>
      <c r="F362" s="1"/>
      <c r="G362" s="1"/>
    </row>
    <row r="363" spans="1:7">
      <c r="A363" s="1"/>
      <c r="B363" s="1"/>
      <c r="C363" s="1"/>
      <c r="D363" s="1"/>
      <c r="E363" s="1"/>
      <c r="F363" s="1"/>
      <c r="G363" s="1"/>
    </row>
    <row r="364" spans="1:7">
      <c r="A364" s="1"/>
      <c r="B364" s="1"/>
      <c r="C364" s="1"/>
      <c r="D364" s="1"/>
      <c r="E364" s="1"/>
      <c r="F364" s="1"/>
      <c r="G364" s="1"/>
    </row>
    <row r="365" spans="1:7">
      <c r="A365" s="1"/>
      <c r="B365" s="1"/>
      <c r="C365" s="1"/>
      <c r="D365" s="1"/>
      <c r="E365" s="1"/>
      <c r="F365" s="1"/>
      <c r="G365" s="1"/>
    </row>
    <row r="366" spans="1:7">
      <c r="A366" s="1"/>
      <c r="B366" s="1"/>
      <c r="C366" s="1"/>
      <c r="D366" s="1"/>
      <c r="E366" s="1"/>
      <c r="F366" s="1"/>
      <c r="G366" s="1"/>
    </row>
    <row r="367" spans="1:7">
      <c r="A367" s="1"/>
      <c r="B367" s="1"/>
      <c r="C367" s="1"/>
      <c r="D367" s="1"/>
      <c r="E367" s="1"/>
      <c r="F367" s="1"/>
      <c r="G367" s="1"/>
    </row>
    <row r="368" spans="1:7">
      <c r="A368" s="1"/>
      <c r="B368" s="1"/>
      <c r="C368" s="1"/>
      <c r="D368" s="1"/>
      <c r="E368" s="1"/>
      <c r="F368" s="1"/>
      <c r="G368" s="1"/>
    </row>
    <row r="369" spans="1:7">
      <c r="A369" s="1"/>
      <c r="B369" s="1"/>
      <c r="C369" s="1"/>
      <c r="D369" s="1"/>
      <c r="E369" s="1"/>
      <c r="F369" s="1"/>
      <c r="G369" s="1"/>
    </row>
    <row r="370" spans="1:7">
      <c r="A370" s="1"/>
      <c r="B370" s="1"/>
      <c r="C370" s="1"/>
      <c r="D370" s="1"/>
      <c r="E370" s="1"/>
      <c r="F370" s="1"/>
      <c r="G370" s="1"/>
    </row>
    <row r="371" spans="1:7">
      <c r="A371" s="1"/>
      <c r="B371" s="1"/>
      <c r="C371" s="1"/>
      <c r="D371" s="1"/>
      <c r="E371" s="1"/>
      <c r="F371" s="1"/>
      <c r="G371" s="1"/>
    </row>
    <row r="372" spans="1:7">
      <c r="A372" s="1"/>
      <c r="B372" s="1"/>
      <c r="C372" s="1"/>
      <c r="D372" s="1"/>
      <c r="E372" s="1"/>
      <c r="F372" s="1"/>
      <c r="G372" s="1"/>
    </row>
    <row r="373" spans="1:7">
      <c r="A373" s="1"/>
      <c r="B373" s="1"/>
      <c r="C373" s="1"/>
      <c r="D373" s="1"/>
      <c r="E373" s="1"/>
      <c r="F373" s="1"/>
      <c r="G373" s="1"/>
    </row>
    <row r="374" spans="1:7">
      <c r="A374" s="1"/>
      <c r="B374" s="1"/>
      <c r="C374" s="1"/>
      <c r="D374" s="1"/>
      <c r="E374" s="1"/>
      <c r="F374" s="1"/>
      <c r="G374" s="1"/>
    </row>
    <row r="375" spans="1:7">
      <c r="A375" s="1"/>
      <c r="B375" s="1"/>
      <c r="C375" s="1"/>
      <c r="D375" s="1"/>
      <c r="E375" s="1"/>
      <c r="F375" s="1"/>
      <c r="G375" s="1"/>
    </row>
    <row r="376" spans="1:7">
      <c r="A376" s="1"/>
      <c r="B376" s="1"/>
      <c r="C376" s="1"/>
      <c r="D376" s="1"/>
      <c r="E376" s="1"/>
      <c r="F376" s="1"/>
      <c r="G376" s="1"/>
    </row>
    <row r="377" spans="1:7">
      <c r="A377" s="1"/>
      <c r="B377" s="1"/>
      <c r="C377" s="1"/>
      <c r="D377" s="1"/>
      <c r="E377" s="1"/>
      <c r="F377" s="1"/>
      <c r="G377" s="1"/>
    </row>
    <row r="378" spans="1:7">
      <c r="A378" s="1"/>
      <c r="B378" s="1"/>
      <c r="C378" s="1"/>
      <c r="D378" s="1"/>
      <c r="E378" s="1"/>
      <c r="F378" s="1"/>
      <c r="G378" s="1"/>
    </row>
    <row r="379" spans="1:7">
      <c r="A379" s="1"/>
      <c r="B379" s="1"/>
      <c r="C379" s="1"/>
      <c r="D379" s="1"/>
      <c r="E379" s="1"/>
      <c r="F379" s="1"/>
      <c r="G379" s="1"/>
    </row>
    <row r="380" spans="1:7">
      <c r="A380" s="1"/>
      <c r="B380" s="1"/>
      <c r="C380" s="1"/>
      <c r="D380" s="1"/>
      <c r="E380" s="1"/>
      <c r="F380" s="1"/>
      <c r="G380" s="1"/>
    </row>
    <row r="381" spans="1:7">
      <c r="A381" s="1"/>
      <c r="B381" s="1"/>
      <c r="C381" s="1"/>
      <c r="D381" s="1"/>
      <c r="E381" s="1"/>
      <c r="F381" s="1"/>
      <c r="G381" s="1"/>
    </row>
    <row r="382" spans="1:7">
      <c r="A382" s="1"/>
      <c r="B382" s="1"/>
      <c r="C382" s="1"/>
      <c r="D382" s="1"/>
      <c r="E382" s="1"/>
      <c r="F382" s="1"/>
      <c r="G382" s="1"/>
    </row>
    <row r="383" spans="1:7">
      <c r="A383" s="1"/>
      <c r="B383" s="1"/>
      <c r="C383" s="1"/>
      <c r="D383" s="1"/>
      <c r="E383" s="1"/>
      <c r="F383" s="1"/>
      <c r="G383" s="1"/>
    </row>
    <row r="384" spans="1:7">
      <c r="A384" s="1"/>
      <c r="B384" s="1"/>
      <c r="C384" s="1"/>
      <c r="D384" s="1"/>
      <c r="E384" s="1"/>
      <c r="F384" s="1"/>
      <c r="G384" s="1"/>
    </row>
    <row r="385" spans="1:7">
      <c r="A385" s="1"/>
      <c r="B385" s="1"/>
      <c r="C385" s="1"/>
      <c r="D385" s="1"/>
      <c r="E385" s="1"/>
      <c r="F385" s="1"/>
      <c r="G385" s="1"/>
    </row>
    <row r="386" spans="1:7">
      <c r="A386" s="1"/>
      <c r="B386" s="1"/>
      <c r="C386" s="1"/>
      <c r="D386" s="1"/>
      <c r="E386" s="1"/>
      <c r="F386" s="1"/>
      <c r="G386" s="1"/>
    </row>
    <row r="387" spans="1:7">
      <c r="A387" s="1"/>
      <c r="B387" s="1"/>
      <c r="C387" s="1"/>
      <c r="D387" s="1"/>
      <c r="E387" s="1"/>
      <c r="F387" s="1"/>
      <c r="G387" s="1"/>
    </row>
    <row r="388" spans="1:7">
      <c r="A388" s="1"/>
      <c r="B388" s="1"/>
      <c r="C388" s="1"/>
      <c r="D388" s="1"/>
      <c r="E388" s="1"/>
      <c r="F388" s="1"/>
      <c r="G388" s="1"/>
    </row>
    <row r="389" spans="1:7">
      <c r="A389" s="1"/>
      <c r="B389" s="1"/>
      <c r="C389" s="1"/>
      <c r="D389" s="1"/>
      <c r="E389" s="1"/>
      <c r="F389" s="1"/>
      <c r="G389" s="1"/>
    </row>
    <row r="390" spans="1:7">
      <c r="A390" s="1"/>
      <c r="B390" s="1"/>
      <c r="C390" s="1"/>
      <c r="D390" s="1"/>
      <c r="E390" s="1"/>
      <c r="F390" s="1"/>
      <c r="G390" s="1"/>
    </row>
    <row r="391" spans="1:7">
      <c r="A391" s="1"/>
      <c r="B391" s="1"/>
      <c r="C391" s="1"/>
      <c r="D391" s="1"/>
      <c r="E391" s="1"/>
      <c r="F391" s="1"/>
      <c r="G391" s="1"/>
    </row>
    <row r="392" spans="1:7">
      <c r="A392" s="1"/>
      <c r="B392" s="1"/>
      <c r="C392" s="1"/>
      <c r="D392" s="1"/>
      <c r="E392" s="1"/>
      <c r="F392" s="1"/>
      <c r="G392" s="1"/>
    </row>
    <row r="393" spans="1:7">
      <c r="A393" s="1"/>
      <c r="B393" s="1"/>
      <c r="C393" s="1"/>
      <c r="D393" s="1"/>
      <c r="E393" s="1"/>
      <c r="F393" s="1"/>
      <c r="G393" s="1"/>
    </row>
    <row r="394" spans="1:7">
      <c r="A394" s="1"/>
      <c r="B394" s="1"/>
      <c r="C394" s="1"/>
      <c r="D394" s="1"/>
      <c r="E394" s="1"/>
      <c r="F394" s="1"/>
      <c r="G394" s="1"/>
    </row>
    <row r="395" spans="1:7">
      <c r="A395" s="1"/>
      <c r="B395" s="1"/>
      <c r="C395" s="1"/>
      <c r="D395" s="1"/>
      <c r="E395" s="1"/>
      <c r="F395" s="1"/>
      <c r="G395" s="1"/>
    </row>
    <row r="396" spans="1:7">
      <c r="A396" s="1"/>
      <c r="B396" s="1"/>
      <c r="C396" s="1"/>
      <c r="D396" s="1"/>
      <c r="E396" s="1"/>
      <c r="F396" s="1"/>
      <c r="G396" s="1"/>
    </row>
    <row r="397" spans="1:7">
      <c r="A397" s="1"/>
      <c r="B397" s="1"/>
      <c r="C397" s="1"/>
      <c r="D397" s="1"/>
      <c r="E397" s="1"/>
      <c r="F397" s="1"/>
      <c r="G397" s="1"/>
    </row>
    <row r="398" spans="1:7">
      <c r="A398" s="1"/>
      <c r="B398" s="1"/>
      <c r="C398" s="1"/>
      <c r="D398" s="1"/>
      <c r="E398" s="1"/>
      <c r="F398" s="1"/>
      <c r="G398" s="1"/>
    </row>
    <row r="399" spans="1:7">
      <c r="A399" s="1"/>
      <c r="B399" s="1"/>
      <c r="C399" s="1"/>
      <c r="D399" s="1"/>
      <c r="E399" s="1"/>
      <c r="F399" s="1"/>
      <c r="G399" s="1"/>
    </row>
    <row r="400" spans="1:7">
      <c r="A400" s="1"/>
      <c r="B400" s="1"/>
      <c r="C400" s="1"/>
      <c r="D400" s="1"/>
      <c r="E400" s="1"/>
      <c r="F400" s="1"/>
      <c r="G400" s="1"/>
    </row>
    <row r="401" spans="1:7">
      <c r="A401" s="1"/>
      <c r="B401" s="1"/>
      <c r="C401" s="1"/>
      <c r="D401" s="1"/>
      <c r="E401" s="1"/>
      <c r="F401" s="1"/>
      <c r="G401" s="1"/>
    </row>
    <row r="402" spans="1:7">
      <c r="A402" s="1"/>
      <c r="B402" s="1"/>
      <c r="C402" s="1"/>
      <c r="D402" s="1"/>
      <c r="E402" s="1"/>
      <c r="F402" s="1"/>
      <c r="G402" s="1"/>
    </row>
    <row r="403" spans="1:7">
      <c r="A403" s="1"/>
      <c r="B403" s="1"/>
      <c r="C403" s="1"/>
      <c r="D403" s="1"/>
      <c r="E403" s="1"/>
      <c r="F403" s="1"/>
      <c r="G403" s="1"/>
    </row>
    <row r="404" spans="1:7">
      <c r="A404" s="1"/>
      <c r="B404" s="1"/>
      <c r="C404" s="1"/>
      <c r="D404" s="1"/>
      <c r="E404" s="1"/>
      <c r="F404" s="1"/>
      <c r="G404" s="1"/>
    </row>
    <row r="405" spans="1:7">
      <c r="A405" s="1"/>
      <c r="B405" s="1"/>
      <c r="C405" s="1"/>
      <c r="D405" s="1"/>
      <c r="E405" s="1"/>
      <c r="F405" s="1"/>
      <c r="G405" s="1"/>
    </row>
    <row r="406" spans="1:7">
      <c r="A406" s="1"/>
      <c r="B406" s="1"/>
      <c r="C406" s="1"/>
      <c r="D406" s="1"/>
      <c r="E406" s="1"/>
      <c r="F406" s="1"/>
      <c r="G406" s="1"/>
    </row>
    <row r="407" spans="1:7">
      <c r="A407" s="1"/>
      <c r="B407" s="1"/>
      <c r="C407" s="1"/>
      <c r="D407" s="1"/>
      <c r="E407" s="1"/>
      <c r="F407" s="1"/>
      <c r="G407" s="1"/>
    </row>
    <row r="408" spans="1:7">
      <c r="A408" s="1"/>
      <c r="B408" s="1"/>
      <c r="C408" s="1"/>
      <c r="D408" s="1"/>
      <c r="E408" s="1"/>
      <c r="F408" s="1"/>
      <c r="G408" s="1"/>
    </row>
    <row r="409" spans="1:7">
      <c r="A409" s="1"/>
      <c r="B409" s="1"/>
      <c r="C409" s="1"/>
      <c r="D409" s="1"/>
      <c r="E409" s="1"/>
      <c r="F409" s="1"/>
      <c r="G409" s="1"/>
    </row>
    <row r="410" spans="1:7">
      <c r="A410" s="1"/>
      <c r="B410" s="1"/>
      <c r="C410" s="1"/>
      <c r="D410" s="1"/>
      <c r="E410" s="1"/>
      <c r="F410" s="1"/>
      <c r="G410" s="1"/>
    </row>
    <row r="411" spans="1:7">
      <c r="A411" s="1"/>
      <c r="B411" s="1"/>
      <c r="C411" s="1"/>
      <c r="D411" s="1"/>
      <c r="E411" s="1"/>
      <c r="F411" s="1"/>
      <c r="G411" s="1"/>
    </row>
    <row r="412" spans="1:7">
      <c r="A412" s="1"/>
      <c r="B412" s="1"/>
      <c r="C412" s="1"/>
      <c r="D412" s="1"/>
      <c r="E412" s="1"/>
      <c r="F412" s="1"/>
      <c r="G412" s="1"/>
    </row>
    <row r="413" spans="1:7">
      <c r="A413" s="1"/>
      <c r="B413" s="1"/>
      <c r="C413" s="1"/>
      <c r="D413" s="1"/>
      <c r="E413" s="1"/>
      <c r="F413" s="1"/>
      <c r="G413" s="1"/>
    </row>
    <row r="414" spans="1:7">
      <c r="A414" s="1"/>
      <c r="B414" s="1"/>
      <c r="C414" s="1"/>
      <c r="D414" s="1"/>
      <c r="E414" s="1"/>
      <c r="F414" s="1"/>
      <c r="G414" s="1"/>
    </row>
    <row r="415" spans="1:7">
      <c r="A415" s="1"/>
      <c r="B415" s="1"/>
      <c r="C415" s="1"/>
      <c r="D415" s="1"/>
      <c r="E415" s="1"/>
      <c r="F415" s="1"/>
      <c r="G415" s="1"/>
    </row>
    <row r="416" spans="1:7">
      <c r="A416" s="1"/>
      <c r="B416" s="1"/>
      <c r="C416" s="1"/>
      <c r="D416" s="1"/>
      <c r="E416" s="1"/>
      <c r="F416" s="1"/>
      <c r="G416" s="1"/>
    </row>
    <row r="417" spans="1:7">
      <c r="A417" s="1"/>
      <c r="B417" s="1"/>
      <c r="C417" s="1"/>
      <c r="D417" s="1"/>
      <c r="E417" s="1"/>
      <c r="F417" s="1"/>
      <c r="G417" s="1"/>
    </row>
    <row r="418" spans="1:7">
      <c r="A418" s="1"/>
      <c r="B418" s="1"/>
      <c r="C418" s="1"/>
      <c r="D418" s="1"/>
      <c r="E418" s="1"/>
      <c r="F418" s="1"/>
      <c r="G418" s="1"/>
    </row>
    <row r="419" spans="1:7">
      <c r="A419" s="1"/>
      <c r="B419" s="1"/>
      <c r="C419" s="1"/>
      <c r="D419" s="1"/>
      <c r="E419" s="1"/>
      <c r="F419" s="1"/>
      <c r="G419" s="1"/>
    </row>
    <row r="420" spans="1:7">
      <c r="A420" s="1"/>
      <c r="B420" s="1"/>
      <c r="C420" s="1"/>
      <c r="D420" s="1"/>
      <c r="E420" s="1"/>
      <c r="F420" s="1"/>
      <c r="G420" s="1"/>
    </row>
    <row r="421" spans="1:7">
      <c r="A421" s="1"/>
      <c r="B421" s="1"/>
      <c r="C421" s="1"/>
      <c r="D421" s="1"/>
      <c r="E421" s="1"/>
      <c r="F421" s="1"/>
      <c r="G421" s="1"/>
    </row>
    <row r="422" spans="1:7">
      <c r="A422" s="1"/>
      <c r="B422" s="1"/>
      <c r="C422" s="1"/>
      <c r="D422" s="1"/>
      <c r="E422" s="1"/>
      <c r="F422" s="1"/>
      <c r="G422" s="1"/>
    </row>
    <row r="423" spans="1:7">
      <c r="A423" s="1"/>
      <c r="B423" s="1"/>
      <c r="C423" s="1"/>
      <c r="D423" s="1"/>
      <c r="E423" s="1"/>
      <c r="F423" s="1"/>
      <c r="G423" s="1"/>
    </row>
    <row r="424" spans="1:7">
      <c r="A424" s="1"/>
      <c r="B424" s="1"/>
      <c r="C424" s="1"/>
      <c r="D424" s="1"/>
      <c r="E424" s="1"/>
      <c r="F424" s="1"/>
      <c r="G424" s="1"/>
    </row>
    <row r="425" spans="1:7">
      <c r="A425" s="1"/>
      <c r="B425" s="1"/>
      <c r="C425" s="1"/>
      <c r="D425" s="1"/>
      <c r="E425" s="1"/>
      <c r="F425" s="1"/>
      <c r="G425" s="1"/>
    </row>
    <row r="426" spans="1:7">
      <c r="A426" s="1"/>
      <c r="B426" s="1"/>
      <c r="C426" s="1"/>
      <c r="D426" s="1"/>
      <c r="E426" s="1"/>
      <c r="F426" s="1"/>
      <c r="G426" s="1"/>
    </row>
    <row r="427" spans="1:7">
      <c r="A427" s="1"/>
      <c r="B427" s="1"/>
      <c r="C427" s="1"/>
      <c r="D427" s="1"/>
      <c r="E427" s="1"/>
      <c r="F427" s="1"/>
      <c r="G427" s="1"/>
    </row>
    <row r="428" spans="1:7">
      <c r="A428" s="1"/>
      <c r="B428" s="1"/>
      <c r="C428" s="1"/>
      <c r="D428" s="1"/>
      <c r="E428" s="1"/>
      <c r="F428" s="1"/>
      <c r="G428" s="1"/>
    </row>
    <row r="429" spans="1:7">
      <c r="A429" s="1"/>
      <c r="B429" s="1"/>
      <c r="C429" s="1"/>
      <c r="D429" s="1"/>
      <c r="E429" s="1"/>
      <c r="F429" s="1"/>
      <c r="G429" s="1"/>
    </row>
    <row r="430" spans="1:7">
      <c r="A430" s="1"/>
      <c r="B430" s="1"/>
      <c r="C430" s="1"/>
      <c r="D430" s="1"/>
      <c r="E430" s="1"/>
      <c r="F430" s="1"/>
      <c r="G430" s="1"/>
    </row>
    <row r="431" spans="1:7">
      <c r="A431" s="1"/>
      <c r="B431" s="1"/>
      <c r="C431" s="1"/>
      <c r="D431" s="1"/>
      <c r="E431" s="1"/>
      <c r="F431" s="1"/>
      <c r="G431" s="1"/>
    </row>
    <row r="432" spans="1:7">
      <c r="A432" s="1"/>
      <c r="B432" s="1"/>
      <c r="C432" s="1"/>
      <c r="D432" s="1"/>
      <c r="E432" s="1"/>
      <c r="F432" s="1"/>
      <c r="G432" s="1"/>
    </row>
    <row r="433" spans="1:7">
      <c r="A433" s="1"/>
      <c r="B433" s="1"/>
      <c r="C433" s="1"/>
      <c r="D433" s="1"/>
      <c r="E433" s="1"/>
      <c r="F433" s="1"/>
      <c r="G433" s="1"/>
    </row>
    <row r="434" spans="1:7">
      <c r="A434" s="1"/>
      <c r="B434" s="1"/>
      <c r="C434" s="1"/>
      <c r="D434" s="1"/>
      <c r="E434" s="1"/>
      <c r="F434" s="1"/>
      <c r="G434" s="1"/>
    </row>
    <row r="435" spans="1:7">
      <c r="A435" s="1"/>
      <c r="B435" s="1"/>
      <c r="C435" s="1"/>
      <c r="D435" s="1"/>
      <c r="E435" s="1"/>
      <c r="F435" s="1"/>
      <c r="G435" s="1"/>
    </row>
    <row r="436" spans="1:7">
      <c r="A436" s="1"/>
      <c r="B436" s="1"/>
      <c r="C436" s="1"/>
      <c r="D436" s="1"/>
      <c r="E436" s="1"/>
      <c r="F436" s="1"/>
      <c r="G436" s="1"/>
    </row>
    <row r="437" spans="1:7">
      <c r="A437" s="1"/>
      <c r="B437" s="1"/>
      <c r="C437" s="1"/>
      <c r="D437" s="1"/>
      <c r="E437" s="1"/>
      <c r="F437" s="1"/>
      <c r="G437" s="1"/>
    </row>
    <row r="438" spans="1:7">
      <c r="A438" s="1"/>
      <c r="B438" s="1"/>
      <c r="C438" s="1"/>
      <c r="D438" s="1"/>
      <c r="E438" s="1"/>
      <c r="F438" s="1"/>
      <c r="G438" s="1"/>
    </row>
    <row r="439" spans="1:7">
      <c r="A439" s="1"/>
      <c r="B439" s="1"/>
      <c r="C439" s="1"/>
      <c r="D439" s="1"/>
      <c r="E439" s="1"/>
      <c r="F439" s="1"/>
      <c r="G439" s="1"/>
    </row>
    <row r="440" spans="1:7">
      <c r="A440" s="1"/>
      <c r="B440" s="1"/>
      <c r="C440" s="1"/>
      <c r="D440" s="1"/>
      <c r="E440" s="1"/>
      <c r="F440" s="1"/>
      <c r="G440" s="1"/>
    </row>
    <row r="441" spans="1:7">
      <c r="A441" s="1"/>
      <c r="B441" s="1"/>
      <c r="C441" s="1"/>
      <c r="D441" s="1"/>
      <c r="E441" s="1"/>
      <c r="F441" s="1"/>
      <c r="G441" s="1"/>
    </row>
    <row r="442" spans="1:7">
      <c r="A442" s="1"/>
      <c r="B442" s="1"/>
      <c r="C442" s="1"/>
      <c r="D442" s="1"/>
      <c r="E442" s="1"/>
      <c r="F442" s="1"/>
      <c r="G442" s="1"/>
    </row>
    <row r="443" spans="1:7">
      <c r="A443" s="1"/>
      <c r="B443" s="1"/>
      <c r="C443" s="1"/>
      <c r="D443" s="1"/>
      <c r="E443" s="1"/>
      <c r="F443" s="1"/>
      <c r="G443" s="1"/>
    </row>
    <row r="444" spans="1:7">
      <c r="A444" s="1"/>
      <c r="B444" s="1"/>
      <c r="C444" s="1"/>
      <c r="D444" s="1"/>
      <c r="E444" s="1"/>
      <c r="F444" s="1"/>
      <c r="G444" s="1"/>
    </row>
    <row r="445" spans="1:7">
      <c r="A445" s="1"/>
      <c r="B445" s="1"/>
      <c r="C445" s="1"/>
      <c r="D445" s="1"/>
      <c r="E445" s="1"/>
      <c r="F445" s="1"/>
      <c r="G445" s="1"/>
    </row>
    <row r="446" spans="1:7">
      <c r="A446" s="1"/>
      <c r="B446" s="1"/>
      <c r="C446" s="1"/>
      <c r="D446" s="1"/>
      <c r="E446" s="1"/>
      <c r="F446" s="1"/>
      <c r="G446" s="1"/>
    </row>
    <row r="447" spans="1:7">
      <c r="A447" s="1"/>
      <c r="B447" s="1"/>
      <c r="C447" s="1"/>
      <c r="D447" s="1"/>
      <c r="E447" s="1"/>
      <c r="F447" s="1"/>
      <c r="G447" s="1"/>
    </row>
    <row r="448" spans="1:7">
      <c r="A448" s="1"/>
      <c r="B448" s="1"/>
      <c r="C448" s="1"/>
      <c r="D448" s="1"/>
      <c r="E448" s="1"/>
      <c r="F448" s="1"/>
      <c r="G448" s="1"/>
    </row>
    <row r="449" spans="1:7">
      <c r="A449" s="1"/>
      <c r="B449" s="1"/>
      <c r="C449" s="1"/>
      <c r="D449" s="1"/>
      <c r="E449" s="1"/>
      <c r="F449" s="1"/>
      <c r="G449" s="1"/>
    </row>
    <row r="450" spans="1:7">
      <c r="A450" s="1"/>
      <c r="B450" s="1"/>
      <c r="C450" s="1"/>
      <c r="D450" s="1"/>
      <c r="E450" s="1"/>
      <c r="F450" s="1"/>
      <c r="G450" s="1"/>
    </row>
    <row r="451" spans="1:7">
      <c r="A451" s="1"/>
      <c r="B451" s="1"/>
      <c r="C451" s="1"/>
      <c r="D451" s="1"/>
      <c r="E451" s="1"/>
      <c r="F451" s="1"/>
      <c r="G451" s="1"/>
    </row>
    <row r="452" spans="1:7">
      <c r="A452" s="1"/>
      <c r="B452" s="1"/>
      <c r="C452" s="1"/>
      <c r="D452" s="1"/>
      <c r="E452" s="1"/>
      <c r="F452" s="1"/>
      <c r="G452" s="1"/>
    </row>
    <row r="453" spans="1:7">
      <c r="A453" s="1"/>
      <c r="B453" s="1"/>
      <c r="C453" s="1"/>
      <c r="D453" s="1"/>
      <c r="E453" s="1"/>
      <c r="F453" s="1"/>
      <c r="G453" s="1"/>
    </row>
    <row r="454" spans="1:7">
      <c r="A454" s="1"/>
      <c r="B454" s="1"/>
      <c r="C454" s="1"/>
      <c r="D454" s="1"/>
      <c r="E454" s="1"/>
      <c r="F454" s="1"/>
      <c r="G454" s="1"/>
    </row>
    <row r="455" spans="1:7">
      <c r="A455" s="1"/>
      <c r="B455" s="1"/>
      <c r="C455" s="1"/>
      <c r="D455" s="1"/>
      <c r="E455" s="1"/>
      <c r="F455" s="1"/>
      <c r="G455" s="1"/>
    </row>
    <row r="456" spans="1:7">
      <c r="A456" s="1"/>
      <c r="B456" s="1"/>
      <c r="C456" s="1"/>
      <c r="D456" s="1"/>
      <c r="E456" s="1"/>
      <c r="F456" s="1"/>
      <c r="G456" s="1"/>
    </row>
    <row r="457" spans="1:7">
      <c r="A457" s="1"/>
      <c r="B457" s="1"/>
      <c r="C457" s="1"/>
      <c r="D457" s="1"/>
      <c r="E457" s="1"/>
      <c r="F457" s="1"/>
      <c r="G457" s="1"/>
    </row>
    <row r="458" spans="1:7">
      <c r="A458" s="1"/>
      <c r="B458" s="1"/>
      <c r="C458" s="1"/>
      <c r="D458" s="1"/>
      <c r="E458" s="1"/>
      <c r="F458" s="1"/>
      <c r="G458" s="1"/>
    </row>
    <row r="459" spans="1:7">
      <c r="A459" s="1"/>
      <c r="B459" s="1"/>
      <c r="C459" s="1"/>
      <c r="D459" s="1"/>
      <c r="E459" s="1"/>
      <c r="F459" s="1"/>
      <c r="G459" s="1"/>
    </row>
    <row r="460" spans="1:7">
      <c r="A460" s="1"/>
      <c r="B460" s="1"/>
      <c r="C460" s="1"/>
      <c r="D460" s="1"/>
      <c r="E460" s="1"/>
      <c r="F460" s="1"/>
      <c r="G460" s="1"/>
    </row>
    <row r="461" spans="1:7">
      <c r="A461" s="1"/>
      <c r="B461" s="1"/>
      <c r="C461" s="1"/>
      <c r="D461" s="1"/>
      <c r="E461" s="1"/>
      <c r="F461" s="1"/>
      <c r="G461" s="1"/>
    </row>
    <row r="462" spans="1:7">
      <c r="A462" s="1"/>
      <c r="B462" s="1"/>
      <c r="C462" s="1"/>
      <c r="D462" s="1"/>
      <c r="E462" s="1"/>
      <c r="F462" s="1"/>
      <c r="G462" s="1"/>
    </row>
    <row r="463" spans="1:7">
      <c r="A463" s="1"/>
      <c r="B463" s="1"/>
      <c r="C463" s="1"/>
      <c r="D463" s="1"/>
      <c r="E463" s="1"/>
      <c r="F463" s="1"/>
      <c r="G463" s="1"/>
    </row>
    <row r="464" spans="1:7">
      <c r="A464" s="1"/>
      <c r="B464" s="1"/>
      <c r="C464" s="1"/>
      <c r="D464" s="1"/>
      <c r="E464" s="1"/>
      <c r="F464" s="1"/>
      <c r="G464" s="1"/>
    </row>
    <row r="465" spans="1:7">
      <c r="A465" s="1"/>
      <c r="B465" s="1"/>
      <c r="C465" s="1"/>
      <c r="D465" s="1"/>
      <c r="E465" s="1"/>
      <c r="F465" s="1"/>
      <c r="G465" s="1"/>
    </row>
    <row r="466" spans="1:7">
      <c r="A466" s="1"/>
      <c r="B466" s="1"/>
      <c r="C466" s="1"/>
      <c r="D466" s="1"/>
      <c r="E466" s="1"/>
      <c r="F466" s="1"/>
      <c r="G466" s="1"/>
    </row>
    <row r="467" spans="1:7">
      <c r="A467" s="1"/>
      <c r="B467" s="1"/>
      <c r="C467" s="1"/>
      <c r="D467" s="1"/>
      <c r="E467" s="1"/>
      <c r="F467" s="1"/>
      <c r="G467" s="1"/>
    </row>
    <row r="468" spans="1:7">
      <c r="A468" s="1"/>
      <c r="B468" s="1"/>
      <c r="C468" s="1"/>
      <c r="D468" s="1"/>
      <c r="E468" s="1"/>
      <c r="F468" s="1"/>
      <c r="G468" s="1"/>
    </row>
    <row r="469" spans="1:7">
      <c r="A469" s="1"/>
      <c r="B469" s="1"/>
      <c r="C469" s="1"/>
      <c r="D469" s="1"/>
      <c r="E469" s="1"/>
      <c r="F469" s="1"/>
      <c r="G469" s="1"/>
    </row>
    <row r="470" spans="1:7">
      <c r="A470" s="1"/>
      <c r="B470" s="1"/>
      <c r="C470" s="1"/>
      <c r="D470" s="1"/>
      <c r="E470" s="1"/>
      <c r="F470" s="1"/>
      <c r="G470" s="1"/>
    </row>
    <row r="471" spans="1:7">
      <c r="A471" s="1"/>
      <c r="B471" s="1"/>
      <c r="C471" s="1"/>
      <c r="D471" s="1"/>
      <c r="E471" s="1"/>
      <c r="F471" s="1"/>
      <c r="G471" s="1"/>
    </row>
    <row r="472" spans="1:7">
      <c r="A472" s="1"/>
      <c r="B472" s="1"/>
      <c r="C472" s="1"/>
      <c r="D472" s="1"/>
      <c r="E472" s="1"/>
      <c r="F472" s="1"/>
      <c r="G472" s="1"/>
    </row>
    <row r="473" spans="1:7">
      <c r="A473" s="1"/>
      <c r="B473" s="1"/>
      <c r="C473" s="1"/>
      <c r="D473" s="1"/>
      <c r="E473" s="1"/>
      <c r="F473" s="1"/>
      <c r="G473" s="1"/>
    </row>
    <row r="474" spans="1:7">
      <c r="A474" s="1"/>
      <c r="B474" s="1"/>
      <c r="C474" s="1"/>
      <c r="D474" s="1"/>
      <c r="E474" s="1"/>
      <c r="F474" s="1"/>
      <c r="G474" s="1"/>
    </row>
    <row r="475" spans="1:7">
      <c r="A475" s="1"/>
      <c r="B475" s="1"/>
      <c r="C475" s="1"/>
      <c r="D475" s="1"/>
      <c r="E475" s="1"/>
      <c r="F475" s="1"/>
      <c r="G475" s="1"/>
    </row>
    <row r="476" spans="1:7">
      <c r="A476" s="1"/>
      <c r="B476" s="1"/>
      <c r="C476" s="1"/>
      <c r="D476" s="1"/>
      <c r="E476" s="1"/>
      <c r="F476" s="1"/>
      <c r="G476" s="1"/>
    </row>
    <row r="477" spans="1:7">
      <c r="A477" s="1"/>
      <c r="B477" s="1"/>
      <c r="C477" s="1"/>
      <c r="D477" s="1"/>
      <c r="E477" s="1"/>
      <c r="F477" s="1"/>
      <c r="G477" s="1"/>
    </row>
    <row r="478" spans="1:7">
      <c r="A478" s="1"/>
      <c r="B478" s="1"/>
      <c r="C478" s="1"/>
      <c r="D478" s="1"/>
      <c r="E478" s="1"/>
      <c r="F478" s="1"/>
      <c r="G478" s="1"/>
    </row>
    <row r="479" spans="1:7">
      <c r="A479" s="1"/>
      <c r="B479" s="1"/>
      <c r="C479" s="1"/>
      <c r="D479" s="1"/>
      <c r="E479" s="1"/>
      <c r="F479" s="1"/>
      <c r="G479" s="1"/>
    </row>
    <row r="480" spans="1:7">
      <c r="A480" s="1"/>
      <c r="B480" s="1"/>
      <c r="C480" s="1"/>
      <c r="D480" s="1"/>
      <c r="E480" s="1"/>
      <c r="F480" s="1"/>
      <c r="G480" s="1"/>
    </row>
    <row r="481" spans="1:7">
      <c r="A481" s="1"/>
      <c r="B481" s="1"/>
      <c r="C481" s="1"/>
      <c r="D481" s="1"/>
      <c r="E481" s="1"/>
      <c r="F481" s="1"/>
      <c r="G481" s="1"/>
    </row>
    <row r="482" spans="1:7">
      <c r="A482" s="1"/>
      <c r="B482" s="1"/>
      <c r="C482" s="1"/>
      <c r="D482" s="1"/>
      <c r="E482" s="1"/>
      <c r="F482" s="1"/>
      <c r="G482" s="1"/>
    </row>
    <row r="483" spans="1:7">
      <c r="A483" s="1"/>
      <c r="B483" s="1"/>
      <c r="C483" s="1"/>
      <c r="D483" s="1"/>
      <c r="E483" s="1"/>
      <c r="F483" s="1"/>
      <c r="G483" s="1"/>
    </row>
    <row r="484" spans="1:7">
      <c r="A484" s="1"/>
      <c r="B484" s="1"/>
      <c r="C484" s="1"/>
      <c r="D484" s="1"/>
      <c r="E484" s="1"/>
      <c r="F484" s="1"/>
      <c r="G484" s="1"/>
    </row>
    <row r="485" spans="1:7">
      <c r="A485" s="1"/>
      <c r="B485" s="1"/>
      <c r="C485" s="1"/>
      <c r="D485" s="1"/>
      <c r="E485" s="1"/>
      <c r="F485" s="1"/>
      <c r="G485" s="1"/>
    </row>
    <row r="486" spans="1:7">
      <c r="A486" s="1"/>
      <c r="B486" s="1"/>
      <c r="C486" s="1"/>
      <c r="D486" s="1"/>
      <c r="E486" s="1"/>
      <c r="F486" s="1"/>
      <c r="G486" s="1"/>
    </row>
    <row r="487" spans="1:7">
      <c r="A487" s="1"/>
      <c r="B487" s="1"/>
      <c r="C487" s="1"/>
      <c r="D487" s="1"/>
      <c r="E487" s="1"/>
      <c r="F487" s="1"/>
      <c r="G487" s="1"/>
    </row>
    <row r="488" spans="1:7">
      <c r="A488" s="1"/>
      <c r="B488" s="1"/>
      <c r="C488" s="1"/>
      <c r="D488" s="1"/>
      <c r="E488" s="1"/>
      <c r="F488" s="1"/>
      <c r="G488" s="1"/>
    </row>
    <row r="489" spans="1:7">
      <c r="A489" s="1"/>
      <c r="B489" s="1"/>
      <c r="C489" s="1"/>
      <c r="D489" s="1"/>
      <c r="E489" s="1"/>
      <c r="F489" s="1"/>
      <c r="G489" s="1"/>
    </row>
    <row r="490" spans="1:7">
      <c r="A490" s="1"/>
      <c r="B490" s="1"/>
      <c r="C490" s="1"/>
      <c r="D490" s="1"/>
      <c r="E490" s="1"/>
      <c r="F490" s="1"/>
      <c r="G490" s="1"/>
    </row>
    <row r="491" spans="1:7">
      <c r="A491" s="1"/>
      <c r="B491" s="1"/>
      <c r="C491" s="1"/>
      <c r="D491" s="1"/>
      <c r="E491" s="1"/>
      <c r="F491" s="1"/>
      <c r="G491" s="1"/>
    </row>
    <row r="492" spans="1:7">
      <c r="A492" s="1"/>
      <c r="B492" s="1"/>
      <c r="C492" s="1"/>
      <c r="D492" s="1"/>
      <c r="E492" s="1"/>
      <c r="F492" s="1"/>
      <c r="G492" s="1"/>
    </row>
    <row r="493" spans="1:7">
      <c r="A493" s="1"/>
      <c r="B493" s="1"/>
      <c r="C493" s="1"/>
      <c r="D493" s="1"/>
      <c r="E493" s="1"/>
      <c r="F493" s="1"/>
      <c r="G493" s="1"/>
    </row>
    <row r="494" spans="1:7">
      <c r="A494" s="1"/>
      <c r="B494" s="1"/>
      <c r="C494" s="1"/>
      <c r="D494" s="1"/>
      <c r="E494" s="1"/>
      <c r="F494" s="1"/>
      <c r="G494" s="1"/>
    </row>
    <row r="495" spans="1:7">
      <c r="A495" s="1"/>
      <c r="B495" s="1"/>
      <c r="C495" s="1"/>
      <c r="D495" s="1"/>
      <c r="E495" s="1"/>
      <c r="F495" s="1"/>
      <c r="G495" s="1"/>
    </row>
    <row r="496" spans="1:7">
      <c r="A496" s="1"/>
      <c r="B496" s="1"/>
      <c r="C496" s="1"/>
      <c r="D496" s="1"/>
      <c r="E496" s="1"/>
      <c r="F496" s="1"/>
      <c r="G496" s="1"/>
    </row>
    <row r="497" spans="1:7">
      <c r="A497" s="1"/>
      <c r="B497" s="1"/>
      <c r="C497" s="1"/>
      <c r="D497" s="1"/>
      <c r="E497" s="1"/>
      <c r="F497" s="1"/>
      <c r="G497" s="1"/>
    </row>
    <row r="498" spans="1:7">
      <c r="A498" s="1"/>
      <c r="B498" s="1"/>
      <c r="C498" s="1"/>
      <c r="D498" s="1"/>
      <c r="E498" s="1"/>
      <c r="F498" s="1"/>
      <c r="G498" s="1"/>
    </row>
    <row r="499" spans="1:7">
      <c r="A499" s="1"/>
      <c r="B499" s="1"/>
      <c r="C499" s="1"/>
      <c r="D499" s="1"/>
      <c r="E499" s="1"/>
      <c r="F499" s="1"/>
      <c r="G499" s="1"/>
    </row>
    <row r="500" spans="1:7">
      <c r="A500" s="1"/>
      <c r="B500" s="1"/>
      <c r="C500" s="1"/>
      <c r="D500" s="1"/>
      <c r="E500" s="1"/>
      <c r="F500" s="1"/>
      <c r="G500" s="1"/>
    </row>
    <row r="501" spans="1:7">
      <c r="A501" s="1"/>
      <c r="B501" s="1"/>
      <c r="C501" s="1"/>
      <c r="D501" s="1"/>
      <c r="E501" s="1"/>
      <c r="F501" s="1"/>
      <c r="G501" s="1"/>
    </row>
    <row r="502" spans="1:7">
      <c r="A502" s="1"/>
      <c r="B502" s="1"/>
      <c r="C502" s="1"/>
      <c r="D502" s="1"/>
      <c r="E502" s="1"/>
      <c r="F502" s="1"/>
      <c r="G502" s="1"/>
    </row>
    <row r="503" spans="1:7">
      <c r="A503" s="1"/>
      <c r="B503" s="1"/>
      <c r="C503" s="1"/>
      <c r="D503" s="1"/>
      <c r="E503" s="1"/>
      <c r="F503" s="1"/>
      <c r="G503" s="1"/>
    </row>
    <row r="504" spans="1:7">
      <c r="A504" s="1"/>
      <c r="B504" s="1"/>
      <c r="C504" s="1"/>
      <c r="D504" s="1"/>
      <c r="E504" s="1"/>
      <c r="F504" s="1"/>
      <c r="G504" s="1"/>
    </row>
    <row r="505" spans="1:7">
      <c r="A505" s="1"/>
      <c r="B505" s="1"/>
      <c r="C505" s="1"/>
      <c r="D505" s="1"/>
      <c r="E505" s="1"/>
      <c r="F505" s="1"/>
      <c r="G505" s="1"/>
    </row>
    <row r="506" spans="1:7">
      <c r="A506" s="1"/>
      <c r="B506" s="1"/>
      <c r="C506" s="1"/>
      <c r="D506" s="1"/>
      <c r="E506" s="1"/>
      <c r="F506" s="1"/>
      <c r="G506" s="1"/>
    </row>
    <row r="507" spans="1:7">
      <c r="A507" s="1"/>
      <c r="B507" s="1"/>
      <c r="C507" s="1"/>
      <c r="D507" s="1"/>
      <c r="E507" s="1"/>
      <c r="F507" s="1"/>
      <c r="G507" s="1"/>
    </row>
    <row r="508" spans="1:7">
      <c r="A508" s="1"/>
      <c r="B508" s="1"/>
      <c r="C508" s="1"/>
      <c r="D508" s="1"/>
      <c r="E508" s="1"/>
      <c r="F508" s="1"/>
      <c r="G508" s="1"/>
    </row>
    <row r="509" spans="1:7">
      <c r="A509" s="1"/>
      <c r="B509" s="1"/>
      <c r="C509" s="1"/>
      <c r="D509" s="1"/>
      <c r="E509" s="1"/>
      <c r="F509" s="1"/>
      <c r="G509" s="1"/>
    </row>
    <row r="510" spans="1:7">
      <c r="A510" s="1"/>
      <c r="B510" s="1"/>
      <c r="C510" s="1"/>
      <c r="D510" s="1"/>
      <c r="E510" s="1"/>
      <c r="F510" s="1"/>
      <c r="G510" s="1"/>
    </row>
    <row r="511" spans="1:7">
      <c r="A511" s="1"/>
      <c r="B511" s="1"/>
      <c r="C511" s="1"/>
      <c r="D511" s="1"/>
      <c r="E511" s="1"/>
      <c r="F511" s="1"/>
      <c r="G511" s="1"/>
    </row>
    <row r="512" spans="1:7">
      <c r="A512" s="1"/>
      <c r="B512" s="1"/>
      <c r="C512" s="1"/>
      <c r="D512" s="1"/>
      <c r="E512" s="1"/>
      <c r="F512" s="1"/>
      <c r="G512" s="1"/>
    </row>
    <row r="513" spans="1:7">
      <c r="A513" s="1"/>
      <c r="B513" s="1"/>
      <c r="C513" s="1"/>
      <c r="D513" s="1"/>
      <c r="E513" s="1"/>
      <c r="F513" s="1"/>
      <c r="G513" s="1"/>
    </row>
    <row r="514" spans="1:7">
      <c r="A514" s="1"/>
      <c r="B514" s="1"/>
      <c r="C514" s="1"/>
      <c r="D514" s="1"/>
      <c r="E514" s="1"/>
      <c r="F514" s="1"/>
      <c r="G514" s="1"/>
    </row>
    <row r="515" spans="1:7">
      <c r="A515" s="1"/>
      <c r="B515" s="1"/>
      <c r="C515" s="1"/>
      <c r="D515" s="1"/>
      <c r="E515" s="1"/>
      <c r="F515" s="1"/>
      <c r="G515" s="1"/>
    </row>
    <row r="516" spans="1:7">
      <c r="A516" s="1"/>
      <c r="B516" s="1"/>
      <c r="C516" s="1"/>
      <c r="D516" s="1"/>
      <c r="E516" s="1"/>
      <c r="F516" s="1"/>
      <c r="G516" s="1"/>
    </row>
    <row r="517" spans="1:7">
      <c r="A517" s="1"/>
      <c r="B517" s="1"/>
      <c r="C517" s="1"/>
      <c r="D517" s="1"/>
      <c r="E517" s="1"/>
      <c r="F517" s="1"/>
      <c r="G517" s="1"/>
    </row>
    <row r="518" spans="1:7">
      <c r="A518" s="1"/>
      <c r="B518" s="1"/>
      <c r="C518" s="1"/>
      <c r="D518" s="1"/>
      <c r="E518" s="1"/>
      <c r="F518" s="1"/>
      <c r="G518" s="1"/>
    </row>
    <row r="519" spans="1:7">
      <c r="A519" s="1"/>
      <c r="B519" s="1"/>
      <c r="C519" s="1"/>
      <c r="D519" s="1"/>
      <c r="E519" s="1"/>
      <c r="F519" s="1"/>
      <c r="G519" s="1"/>
    </row>
    <row r="520" spans="1:7">
      <c r="A520" s="1"/>
      <c r="B520" s="1"/>
      <c r="C520" s="1"/>
      <c r="D520" s="1"/>
      <c r="E520" s="1"/>
      <c r="F520" s="1"/>
      <c r="G520" s="1"/>
    </row>
    <row r="521" spans="1:7">
      <c r="A521" s="1"/>
      <c r="B521" s="1"/>
      <c r="C521" s="1"/>
      <c r="D521" s="1"/>
      <c r="E521" s="1"/>
      <c r="F521" s="1"/>
      <c r="G521" s="1"/>
    </row>
    <row r="522" spans="1:7">
      <c r="A522" s="1"/>
      <c r="B522" s="1"/>
      <c r="C522" s="1"/>
      <c r="D522" s="1"/>
      <c r="E522" s="1"/>
      <c r="F522" s="1"/>
      <c r="G522" s="1"/>
    </row>
    <row r="523" spans="1:7">
      <c r="A523" s="1"/>
      <c r="B523" s="1"/>
      <c r="C523" s="1"/>
      <c r="D523" s="1"/>
      <c r="E523" s="1"/>
      <c r="F523" s="1"/>
      <c r="G523" s="1"/>
    </row>
    <row r="524" spans="1:7">
      <c r="A524" s="1"/>
      <c r="B524" s="1"/>
      <c r="C524" s="1"/>
      <c r="D524" s="1"/>
      <c r="E524" s="1"/>
      <c r="F524" s="1"/>
      <c r="G524" s="1"/>
    </row>
    <row r="525" spans="1:7">
      <c r="A525" s="1"/>
      <c r="B525" s="1"/>
      <c r="C525" s="1"/>
      <c r="D525" s="1"/>
      <c r="E525" s="1"/>
      <c r="F525" s="1"/>
      <c r="G525" s="1"/>
    </row>
    <row r="526" spans="1:7">
      <c r="A526" s="1"/>
      <c r="B526" s="1"/>
      <c r="C526" s="1"/>
      <c r="D526" s="1"/>
      <c r="E526" s="1"/>
      <c r="F526" s="1"/>
      <c r="G526" s="1"/>
    </row>
    <row r="527" spans="1:7">
      <c r="A527" s="1"/>
      <c r="B527" s="1"/>
      <c r="C527" s="1"/>
      <c r="D527" s="1"/>
      <c r="E527" s="1"/>
      <c r="F527" s="1"/>
      <c r="G527" s="1"/>
    </row>
    <row r="528" spans="1:7">
      <c r="A528" s="1"/>
      <c r="B528" s="1"/>
      <c r="C528" s="1"/>
      <c r="D528" s="1"/>
      <c r="E528" s="1"/>
      <c r="F528" s="1"/>
      <c r="G528" s="1"/>
    </row>
    <row r="529" spans="1:7">
      <c r="A529" s="1"/>
      <c r="B529" s="1"/>
      <c r="C529" s="1"/>
      <c r="D529" s="1"/>
      <c r="E529" s="1"/>
      <c r="F529" s="1"/>
      <c r="G529" s="1"/>
    </row>
    <row r="530" spans="1:7">
      <c r="A530" s="1"/>
      <c r="B530" s="1"/>
      <c r="C530" s="1"/>
      <c r="D530" s="1"/>
      <c r="E530" s="1"/>
      <c r="F530" s="1"/>
      <c r="G530" s="1"/>
    </row>
    <row r="531" spans="1:7">
      <c r="A531" s="1"/>
      <c r="B531" s="1"/>
      <c r="C531" s="1"/>
      <c r="D531" s="1"/>
      <c r="E531" s="1"/>
      <c r="F531" s="1"/>
      <c r="G531" s="1"/>
    </row>
    <row r="532" spans="1:7">
      <c r="A532" s="1"/>
      <c r="B532" s="1"/>
      <c r="C532" s="1"/>
      <c r="D532" s="1"/>
      <c r="E532" s="1"/>
      <c r="F532" s="1"/>
      <c r="G532" s="1"/>
    </row>
    <row r="533" spans="1:7">
      <c r="A533" s="1"/>
      <c r="B533" s="1"/>
      <c r="C533" s="1"/>
      <c r="D533" s="1"/>
      <c r="E533" s="1"/>
      <c r="F533" s="1"/>
      <c r="G533" s="1"/>
    </row>
    <row r="534" spans="1:7">
      <c r="A534" s="1"/>
      <c r="B534" s="1"/>
      <c r="C534" s="1"/>
      <c r="D534" s="1"/>
      <c r="E534" s="1"/>
      <c r="F534" s="1"/>
      <c r="G534" s="1"/>
    </row>
    <row r="535" spans="1:7">
      <c r="A535" s="1"/>
      <c r="B535" s="1"/>
      <c r="C535" s="1"/>
      <c r="D535" s="1"/>
      <c r="E535" s="1"/>
      <c r="F535" s="1"/>
      <c r="G535" s="1"/>
    </row>
    <row r="536" spans="1:7">
      <c r="A536" s="1"/>
      <c r="B536" s="1"/>
      <c r="C536" s="1"/>
      <c r="D536" s="1"/>
      <c r="E536" s="1"/>
      <c r="F536" s="1"/>
      <c r="G536" s="1"/>
    </row>
    <row r="537" spans="1:7">
      <c r="A537" s="1"/>
      <c r="B537" s="1"/>
      <c r="C537" s="1"/>
      <c r="D537" s="1"/>
      <c r="E537" s="1"/>
      <c r="F537" s="1"/>
      <c r="G537" s="1"/>
    </row>
    <row r="538" spans="1:7">
      <c r="A538" s="1"/>
      <c r="B538" s="1"/>
      <c r="C538" s="1"/>
      <c r="D538" s="1"/>
      <c r="E538" s="1"/>
      <c r="F538" s="1"/>
      <c r="G538" s="1"/>
    </row>
    <row r="539" spans="1:7">
      <c r="A539" s="1"/>
      <c r="B539" s="1"/>
      <c r="C539" s="1"/>
      <c r="D539" s="1"/>
      <c r="E539" s="1"/>
      <c r="F539" s="1"/>
      <c r="G539" s="1"/>
    </row>
    <row r="540" spans="1:7">
      <c r="A540" s="1"/>
      <c r="B540" s="1"/>
      <c r="C540" s="1"/>
      <c r="D540" s="1"/>
      <c r="E540" s="1"/>
      <c r="F540" s="1"/>
      <c r="G540" s="1"/>
    </row>
    <row r="541" spans="1:7">
      <c r="A541" s="1"/>
      <c r="B541" s="1"/>
      <c r="C541" s="1"/>
      <c r="D541" s="1"/>
      <c r="E541" s="1"/>
      <c r="F541" s="1"/>
      <c r="G541" s="1"/>
    </row>
    <row r="542" spans="1:7">
      <c r="A542" s="1"/>
      <c r="B542" s="1"/>
      <c r="C542" s="1"/>
      <c r="D542" s="1"/>
      <c r="E542" s="1"/>
      <c r="F542" s="1"/>
      <c r="G542" s="1"/>
    </row>
    <row r="543" spans="1:7">
      <c r="A543" s="1"/>
      <c r="B543" s="1"/>
      <c r="C543" s="1"/>
      <c r="D543" s="1"/>
      <c r="E543" s="1"/>
      <c r="F543" s="1"/>
      <c r="G543" s="1"/>
    </row>
    <row r="544" spans="1:7">
      <c r="A544" s="1"/>
      <c r="B544" s="1"/>
      <c r="C544" s="1"/>
      <c r="D544" s="1"/>
      <c r="E544" s="1"/>
      <c r="F544" s="1"/>
      <c r="G544" s="1"/>
    </row>
    <row r="545" spans="1:7">
      <c r="A545" s="1"/>
      <c r="B545" s="1"/>
      <c r="C545" s="1"/>
      <c r="D545" s="1"/>
      <c r="E545" s="1"/>
      <c r="F545" s="1"/>
      <c r="G545" s="1"/>
    </row>
    <row r="546" spans="1:7">
      <c r="A546" s="1"/>
      <c r="B546" s="1"/>
      <c r="C546" s="1"/>
      <c r="D546" s="1"/>
      <c r="E546" s="1"/>
      <c r="F546" s="1"/>
      <c r="G546" s="1"/>
    </row>
    <row r="547" spans="1:7">
      <c r="A547" s="1"/>
      <c r="B547" s="1"/>
      <c r="C547" s="1"/>
      <c r="D547" s="1"/>
      <c r="E547" s="1"/>
      <c r="F547" s="1"/>
      <c r="G547" s="1"/>
    </row>
    <row r="548" spans="1:7">
      <c r="A548" s="1"/>
      <c r="B548" s="1"/>
      <c r="C548" s="1"/>
      <c r="D548" s="1"/>
      <c r="E548" s="1"/>
      <c r="F548" s="1"/>
      <c r="G548" s="1"/>
    </row>
    <row r="549" spans="1:7">
      <c r="A549" s="1"/>
      <c r="B549" s="1"/>
      <c r="C549" s="1"/>
      <c r="D549" s="1"/>
      <c r="E549" s="1"/>
      <c r="F549" s="1"/>
      <c r="G549" s="1"/>
    </row>
    <row r="550" spans="1:7">
      <c r="A550" s="1"/>
      <c r="B550" s="1"/>
      <c r="C550" s="1"/>
      <c r="D550" s="1"/>
      <c r="E550" s="1"/>
      <c r="F550" s="1"/>
      <c r="G550" s="1"/>
    </row>
    <row r="551" spans="1:7">
      <c r="A551" s="1"/>
      <c r="B551" s="1"/>
      <c r="C551" s="1"/>
      <c r="D551" s="1"/>
      <c r="E551" s="1"/>
      <c r="F551" s="1"/>
      <c r="G551" s="1"/>
    </row>
    <row r="552" spans="1:7">
      <c r="A552" s="1"/>
      <c r="B552" s="1"/>
      <c r="C552" s="1"/>
      <c r="D552" s="1"/>
      <c r="E552" s="1"/>
      <c r="F552" s="1"/>
      <c r="G552" s="1"/>
    </row>
    <row r="553" spans="1:7">
      <c r="A553" s="1"/>
      <c r="B553" s="1"/>
      <c r="C553" s="1"/>
      <c r="D553" s="1"/>
      <c r="E553" s="1"/>
      <c r="F553" s="1"/>
      <c r="G553" s="1"/>
    </row>
    <row r="554" spans="1:7">
      <c r="A554" s="1"/>
      <c r="B554" s="1"/>
      <c r="C554" s="1"/>
      <c r="D554" s="1"/>
      <c r="E554" s="1"/>
      <c r="F554" s="1"/>
      <c r="G554" s="1"/>
    </row>
    <row r="555" spans="1:7">
      <c r="A555" s="1"/>
      <c r="B555" s="1"/>
      <c r="C555" s="1"/>
      <c r="D555" s="1"/>
      <c r="E555" s="1"/>
      <c r="F555" s="1"/>
      <c r="G555" s="1"/>
    </row>
    <row r="556" spans="1:7">
      <c r="A556" s="1"/>
      <c r="B556" s="1"/>
      <c r="C556" s="1"/>
      <c r="D556" s="1"/>
      <c r="E556" s="1"/>
      <c r="F556" s="1"/>
      <c r="G556" s="1"/>
    </row>
    <row r="557" spans="1:7">
      <c r="A557" s="1"/>
      <c r="B557" s="1"/>
      <c r="C557" s="1"/>
      <c r="D557" s="1"/>
      <c r="E557" s="1"/>
      <c r="F557" s="1"/>
      <c r="G557" s="1"/>
    </row>
    <row r="558" spans="1:7">
      <c r="A558" s="1"/>
      <c r="B558" s="1"/>
      <c r="C558" s="1"/>
      <c r="D558" s="1"/>
      <c r="E558" s="1"/>
      <c r="F558" s="1"/>
      <c r="G558" s="1"/>
    </row>
    <row r="559" spans="1:7">
      <c r="A559" s="1"/>
      <c r="B559" s="1"/>
      <c r="C559" s="1"/>
      <c r="D559" s="1"/>
      <c r="E559" s="1"/>
      <c r="F559" s="1"/>
      <c r="G559" s="1"/>
    </row>
    <row r="560" spans="1:7">
      <c r="A560" s="1"/>
      <c r="B560" s="1"/>
      <c r="C560" s="1"/>
      <c r="D560" s="1"/>
      <c r="E560" s="1"/>
      <c r="F560" s="1"/>
      <c r="G560" s="1"/>
    </row>
    <row r="561" spans="1:7">
      <c r="A561" s="1"/>
      <c r="B561" s="1"/>
      <c r="C561" s="1"/>
      <c r="D561" s="1"/>
      <c r="E561" s="1"/>
      <c r="F561" s="1"/>
      <c r="G561" s="1"/>
    </row>
    <row r="562" spans="1:7">
      <c r="A562" s="1"/>
      <c r="B562" s="1"/>
      <c r="C562" s="1"/>
      <c r="D562" s="1"/>
      <c r="E562" s="1"/>
      <c r="F562" s="1"/>
      <c r="G562" s="1"/>
    </row>
    <row r="563" spans="1:7">
      <c r="A563" s="1"/>
      <c r="B563" s="1"/>
      <c r="C563" s="1"/>
      <c r="D563" s="1"/>
      <c r="E563" s="1"/>
      <c r="F563" s="1"/>
      <c r="G563" s="1"/>
    </row>
    <row r="564" spans="1:7">
      <c r="A564" s="1"/>
      <c r="B564" s="1"/>
      <c r="C564" s="1"/>
      <c r="D564" s="1"/>
      <c r="E564" s="1"/>
      <c r="F564" s="1"/>
      <c r="G564" s="1"/>
    </row>
    <row r="565" spans="1:7">
      <c r="A565" s="1"/>
      <c r="B565" s="1"/>
      <c r="C565" s="1"/>
      <c r="D565" s="1"/>
      <c r="E565" s="1"/>
      <c r="F565" s="1"/>
      <c r="G565" s="1"/>
    </row>
    <row r="566" spans="1:7">
      <c r="A566" s="1"/>
      <c r="B566" s="1"/>
      <c r="C566" s="1"/>
      <c r="D566" s="1"/>
      <c r="E566" s="1"/>
      <c r="F566" s="1"/>
      <c r="G566" s="1"/>
    </row>
    <row r="567" spans="1:7">
      <c r="A567" s="1"/>
      <c r="B567" s="1"/>
      <c r="C567" s="1"/>
      <c r="D567" s="1"/>
      <c r="E567" s="1"/>
      <c r="F567" s="1"/>
      <c r="G567" s="1"/>
    </row>
    <row r="568" spans="1:7">
      <c r="A568" s="1"/>
      <c r="B568" s="1"/>
      <c r="C568" s="1"/>
      <c r="D568" s="1"/>
      <c r="E568" s="1"/>
      <c r="F568" s="1"/>
      <c r="G568" s="1"/>
    </row>
    <row r="569" spans="1:7">
      <c r="A569" s="1"/>
      <c r="B569" s="1"/>
      <c r="C569" s="1"/>
      <c r="D569" s="1"/>
      <c r="E569" s="1"/>
      <c r="F569" s="1"/>
      <c r="G569" s="1"/>
    </row>
    <row r="570" spans="1:7">
      <c r="A570" s="1"/>
      <c r="B570" s="1"/>
      <c r="C570" s="1"/>
      <c r="D570" s="1"/>
      <c r="E570" s="1"/>
      <c r="F570" s="1"/>
      <c r="G570" s="1"/>
    </row>
    <row r="571" spans="1:7">
      <c r="A571" s="1"/>
      <c r="B571" s="1"/>
      <c r="C571" s="1"/>
      <c r="D571" s="1"/>
      <c r="E571" s="1"/>
      <c r="F571" s="1"/>
      <c r="G571" s="1"/>
    </row>
    <row r="572" spans="1:7">
      <c r="A572" s="1"/>
      <c r="B572" s="1"/>
      <c r="C572" s="1"/>
      <c r="D572" s="1"/>
      <c r="E572" s="1"/>
      <c r="F572" s="1"/>
      <c r="G572" s="1"/>
    </row>
    <row r="573" spans="1:7">
      <c r="A573" s="1"/>
      <c r="B573" s="1"/>
      <c r="C573" s="1"/>
      <c r="D573" s="1"/>
      <c r="E573" s="1"/>
      <c r="F573" s="1"/>
      <c r="G573" s="1"/>
    </row>
    <row r="574" spans="1:7">
      <c r="A574" s="1"/>
      <c r="B574" s="1"/>
      <c r="C574" s="1"/>
      <c r="D574" s="1"/>
      <c r="E574" s="1"/>
      <c r="F574" s="1"/>
      <c r="G574" s="1"/>
    </row>
    <row r="575" spans="1:7">
      <c r="A575" s="1"/>
      <c r="B575" s="1"/>
      <c r="C575" s="1"/>
      <c r="D575" s="1"/>
      <c r="E575" s="1"/>
      <c r="F575" s="1"/>
      <c r="G575" s="1"/>
    </row>
    <row r="576" spans="1:7">
      <c r="A576" s="1"/>
      <c r="B576" s="1"/>
      <c r="C576" s="1"/>
      <c r="D576" s="1"/>
      <c r="E576" s="1"/>
      <c r="F576" s="1"/>
      <c r="G576" s="1"/>
    </row>
    <row r="577" spans="1:7">
      <c r="A577" s="1"/>
      <c r="B577" s="1"/>
      <c r="C577" s="1"/>
      <c r="D577" s="1"/>
      <c r="E577" s="1"/>
      <c r="F577" s="1"/>
      <c r="G577" s="1"/>
    </row>
    <row r="578" spans="1:7">
      <c r="A578" s="1"/>
      <c r="B578" s="1"/>
      <c r="C578" s="1"/>
      <c r="D578" s="1"/>
      <c r="E578" s="1"/>
      <c r="F578" s="1"/>
      <c r="G578" s="1"/>
    </row>
    <row r="579" spans="1:7">
      <c r="A579" s="1"/>
      <c r="B579" s="1"/>
      <c r="C579" s="1"/>
      <c r="D579" s="1"/>
      <c r="E579" s="1"/>
      <c r="F579" s="1"/>
      <c r="G579" s="1"/>
    </row>
    <row r="580" spans="1:7">
      <c r="A580" s="1"/>
      <c r="B580" s="1"/>
      <c r="C580" s="1"/>
      <c r="D580" s="1"/>
      <c r="E580" s="1"/>
      <c r="F580" s="1"/>
      <c r="G580" s="1"/>
    </row>
    <row r="581" spans="1:7">
      <c r="A581" s="1"/>
      <c r="B581" s="1"/>
      <c r="C581" s="1"/>
      <c r="D581" s="1"/>
      <c r="E581" s="1"/>
      <c r="F581" s="1"/>
      <c r="G581" s="1"/>
    </row>
    <row r="582" spans="1:7">
      <c r="A582" s="1"/>
      <c r="B582" s="1"/>
      <c r="C582" s="1"/>
      <c r="D582" s="1"/>
      <c r="E582" s="1"/>
      <c r="F582" s="1"/>
      <c r="G582" s="1"/>
    </row>
    <row r="583" spans="1:7">
      <c r="A583" s="1"/>
      <c r="B583" s="1"/>
      <c r="C583" s="1"/>
      <c r="D583" s="1"/>
      <c r="E583" s="1"/>
      <c r="F583" s="1"/>
      <c r="G583" s="1"/>
    </row>
    <row r="584" spans="1:7">
      <c r="A584" s="1"/>
      <c r="B584" s="1"/>
      <c r="C584" s="1"/>
      <c r="D584" s="1"/>
      <c r="E584" s="1"/>
      <c r="F584" s="1"/>
      <c r="G584" s="1"/>
    </row>
    <row r="585" spans="1:7">
      <c r="A585" s="1"/>
      <c r="B585" s="1"/>
      <c r="C585" s="1"/>
      <c r="D585" s="1"/>
      <c r="E585" s="1"/>
      <c r="F585" s="1"/>
      <c r="G585" s="1"/>
    </row>
    <row r="586" spans="1:7">
      <c r="A586" s="1"/>
      <c r="B586" s="1"/>
      <c r="C586" s="1"/>
      <c r="D586" s="1"/>
      <c r="E586" s="1"/>
      <c r="F586" s="1"/>
      <c r="G586" s="1"/>
    </row>
    <row r="587" spans="1:7">
      <c r="A587" s="1"/>
      <c r="B587" s="1"/>
      <c r="C587" s="1"/>
      <c r="D587" s="1"/>
      <c r="E587" s="1"/>
      <c r="F587" s="1"/>
      <c r="G587" s="1"/>
    </row>
    <row r="588" spans="1:7">
      <c r="A588" s="1"/>
      <c r="B588" s="1"/>
      <c r="C588" s="1"/>
      <c r="D588" s="1"/>
      <c r="E588" s="1"/>
      <c r="F588" s="1"/>
      <c r="G588" s="1"/>
    </row>
    <row r="589" spans="1:7">
      <c r="A589" s="1"/>
      <c r="B589" s="1"/>
      <c r="C589" s="1"/>
      <c r="D589" s="1"/>
      <c r="E589" s="1"/>
      <c r="F589" s="1"/>
      <c r="G589" s="1"/>
    </row>
    <row r="590" spans="1:7">
      <c r="A590" s="1"/>
      <c r="B590" s="1"/>
      <c r="C590" s="1"/>
      <c r="D590" s="1"/>
      <c r="E590" s="1"/>
      <c r="F590" s="1"/>
      <c r="G590" s="1"/>
    </row>
    <row r="591" spans="1:7">
      <c r="A591" s="1"/>
      <c r="B591" s="1"/>
      <c r="C591" s="1"/>
      <c r="D591" s="1"/>
      <c r="E591" s="1"/>
      <c r="F591" s="1"/>
      <c r="G591" s="1"/>
    </row>
    <row r="592" spans="1:7">
      <c r="A592" s="1"/>
      <c r="B592" s="1"/>
      <c r="C592" s="1"/>
      <c r="D592" s="1"/>
      <c r="E592" s="1"/>
      <c r="F592" s="1"/>
      <c r="G592" s="1"/>
    </row>
    <row r="593" spans="1:7">
      <c r="A593" s="1"/>
      <c r="B593" s="1"/>
      <c r="C593" s="1"/>
      <c r="D593" s="1"/>
      <c r="E593" s="1"/>
      <c r="F593" s="1"/>
      <c r="G593" s="1"/>
    </row>
    <row r="594" spans="1:7">
      <c r="A594" s="1"/>
      <c r="B594" s="1"/>
      <c r="C594" s="1"/>
      <c r="D594" s="1"/>
      <c r="E594" s="1"/>
      <c r="F594" s="1"/>
      <c r="G594" s="1"/>
    </row>
    <row r="595" spans="1:7">
      <c r="A595" s="1"/>
      <c r="B595" s="1"/>
      <c r="C595" s="1"/>
      <c r="D595" s="1"/>
      <c r="E595" s="1"/>
      <c r="F595" s="1"/>
      <c r="G595" s="1"/>
    </row>
    <row r="596" spans="1:7">
      <c r="A596" s="1"/>
      <c r="B596" s="1"/>
      <c r="C596" s="1"/>
      <c r="D596" s="1"/>
      <c r="E596" s="1"/>
      <c r="F596" s="1"/>
      <c r="G596" s="1"/>
    </row>
    <row r="597" spans="1:7">
      <c r="A597" s="1"/>
      <c r="B597" s="1"/>
      <c r="C597" s="1"/>
      <c r="D597" s="1"/>
      <c r="E597" s="1"/>
      <c r="F597" s="1"/>
      <c r="G597" s="1"/>
    </row>
    <row r="598" spans="1:7">
      <c r="A598" s="1"/>
      <c r="B598" s="1"/>
      <c r="C598" s="1"/>
      <c r="D598" s="1"/>
      <c r="E598" s="1"/>
      <c r="F598" s="1"/>
      <c r="G598" s="1"/>
    </row>
    <row r="599" spans="1:7">
      <c r="A599" s="1"/>
      <c r="B599" s="1"/>
      <c r="C599" s="1"/>
      <c r="D599" s="1"/>
      <c r="E599" s="1"/>
      <c r="F599" s="1"/>
      <c r="G599" s="1"/>
    </row>
    <row r="600" spans="1:7">
      <c r="A600" s="1"/>
      <c r="B600" s="1"/>
      <c r="C600" s="1"/>
      <c r="D600" s="1"/>
      <c r="E600" s="1"/>
      <c r="F600" s="1"/>
      <c r="G600" s="1"/>
    </row>
    <row r="601" spans="1:7">
      <c r="A601" s="1"/>
      <c r="B601" s="1"/>
      <c r="C601" s="1"/>
      <c r="D601" s="1"/>
      <c r="E601" s="1"/>
      <c r="F601" s="1"/>
      <c r="G601" s="1"/>
    </row>
    <row r="602" spans="1:7">
      <c r="A602" s="1"/>
      <c r="B602" s="1"/>
      <c r="C602" s="1"/>
      <c r="D602" s="1"/>
      <c r="E602" s="1"/>
      <c r="F602" s="1"/>
      <c r="G602" s="1"/>
    </row>
    <row r="603" spans="1:7">
      <c r="A603" s="1"/>
      <c r="B603" s="1"/>
      <c r="C603" s="1"/>
      <c r="D603" s="1"/>
      <c r="E603" s="1"/>
      <c r="F603" s="1"/>
      <c r="G603" s="1"/>
    </row>
    <row r="604" spans="1:7">
      <c r="A604" s="1"/>
      <c r="B604" s="1"/>
      <c r="C604" s="1"/>
      <c r="D604" s="1"/>
      <c r="E604" s="1"/>
      <c r="F604" s="1"/>
      <c r="G604" s="1"/>
    </row>
    <row r="605" spans="1:7">
      <c r="A605" s="1"/>
      <c r="B605" s="1"/>
      <c r="C605" s="1"/>
      <c r="D605" s="1"/>
      <c r="E605" s="1"/>
      <c r="F605" s="1"/>
      <c r="G605" s="1"/>
    </row>
    <row r="606" spans="1:7">
      <c r="A606" s="1"/>
      <c r="B606" s="1"/>
      <c r="C606" s="1"/>
      <c r="D606" s="1"/>
      <c r="E606" s="1"/>
      <c r="F606" s="1"/>
      <c r="G606" s="1"/>
    </row>
    <row r="607" spans="1:7">
      <c r="A607" s="1"/>
      <c r="B607" s="1"/>
      <c r="C607" s="1"/>
      <c r="D607" s="1"/>
      <c r="E607" s="1"/>
      <c r="F607" s="1"/>
      <c r="G607" s="1"/>
    </row>
    <row r="608" spans="1:7">
      <c r="A608" s="1"/>
      <c r="B608" s="1"/>
      <c r="C608" s="1"/>
      <c r="D608" s="1"/>
      <c r="E608" s="1"/>
      <c r="F608" s="1"/>
      <c r="G608" s="1"/>
    </row>
    <row r="609" spans="1:7">
      <c r="A609" s="1"/>
      <c r="B609" s="1"/>
      <c r="C609" s="1"/>
      <c r="D609" s="1"/>
      <c r="E609" s="1"/>
      <c r="F609" s="1"/>
      <c r="G609" s="1"/>
    </row>
    <row r="610" spans="1:7">
      <c r="A610" s="1"/>
      <c r="B610" s="1"/>
      <c r="C610" s="1"/>
      <c r="D610" s="1"/>
      <c r="E610" s="1"/>
      <c r="F610" s="1"/>
      <c r="G610" s="1"/>
    </row>
    <row r="611" spans="1:7">
      <c r="A611" s="1"/>
      <c r="B611" s="1"/>
      <c r="C611" s="1"/>
      <c r="D611" s="1"/>
      <c r="E611" s="1"/>
      <c r="F611" s="1"/>
      <c r="G611" s="1"/>
    </row>
    <row r="612" spans="1:7">
      <c r="A612" s="1"/>
      <c r="B612" s="1"/>
      <c r="C612" s="1"/>
      <c r="D612" s="1"/>
      <c r="E612" s="1"/>
      <c r="F612" s="1"/>
      <c r="G612" s="1"/>
    </row>
    <row r="613" spans="1:7">
      <c r="A613" s="1"/>
      <c r="B613" s="1"/>
      <c r="C613" s="1"/>
      <c r="D613" s="1"/>
      <c r="E613" s="1"/>
      <c r="F613" s="1"/>
      <c r="G613" s="1"/>
    </row>
    <row r="614" spans="1:7">
      <c r="A614" s="1"/>
      <c r="B614" s="1"/>
      <c r="C614" s="1"/>
      <c r="D614" s="1"/>
      <c r="E614" s="1"/>
      <c r="F614" s="1"/>
      <c r="G614" s="1"/>
    </row>
    <row r="615" spans="1:7">
      <c r="A615" s="1"/>
      <c r="B615" s="1"/>
      <c r="C615" s="1"/>
      <c r="D615" s="1"/>
      <c r="E615" s="1"/>
      <c r="F615" s="1"/>
      <c r="G615" s="1"/>
    </row>
    <row r="616" spans="1:7">
      <c r="A616" s="1"/>
      <c r="B616" s="1"/>
      <c r="C616" s="1"/>
      <c r="D616" s="1"/>
      <c r="E616" s="1"/>
      <c r="F616" s="1"/>
      <c r="G616" s="1"/>
    </row>
    <row r="617" spans="1:7">
      <c r="A617" s="1"/>
      <c r="B617" s="1"/>
      <c r="C617" s="1"/>
      <c r="D617" s="1"/>
      <c r="E617" s="1"/>
      <c r="F617" s="1"/>
      <c r="G617" s="1"/>
    </row>
    <row r="618" spans="1:7">
      <c r="A618" s="1"/>
      <c r="B618" s="1"/>
      <c r="C618" s="1"/>
      <c r="D618" s="1"/>
      <c r="E618" s="1"/>
      <c r="F618" s="1"/>
      <c r="G618" s="1"/>
    </row>
    <row r="619" spans="1:7">
      <c r="A619" s="1"/>
      <c r="B619" s="1"/>
      <c r="C619" s="1"/>
      <c r="D619" s="1"/>
      <c r="E619" s="1"/>
      <c r="F619" s="1"/>
      <c r="G619" s="1"/>
    </row>
    <row r="620" spans="1:7">
      <c r="A620" s="1"/>
      <c r="B620" s="1"/>
      <c r="C620" s="1"/>
      <c r="D620" s="1"/>
      <c r="E620" s="1"/>
      <c r="F620" s="1"/>
      <c r="G620" s="1"/>
    </row>
    <row r="621" spans="1:7">
      <c r="A621" s="1"/>
      <c r="B621" s="1"/>
      <c r="C621" s="1"/>
      <c r="D621" s="1"/>
      <c r="E621" s="1"/>
      <c r="F621" s="1"/>
      <c r="G621" s="1"/>
    </row>
    <row r="622" spans="1:7">
      <c r="A622" s="1"/>
      <c r="B622" s="1"/>
      <c r="C622" s="1"/>
      <c r="D622" s="1"/>
      <c r="E622" s="1"/>
      <c r="F622" s="1"/>
      <c r="G622" s="1"/>
    </row>
    <row r="623" spans="1:7">
      <c r="A623" s="1"/>
      <c r="B623" s="1"/>
      <c r="C623" s="1"/>
      <c r="D623" s="1"/>
      <c r="E623" s="1"/>
      <c r="F623" s="1"/>
      <c r="G623" s="1"/>
    </row>
    <row r="624" spans="1:7">
      <c r="A624" s="1"/>
      <c r="B624" s="1"/>
      <c r="C624" s="1"/>
      <c r="D624" s="1"/>
      <c r="E624" s="1"/>
      <c r="F624" s="1"/>
      <c r="G624" s="1"/>
    </row>
    <row r="625" spans="1:7">
      <c r="A625" s="1"/>
      <c r="B625" s="1"/>
      <c r="C625" s="1"/>
      <c r="D625" s="1"/>
      <c r="E625" s="1"/>
      <c r="F625" s="1"/>
      <c r="G625" s="1"/>
    </row>
    <row r="626" spans="1:7">
      <c r="A626" s="1"/>
      <c r="B626" s="1"/>
      <c r="C626" s="1"/>
      <c r="D626" s="1"/>
      <c r="E626" s="1"/>
      <c r="F626" s="1"/>
      <c r="G626" s="1"/>
    </row>
    <row r="627" spans="1:7">
      <c r="A627" s="1"/>
      <c r="B627" s="1"/>
      <c r="C627" s="1"/>
      <c r="D627" s="1"/>
      <c r="E627" s="1"/>
      <c r="F627" s="1"/>
      <c r="G627" s="1"/>
    </row>
    <row r="628" spans="1:7">
      <c r="A628" s="1"/>
      <c r="B628" s="1"/>
      <c r="C628" s="1"/>
      <c r="D628" s="1"/>
      <c r="E628" s="1"/>
      <c r="F628" s="1"/>
      <c r="G628" s="1"/>
    </row>
    <row r="629" spans="1:7">
      <c r="A629" s="1"/>
      <c r="B629" s="1"/>
      <c r="C629" s="1"/>
      <c r="D629" s="1"/>
      <c r="E629" s="1"/>
      <c r="F629" s="1"/>
      <c r="G629" s="1"/>
    </row>
    <row r="630" spans="1:7">
      <c r="A630" s="1"/>
      <c r="B630" s="1"/>
      <c r="C630" s="1"/>
      <c r="D630" s="1"/>
      <c r="E630" s="1"/>
      <c r="F630" s="1"/>
      <c r="G630" s="1"/>
    </row>
    <row r="631" spans="1:7">
      <c r="A631" s="1"/>
      <c r="B631" s="1"/>
      <c r="C631" s="1"/>
      <c r="D631" s="1"/>
      <c r="E631" s="1"/>
      <c r="F631" s="1"/>
      <c r="G631" s="1"/>
    </row>
    <row r="632" spans="1:7">
      <c r="A632" s="1"/>
      <c r="B632" s="1"/>
      <c r="C632" s="1"/>
      <c r="D632" s="1"/>
      <c r="E632" s="1"/>
      <c r="F632" s="1"/>
      <c r="G632" s="1"/>
    </row>
    <row r="633" spans="1:7">
      <c r="A633" s="1"/>
      <c r="B633" s="1"/>
      <c r="C633" s="1"/>
      <c r="D633" s="1"/>
      <c r="E633" s="1"/>
      <c r="F633" s="1"/>
      <c r="G633" s="1"/>
    </row>
    <row r="634" spans="1:7">
      <c r="A634" s="1"/>
      <c r="B634" s="1"/>
      <c r="C634" s="1"/>
      <c r="D634" s="1"/>
      <c r="E634" s="1"/>
      <c r="F634" s="1"/>
      <c r="G634" s="1"/>
    </row>
    <row r="635" spans="1:7">
      <c r="A635" s="1"/>
      <c r="B635" s="1"/>
      <c r="C635" s="1"/>
      <c r="D635" s="1"/>
      <c r="E635" s="1"/>
      <c r="F635" s="1"/>
      <c r="G635" s="1"/>
    </row>
    <row r="636" spans="1:7">
      <c r="A636" s="1"/>
      <c r="B636" s="1"/>
      <c r="C636" s="1"/>
      <c r="D636" s="1"/>
      <c r="E636" s="1"/>
      <c r="F636" s="1"/>
      <c r="G636" s="1"/>
    </row>
    <row r="637" spans="1:7">
      <c r="A637" s="1"/>
      <c r="B637" s="1"/>
      <c r="C637" s="1"/>
      <c r="D637" s="1"/>
      <c r="E637" s="1"/>
      <c r="F637" s="1"/>
      <c r="G637" s="1"/>
    </row>
    <row r="638" spans="1:7">
      <c r="A638" s="1"/>
      <c r="B638" s="1"/>
      <c r="C638" s="1"/>
      <c r="D638" s="1"/>
      <c r="E638" s="1"/>
      <c r="F638" s="1"/>
      <c r="G638" s="1"/>
    </row>
    <row r="639" spans="1:7">
      <c r="A639" s="1"/>
      <c r="B639" s="1"/>
      <c r="C639" s="1"/>
      <c r="D639" s="1"/>
      <c r="E639" s="1"/>
      <c r="F639" s="1"/>
      <c r="G639" s="1"/>
    </row>
    <row r="640" spans="1:7">
      <c r="A640" s="1"/>
      <c r="B640" s="1"/>
      <c r="C640" s="1"/>
      <c r="D640" s="1"/>
      <c r="E640" s="1"/>
      <c r="F640" s="1"/>
      <c r="G640" s="1"/>
    </row>
    <row r="641" spans="1:7">
      <c r="A641" s="1"/>
      <c r="B641" s="1"/>
      <c r="C641" s="1"/>
      <c r="D641" s="1"/>
      <c r="E641" s="1"/>
      <c r="F641" s="1"/>
      <c r="G641" s="1"/>
    </row>
    <row r="642" spans="1:7">
      <c r="A642" s="1"/>
      <c r="B642" s="1"/>
      <c r="C642" s="1"/>
      <c r="D642" s="1"/>
      <c r="E642" s="1"/>
      <c r="F642" s="1"/>
      <c r="G642" s="1"/>
    </row>
    <row r="643" spans="1:7">
      <c r="A643" s="1"/>
      <c r="B643" s="1"/>
      <c r="C643" s="1"/>
      <c r="D643" s="1"/>
      <c r="E643" s="1"/>
      <c r="F643" s="1"/>
      <c r="G643" s="1"/>
    </row>
    <row r="644" spans="1:7">
      <c r="A644" s="1"/>
      <c r="B644" s="1"/>
      <c r="C644" s="1"/>
      <c r="D644" s="1"/>
      <c r="E644" s="1"/>
      <c r="F644" s="1"/>
      <c r="G644" s="1"/>
    </row>
    <row r="645" spans="1:7">
      <c r="A645" s="1"/>
      <c r="B645" s="1"/>
      <c r="C645" s="1"/>
      <c r="D645" s="1"/>
      <c r="E645" s="1"/>
      <c r="F645" s="1"/>
      <c r="G645" s="1"/>
    </row>
    <row r="646" spans="1:7">
      <c r="A646" s="1"/>
      <c r="B646" s="1"/>
      <c r="C646" s="1"/>
      <c r="D646" s="1"/>
      <c r="E646" s="1"/>
      <c r="F646" s="1"/>
      <c r="G646" s="1"/>
    </row>
    <row r="647" spans="1:7">
      <c r="A647" s="1"/>
      <c r="B647" s="1"/>
      <c r="C647" s="1"/>
      <c r="D647" s="1"/>
      <c r="E647" s="1"/>
      <c r="F647" s="1"/>
      <c r="G647" s="1"/>
    </row>
    <row r="648" spans="1:7">
      <c r="A648" s="1"/>
      <c r="B648" s="1"/>
      <c r="C648" s="1"/>
      <c r="D648" s="1"/>
      <c r="E648" s="1"/>
      <c r="F648" s="1"/>
      <c r="G648" s="1"/>
    </row>
    <row r="649" spans="1:7">
      <c r="A649" s="1"/>
      <c r="B649" s="1"/>
      <c r="C649" s="1"/>
      <c r="D649" s="1"/>
      <c r="E649" s="1"/>
      <c r="F649" s="1"/>
      <c r="G649" s="1"/>
    </row>
    <row r="650" spans="1:7">
      <c r="A650" s="1"/>
      <c r="B650" s="1"/>
      <c r="C650" s="1"/>
      <c r="D650" s="1"/>
      <c r="E650" s="1"/>
      <c r="F650" s="1"/>
      <c r="G650" s="1"/>
    </row>
    <row r="651" spans="1:7">
      <c r="A651" s="1"/>
      <c r="B651" s="1"/>
      <c r="C651" s="1"/>
      <c r="D651" s="1"/>
      <c r="E651" s="1"/>
      <c r="F651" s="1"/>
      <c r="G651" s="1"/>
    </row>
    <row r="652" spans="1:7">
      <c r="A652" s="1"/>
      <c r="B652" s="1"/>
      <c r="C652" s="1"/>
      <c r="D652" s="1"/>
      <c r="E652" s="1"/>
      <c r="F652" s="1"/>
      <c r="G652" s="1"/>
    </row>
    <row r="653" spans="1:7">
      <c r="A653" s="1"/>
      <c r="B653" s="1"/>
      <c r="C653" s="1"/>
      <c r="D653" s="1"/>
      <c r="E653" s="1"/>
      <c r="F653" s="1"/>
      <c r="G653" s="1"/>
    </row>
    <row r="654" spans="1:7">
      <c r="A654" s="1"/>
      <c r="B654" s="1"/>
      <c r="C654" s="1"/>
      <c r="D654" s="1"/>
      <c r="E654" s="1"/>
      <c r="F654" s="1"/>
      <c r="G654" s="1"/>
    </row>
    <row r="655" spans="1:7">
      <c r="A655" s="1"/>
      <c r="B655" s="1"/>
      <c r="C655" s="1"/>
      <c r="D655" s="1"/>
      <c r="E655" s="1"/>
      <c r="F655" s="1"/>
      <c r="G655" s="1"/>
    </row>
    <row r="656" spans="1:7">
      <c r="A656" s="1"/>
      <c r="B656" s="1"/>
      <c r="C656" s="1"/>
      <c r="D656" s="1"/>
      <c r="E656" s="1"/>
      <c r="F656" s="1"/>
      <c r="G656" s="1"/>
    </row>
    <row r="657" spans="1:7">
      <c r="A657" s="1"/>
      <c r="B657" s="1"/>
      <c r="C657" s="1"/>
      <c r="D657" s="1"/>
      <c r="E657" s="1"/>
      <c r="F657" s="1"/>
      <c r="G657" s="1"/>
    </row>
    <row r="658" spans="1:7">
      <c r="A658" s="1"/>
      <c r="B658" s="1"/>
      <c r="C658" s="1"/>
      <c r="D658" s="1"/>
      <c r="E658" s="1"/>
      <c r="F658" s="1"/>
      <c r="G658" s="1"/>
    </row>
    <row r="659" spans="1:7">
      <c r="A659" s="1"/>
      <c r="B659" s="1"/>
      <c r="C659" s="1"/>
      <c r="D659" s="1"/>
      <c r="E659" s="1"/>
      <c r="F659" s="1"/>
      <c r="G659" s="1"/>
    </row>
    <row r="660" spans="1:7">
      <c r="A660" s="1"/>
      <c r="B660" s="1"/>
      <c r="C660" s="1"/>
      <c r="D660" s="1"/>
      <c r="E660" s="1"/>
      <c r="F660" s="1"/>
      <c r="G660" s="1"/>
    </row>
    <row r="661" spans="1:7">
      <c r="A661" s="1"/>
      <c r="B661" s="1"/>
      <c r="C661" s="1"/>
      <c r="D661" s="1"/>
      <c r="E661" s="1"/>
      <c r="F661" s="1"/>
      <c r="G661" s="1"/>
    </row>
    <row r="662" spans="1:7">
      <c r="A662" s="1"/>
      <c r="B662" s="1"/>
      <c r="C662" s="1"/>
      <c r="D662" s="1"/>
      <c r="E662" s="1"/>
      <c r="F662" s="1"/>
      <c r="G662" s="1"/>
    </row>
    <row r="663" spans="1:7">
      <c r="A663" s="1"/>
      <c r="B663" s="1"/>
      <c r="C663" s="1"/>
      <c r="D663" s="1"/>
      <c r="E663" s="1"/>
      <c r="F663" s="1"/>
      <c r="G663" s="1"/>
    </row>
    <row r="664" spans="1:7">
      <c r="A664" s="1"/>
      <c r="B664" s="1"/>
      <c r="C664" s="1"/>
      <c r="D664" s="1"/>
      <c r="E664" s="1"/>
      <c r="F664" s="1"/>
      <c r="G664" s="1"/>
    </row>
    <row r="665" spans="1:7">
      <c r="A665" s="1"/>
      <c r="B665" s="1"/>
      <c r="C665" s="1"/>
      <c r="D665" s="1"/>
      <c r="E665" s="1"/>
      <c r="F665" s="1"/>
      <c r="G665" s="1"/>
    </row>
    <row r="666" spans="1:7">
      <c r="A666" s="1"/>
      <c r="B666" s="1"/>
      <c r="C666" s="1"/>
      <c r="D666" s="1"/>
      <c r="E666" s="1"/>
      <c r="F666" s="1"/>
      <c r="G666" s="1"/>
    </row>
    <row r="667" spans="1:7">
      <c r="A667" s="1"/>
      <c r="B667" s="1"/>
      <c r="C667" s="1"/>
      <c r="D667" s="1"/>
      <c r="E667" s="1"/>
      <c r="F667" s="1"/>
      <c r="G667" s="1"/>
    </row>
    <row r="668" spans="1:7">
      <c r="A668" s="1"/>
      <c r="B668" s="1"/>
      <c r="C668" s="1"/>
      <c r="D668" s="1"/>
      <c r="E668" s="1"/>
      <c r="F668" s="1"/>
      <c r="G668" s="1"/>
    </row>
    <row r="669" spans="1:7">
      <c r="A669" s="1"/>
      <c r="B669" s="1"/>
      <c r="C669" s="1"/>
      <c r="D669" s="1"/>
      <c r="E669" s="1"/>
      <c r="F669" s="1"/>
      <c r="G669" s="1"/>
    </row>
    <row r="670" spans="1:7">
      <c r="A670" s="1"/>
      <c r="B670" s="1"/>
      <c r="C670" s="1"/>
      <c r="D670" s="1"/>
      <c r="E670" s="1"/>
      <c r="F670" s="1"/>
      <c r="G670" s="1"/>
    </row>
    <row r="671" spans="1:7">
      <c r="A671" s="1"/>
      <c r="B671" s="1"/>
      <c r="C671" s="1"/>
      <c r="D671" s="1"/>
      <c r="E671" s="1"/>
      <c r="F671" s="1"/>
      <c r="G671" s="1"/>
    </row>
    <row r="672" spans="1:7">
      <c r="A672" s="1"/>
      <c r="B672" s="1"/>
      <c r="C672" s="1"/>
      <c r="D672" s="1"/>
      <c r="E672" s="1"/>
      <c r="F672" s="1"/>
      <c r="G672" s="1"/>
    </row>
    <row r="673" spans="1:7">
      <c r="A673" s="1"/>
      <c r="B673" s="1"/>
      <c r="C673" s="1"/>
      <c r="D673" s="1"/>
      <c r="E673" s="1"/>
      <c r="F673" s="1"/>
      <c r="G673" s="1"/>
    </row>
    <row r="674" spans="1:7">
      <c r="A674" s="1"/>
      <c r="B674" s="1"/>
      <c r="C674" s="1"/>
      <c r="D674" s="1"/>
      <c r="E674" s="1"/>
      <c r="F674" s="1"/>
      <c r="G674" s="1"/>
    </row>
    <row r="675" spans="1:7">
      <c r="A675" s="1"/>
      <c r="B675" s="1"/>
      <c r="C675" s="1"/>
      <c r="D675" s="1"/>
      <c r="E675" s="1"/>
      <c r="F675" s="1"/>
      <c r="G675" s="1"/>
    </row>
    <row r="676" spans="1:7">
      <c r="A676" s="1"/>
      <c r="B676" s="1"/>
      <c r="C676" s="1"/>
      <c r="D676" s="1"/>
      <c r="E676" s="1"/>
      <c r="F676" s="1"/>
      <c r="G676" s="1"/>
    </row>
    <row r="677" spans="1:7">
      <c r="A677" s="1"/>
      <c r="B677" s="1"/>
      <c r="C677" s="1"/>
      <c r="D677" s="1"/>
      <c r="E677" s="1"/>
      <c r="F677" s="1"/>
      <c r="G677" s="1"/>
    </row>
    <row r="678" spans="1:7">
      <c r="A678" s="1"/>
      <c r="B678" s="1"/>
      <c r="C678" s="1"/>
      <c r="D678" s="1"/>
      <c r="E678" s="1"/>
      <c r="F678" s="1"/>
      <c r="G678" s="1"/>
    </row>
    <row r="679" spans="1:7">
      <c r="A679" s="1"/>
      <c r="B679" s="1"/>
      <c r="C679" s="1"/>
      <c r="D679" s="1"/>
      <c r="E679" s="1"/>
      <c r="F679" s="1"/>
      <c r="G679" s="1"/>
    </row>
    <row r="680" spans="1:7">
      <c r="A680" s="1"/>
      <c r="B680" s="1"/>
      <c r="C680" s="1"/>
      <c r="D680" s="1"/>
      <c r="E680" s="1"/>
      <c r="F680" s="1"/>
      <c r="G680" s="1"/>
    </row>
    <row r="681" spans="1:7">
      <c r="A681" s="1"/>
      <c r="B681" s="1"/>
      <c r="C681" s="1"/>
      <c r="D681" s="1"/>
      <c r="E681" s="1"/>
      <c r="F681" s="1"/>
      <c r="G681" s="1"/>
    </row>
    <row r="682" spans="1:7">
      <c r="A682" s="1"/>
      <c r="B682" s="1"/>
      <c r="C682" s="1"/>
      <c r="D682" s="1"/>
      <c r="E682" s="1"/>
      <c r="F682" s="1"/>
      <c r="G682" s="1"/>
    </row>
    <row r="683" spans="1:7">
      <c r="A683" s="1"/>
      <c r="B683" s="1"/>
      <c r="C683" s="1"/>
      <c r="D683" s="1"/>
      <c r="E683" s="1"/>
      <c r="F683" s="1"/>
      <c r="G683" s="1"/>
    </row>
    <row r="684" spans="1:7">
      <c r="A684" s="1"/>
      <c r="B684" s="1"/>
      <c r="C684" s="1"/>
      <c r="D684" s="1"/>
      <c r="E684" s="1"/>
      <c r="F684" s="1"/>
      <c r="G684" s="1"/>
    </row>
    <row r="685" spans="1:7">
      <c r="A685" s="1"/>
      <c r="B685" s="1"/>
      <c r="C685" s="1"/>
      <c r="D685" s="1"/>
      <c r="E685" s="1"/>
      <c r="F685" s="1"/>
      <c r="G685" s="1"/>
    </row>
    <row r="686" spans="1:7">
      <c r="A686" s="1"/>
      <c r="B686" s="1"/>
      <c r="C686" s="1"/>
      <c r="D686" s="1"/>
      <c r="E686" s="1"/>
      <c r="F686" s="1"/>
      <c r="G686" s="1"/>
    </row>
    <row r="687" spans="1:7">
      <c r="A687" s="1"/>
      <c r="B687" s="1"/>
      <c r="C687" s="1"/>
      <c r="D687" s="1"/>
      <c r="E687" s="1"/>
      <c r="F687" s="1"/>
      <c r="G687" s="1"/>
    </row>
    <row r="688" spans="1:7">
      <c r="A688" s="1"/>
      <c r="B688" s="1"/>
      <c r="C688" s="1"/>
      <c r="D688" s="1"/>
      <c r="E688" s="1"/>
      <c r="F688" s="1"/>
      <c r="G688" s="1"/>
    </row>
    <row r="689" spans="1:7">
      <c r="A689" s="1"/>
      <c r="B689" s="1"/>
      <c r="C689" s="1"/>
      <c r="D689" s="1"/>
      <c r="E689" s="1"/>
      <c r="F689" s="1"/>
      <c r="G689" s="1"/>
    </row>
    <row r="690" spans="1:7">
      <c r="A690" s="1"/>
      <c r="B690" s="1"/>
      <c r="C690" s="1"/>
      <c r="D690" s="1"/>
      <c r="E690" s="1"/>
      <c r="F690" s="1"/>
      <c r="G690" s="1"/>
    </row>
    <row r="691" spans="1:7">
      <c r="A691" s="1"/>
      <c r="B691" s="1"/>
      <c r="C691" s="1"/>
      <c r="D691" s="1"/>
      <c r="E691" s="1"/>
      <c r="F691" s="1"/>
      <c r="G691" s="1"/>
    </row>
    <row r="692" spans="1:7">
      <c r="A692" s="1"/>
      <c r="B692" s="1"/>
      <c r="C692" s="1"/>
      <c r="D692" s="1"/>
      <c r="E692" s="1"/>
      <c r="F692" s="1"/>
      <c r="G692" s="1"/>
    </row>
    <row r="693" spans="1:7">
      <c r="A693" s="1"/>
      <c r="B693" s="1"/>
      <c r="C693" s="1"/>
      <c r="D693" s="1"/>
      <c r="E693" s="1"/>
      <c r="F693" s="1"/>
      <c r="G693" s="1"/>
    </row>
    <row r="694" spans="1:7">
      <c r="A694" s="1"/>
      <c r="B694" s="1"/>
      <c r="C694" s="1"/>
      <c r="D694" s="1"/>
      <c r="E694" s="1"/>
      <c r="F694" s="1"/>
      <c r="G694" s="1"/>
    </row>
    <row r="695" spans="1:7">
      <c r="A695" s="1"/>
      <c r="B695" s="1"/>
      <c r="C695" s="1"/>
      <c r="D695" s="1"/>
      <c r="E695" s="1"/>
      <c r="F695" s="1"/>
      <c r="G695" s="1"/>
    </row>
    <row r="696" spans="1:7">
      <c r="A696" s="1"/>
      <c r="B696" s="1"/>
      <c r="C696" s="1"/>
      <c r="D696" s="1"/>
      <c r="E696" s="1"/>
      <c r="F696" s="1"/>
      <c r="G696" s="1"/>
    </row>
    <row r="697" spans="1:7">
      <c r="A697" s="1"/>
      <c r="B697" s="1"/>
      <c r="C697" s="1"/>
      <c r="D697" s="1"/>
      <c r="E697" s="1"/>
      <c r="F697" s="1"/>
      <c r="G697" s="1"/>
    </row>
    <row r="698" spans="1:7">
      <c r="A698" s="1"/>
      <c r="B698" s="1"/>
      <c r="C698" s="1"/>
      <c r="D698" s="1"/>
      <c r="E698" s="1"/>
      <c r="F698" s="1"/>
      <c r="G698" s="1"/>
    </row>
    <row r="699" spans="1:7">
      <c r="A699" s="1"/>
      <c r="B699" s="1"/>
      <c r="C699" s="1"/>
      <c r="D699" s="1"/>
      <c r="E699" s="1"/>
      <c r="F699" s="1"/>
      <c r="G699" s="1"/>
    </row>
    <row r="700" spans="1:7">
      <c r="A700" s="1"/>
      <c r="B700" s="1"/>
      <c r="C700" s="1"/>
      <c r="D700" s="1"/>
      <c r="E700" s="1"/>
      <c r="F700" s="1"/>
      <c r="G700" s="1"/>
    </row>
    <row r="701" spans="1:7">
      <c r="A701" s="1"/>
      <c r="B701" s="1"/>
      <c r="C701" s="1"/>
      <c r="D701" s="1"/>
      <c r="E701" s="1"/>
      <c r="F701" s="1"/>
      <c r="G701" s="1"/>
    </row>
    <row r="702" spans="1:7">
      <c r="A702" s="1"/>
      <c r="B702" s="1"/>
      <c r="C702" s="1"/>
      <c r="D702" s="1"/>
      <c r="E702" s="1"/>
      <c r="F702" s="1"/>
      <c r="G702" s="1"/>
    </row>
    <row r="703" spans="1:7">
      <c r="A703" s="1"/>
      <c r="B703" s="1"/>
      <c r="C703" s="1"/>
      <c r="D703" s="1"/>
      <c r="E703" s="1"/>
      <c r="F703" s="1"/>
      <c r="G703" s="1"/>
    </row>
    <row r="704" spans="1:7">
      <c r="A704" s="1"/>
      <c r="B704" s="1"/>
      <c r="C704" s="1"/>
      <c r="D704" s="1"/>
      <c r="E704" s="1"/>
      <c r="F704" s="1"/>
      <c r="G704" s="1"/>
    </row>
    <row r="705" spans="1:7">
      <c r="A705" s="1"/>
      <c r="B705" s="1"/>
      <c r="C705" s="1"/>
      <c r="D705" s="1"/>
      <c r="E705" s="1"/>
      <c r="F705" s="1"/>
      <c r="G705" s="1"/>
    </row>
    <row r="706" spans="1:7">
      <c r="A706" s="1"/>
      <c r="B706" s="1"/>
      <c r="C706" s="1"/>
      <c r="D706" s="1"/>
      <c r="E706" s="1"/>
      <c r="F706" s="1"/>
      <c r="G706" s="1"/>
    </row>
    <row r="707" spans="1:7">
      <c r="A707" s="1"/>
      <c r="B707" s="1"/>
      <c r="C707" s="1"/>
      <c r="D707" s="1"/>
      <c r="E707" s="1"/>
      <c r="F707" s="1"/>
      <c r="G707" s="1"/>
    </row>
    <row r="708" spans="1:7">
      <c r="A708" s="1"/>
      <c r="B708" s="1"/>
      <c r="C708" s="1"/>
      <c r="D708" s="1"/>
      <c r="E708" s="1"/>
      <c r="F708" s="1"/>
      <c r="G708" s="1"/>
    </row>
    <row r="709" spans="1:7">
      <c r="A709" s="1"/>
      <c r="B709" s="1"/>
      <c r="C709" s="1"/>
      <c r="D709" s="1"/>
      <c r="E709" s="1"/>
      <c r="F709" s="1"/>
      <c r="G709" s="1"/>
    </row>
    <row r="710" spans="1:7">
      <c r="A710" s="1"/>
      <c r="B710" s="1"/>
      <c r="C710" s="1"/>
      <c r="D710" s="1"/>
      <c r="E710" s="1"/>
      <c r="F710" s="1"/>
      <c r="G710" s="1"/>
    </row>
    <row r="711" spans="1:7">
      <c r="A711" s="1"/>
      <c r="B711" s="1"/>
      <c r="C711" s="1"/>
      <c r="D711" s="1"/>
      <c r="E711" s="1"/>
      <c r="F711" s="1"/>
      <c r="G711" s="1"/>
    </row>
    <row r="712" spans="1:7">
      <c r="A712" s="1"/>
      <c r="B712" s="1"/>
      <c r="C712" s="1"/>
      <c r="D712" s="1"/>
      <c r="E712" s="1"/>
      <c r="F712" s="1"/>
      <c r="G712" s="1"/>
    </row>
    <row r="713" spans="1:7">
      <c r="A713" s="1"/>
      <c r="B713" s="1"/>
      <c r="C713" s="1"/>
      <c r="D713" s="1"/>
      <c r="E713" s="1"/>
      <c r="F713" s="1"/>
      <c r="G713" s="1"/>
    </row>
    <row r="714" spans="1:7">
      <c r="A714" s="1"/>
      <c r="B714" s="1"/>
      <c r="C714" s="1"/>
      <c r="D714" s="1"/>
      <c r="E714" s="1"/>
      <c r="F714" s="1"/>
      <c r="G714" s="1"/>
    </row>
    <row r="715" spans="1:7">
      <c r="A715" s="1"/>
      <c r="B715" s="1"/>
      <c r="C715" s="1"/>
      <c r="D715" s="1"/>
      <c r="E715" s="1"/>
      <c r="F715" s="1"/>
      <c r="G715" s="1"/>
    </row>
    <row r="716" spans="1:7">
      <c r="A716" s="1"/>
      <c r="B716" s="1"/>
      <c r="C716" s="1"/>
      <c r="D716" s="1"/>
      <c r="E716" s="1"/>
      <c r="F716" s="1"/>
      <c r="G716" s="1"/>
    </row>
    <row r="717" spans="1:7">
      <c r="A717" s="1"/>
      <c r="B717" s="1"/>
      <c r="C717" s="1"/>
      <c r="D717" s="1"/>
      <c r="E717" s="1"/>
      <c r="F717" s="1"/>
      <c r="G717" s="1"/>
    </row>
    <row r="718" spans="1:7">
      <c r="A718" s="1"/>
      <c r="B718" s="1"/>
      <c r="C718" s="1"/>
      <c r="D718" s="1"/>
      <c r="E718" s="1"/>
      <c r="F718" s="1"/>
      <c r="G718" s="1"/>
    </row>
    <row r="719" spans="1:7">
      <c r="A719" s="1"/>
      <c r="B719" s="1"/>
      <c r="C719" s="1"/>
      <c r="D719" s="1"/>
      <c r="E719" s="1"/>
      <c r="F719" s="1"/>
      <c r="G719" s="1"/>
    </row>
    <row r="720" spans="1:7">
      <c r="A720" s="1"/>
      <c r="B720" s="1"/>
      <c r="C720" s="1"/>
      <c r="D720" s="1"/>
      <c r="E720" s="1"/>
      <c r="F720" s="1"/>
      <c r="G720" s="1"/>
    </row>
    <row r="721" spans="1:7">
      <c r="A721" s="1"/>
      <c r="B721" s="1"/>
      <c r="C721" s="1"/>
      <c r="D721" s="1"/>
      <c r="E721" s="1"/>
      <c r="F721" s="1"/>
      <c r="G721" s="1"/>
    </row>
    <row r="722" spans="1:7">
      <c r="A722" s="1"/>
      <c r="B722" s="1"/>
      <c r="C722" s="1"/>
      <c r="D722" s="1"/>
      <c r="E722" s="1"/>
      <c r="F722" s="1"/>
      <c r="G722" s="1"/>
    </row>
    <row r="723" spans="1:7">
      <c r="A723" s="1"/>
      <c r="B723" s="1"/>
      <c r="C723" s="1"/>
      <c r="D723" s="1"/>
      <c r="E723" s="1"/>
      <c r="F723" s="1"/>
      <c r="G723" s="1"/>
    </row>
    <row r="724" spans="1:7">
      <c r="A724" s="1"/>
      <c r="B724" s="1"/>
      <c r="C724" s="1"/>
      <c r="D724" s="1"/>
      <c r="E724" s="1"/>
      <c r="F724" s="1"/>
      <c r="G724" s="1"/>
    </row>
    <row r="725" spans="1:7">
      <c r="A725" s="1"/>
      <c r="B725" s="1"/>
      <c r="C725" s="1"/>
      <c r="D725" s="1"/>
      <c r="E725" s="1"/>
      <c r="F725" s="1"/>
      <c r="G725" s="1"/>
    </row>
    <row r="726" spans="1:7">
      <c r="A726" s="1"/>
      <c r="B726" s="1"/>
      <c r="C726" s="1"/>
      <c r="D726" s="1"/>
      <c r="E726" s="1"/>
      <c r="F726" s="1"/>
      <c r="G726" s="1"/>
    </row>
    <row r="727" spans="1:7">
      <c r="A727" s="1"/>
      <c r="B727" s="1"/>
      <c r="C727" s="1"/>
      <c r="D727" s="1"/>
      <c r="E727" s="1"/>
      <c r="F727" s="1"/>
      <c r="G727" s="1"/>
    </row>
    <row r="728" spans="1:7">
      <c r="A728" s="1"/>
      <c r="B728" s="1"/>
      <c r="C728" s="1"/>
      <c r="D728" s="1"/>
      <c r="E728" s="1"/>
      <c r="F728" s="1"/>
      <c r="G728" s="1"/>
    </row>
    <row r="729" spans="1:7">
      <c r="A729" s="1"/>
      <c r="B729" s="1"/>
      <c r="C729" s="1"/>
      <c r="D729" s="1"/>
      <c r="E729" s="1"/>
      <c r="F729" s="1"/>
      <c r="G729" s="1"/>
    </row>
    <row r="730" spans="1:7">
      <c r="A730" s="1"/>
      <c r="B730" s="1"/>
      <c r="C730" s="1"/>
      <c r="D730" s="1"/>
      <c r="E730" s="1"/>
      <c r="F730" s="1"/>
      <c r="G730" s="1"/>
    </row>
    <row r="731" spans="1:7">
      <c r="A731" s="1"/>
      <c r="B731" s="1"/>
      <c r="C731" s="1"/>
      <c r="D731" s="1"/>
      <c r="E731" s="1"/>
      <c r="F731" s="1"/>
      <c r="G731" s="1"/>
    </row>
    <row r="732" spans="1:7">
      <c r="A732" s="1"/>
      <c r="B732" s="1"/>
      <c r="C732" s="1"/>
      <c r="D732" s="1"/>
      <c r="E732" s="1"/>
      <c r="F732" s="1"/>
      <c r="G732" s="1"/>
    </row>
    <row r="733" spans="1:7">
      <c r="A733" s="1"/>
      <c r="B733" s="1"/>
      <c r="C733" s="1"/>
      <c r="D733" s="1"/>
      <c r="E733" s="1"/>
      <c r="F733" s="1"/>
      <c r="G733" s="1"/>
    </row>
    <row r="734" spans="1:7">
      <c r="A734" s="1"/>
      <c r="B734" s="1"/>
      <c r="C734" s="1"/>
      <c r="D734" s="1"/>
      <c r="E734" s="1"/>
      <c r="F734" s="1"/>
      <c r="G734" s="1"/>
    </row>
    <row r="735" spans="1:7">
      <c r="A735" s="1"/>
      <c r="B735" s="1"/>
      <c r="C735" s="1"/>
      <c r="D735" s="1"/>
      <c r="E735" s="1"/>
      <c r="F735" s="1"/>
      <c r="G735" s="1"/>
    </row>
    <row r="736" spans="1:7">
      <c r="A736" s="1"/>
      <c r="B736" s="1"/>
      <c r="C736" s="1"/>
      <c r="D736" s="1"/>
      <c r="E736" s="1"/>
      <c r="F736" s="1"/>
      <c r="G736" s="1"/>
    </row>
    <row r="737" spans="1:7">
      <c r="A737" s="1"/>
      <c r="B737" s="1"/>
      <c r="C737" s="1"/>
      <c r="D737" s="1"/>
      <c r="E737" s="1"/>
      <c r="F737" s="1"/>
      <c r="G737" s="1"/>
    </row>
    <row r="738" spans="1:7">
      <c r="A738" s="1"/>
      <c r="B738" s="1"/>
      <c r="C738" s="1"/>
      <c r="D738" s="1"/>
      <c r="E738" s="1"/>
      <c r="F738" s="1"/>
      <c r="G738" s="1"/>
    </row>
    <row r="739" spans="1:7">
      <c r="A739" s="1"/>
      <c r="B739" s="1"/>
      <c r="C739" s="1"/>
      <c r="D739" s="1"/>
      <c r="E739" s="1"/>
      <c r="F739" s="1"/>
      <c r="G739" s="1"/>
    </row>
    <row r="740" spans="1:7">
      <c r="A740" s="1"/>
      <c r="B740" s="1"/>
      <c r="C740" s="1"/>
      <c r="D740" s="1"/>
      <c r="E740" s="1"/>
      <c r="F740" s="1"/>
      <c r="G740" s="1"/>
    </row>
    <row r="741" spans="1:7">
      <c r="A741" s="1"/>
      <c r="B741" s="1"/>
      <c r="C741" s="1"/>
      <c r="D741" s="1"/>
      <c r="E741" s="1"/>
      <c r="F741" s="1"/>
      <c r="G741" s="1"/>
    </row>
    <row r="742" spans="1:7">
      <c r="A742" s="1"/>
      <c r="B742" s="1"/>
      <c r="C742" s="1"/>
      <c r="D742" s="1"/>
      <c r="E742" s="1"/>
      <c r="F742" s="1"/>
      <c r="G742" s="1"/>
    </row>
    <row r="743" spans="1:7">
      <c r="A743" s="1"/>
      <c r="B743" s="1"/>
      <c r="C743" s="1"/>
      <c r="D743" s="1"/>
      <c r="E743" s="1"/>
      <c r="F743" s="1"/>
      <c r="G743" s="1"/>
    </row>
    <row r="744" spans="1:7">
      <c r="A744" s="1"/>
      <c r="B744" s="1"/>
      <c r="C744" s="1"/>
      <c r="D744" s="1"/>
      <c r="E744" s="1"/>
      <c r="F744" s="1"/>
      <c r="G744" s="1"/>
    </row>
    <row r="745" spans="1:7">
      <c r="A745" s="1"/>
      <c r="B745" s="1"/>
      <c r="C745" s="1"/>
      <c r="D745" s="1"/>
      <c r="E745" s="1"/>
      <c r="F745" s="1"/>
      <c r="G745" s="1"/>
    </row>
    <row r="746" spans="1:7">
      <c r="A746" s="1"/>
      <c r="B746" s="1"/>
      <c r="C746" s="1"/>
      <c r="D746" s="1"/>
      <c r="E746" s="1"/>
      <c r="F746" s="1"/>
      <c r="G746" s="1"/>
    </row>
    <row r="747" spans="1:7">
      <c r="A747" s="1"/>
      <c r="B747" s="1"/>
      <c r="C747" s="1"/>
      <c r="D747" s="1"/>
      <c r="E747" s="1"/>
      <c r="F747" s="1"/>
      <c r="G747" s="1"/>
    </row>
    <row r="748" spans="1:7">
      <c r="A748" s="1"/>
      <c r="B748" s="1"/>
      <c r="C748" s="1"/>
      <c r="D748" s="1"/>
      <c r="E748" s="1"/>
      <c r="F748" s="1"/>
      <c r="G748" s="1"/>
    </row>
    <row r="749" spans="1:7">
      <c r="A749" s="1"/>
      <c r="B749" s="1"/>
      <c r="C749" s="1"/>
      <c r="D749" s="1"/>
      <c r="E749" s="1"/>
      <c r="F749" s="1"/>
      <c r="G749" s="1"/>
    </row>
    <row r="750" spans="1:7">
      <c r="A750" s="1"/>
      <c r="B750" s="1"/>
      <c r="C750" s="1"/>
      <c r="D750" s="1"/>
      <c r="E750" s="1"/>
      <c r="F750" s="1"/>
      <c r="G750" s="1"/>
    </row>
    <row r="751" spans="1:7">
      <c r="A751" s="1"/>
      <c r="B751" s="1"/>
      <c r="C751" s="1"/>
      <c r="D751" s="1"/>
      <c r="E751" s="1"/>
      <c r="F751" s="1"/>
      <c r="G751" s="1"/>
    </row>
    <row r="752" spans="1:7">
      <c r="A752" s="1"/>
      <c r="B752" s="1"/>
      <c r="C752" s="1"/>
      <c r="D752" s="1"/>
      <c r="E752" s="1"/>
      <c r="F752" s="1"/>
      <c r="G752" s="1"/>
    </row>
    <row r="753" spans="1:7">
      <c r="A753" s="1"/>
      <c r="B753" s="1"/>
      <c r="C753" s="1"/>
      <c r="D753" s="1"/>
      <c r="E753" s="1"/>
      <c r="F753" s="1"/>
      <c r="G753" s="1"/>
    </row>
    <row r="754" spans="1:7">
      <c r="A754" s="1"/>
      <c r="B754" s="1"/>
      <c r="C754" s="1"/>
      <c r="D754" s="1"/>
      <c r="E754" s="1"/>
      <c r="F754" s="1"/>
      <c r="G754" s="1"/>
    </row>
    <row r="755" spans="1:7">
      <c r="A755" s="1"/>
      <c r="B755" s="1"/>
      <c r="C755" s="1"/>
      <c r="D755" s="1"/>
      <c r="E755" s="1"/>
      <c r="F755" s="1"/>
      <c r="G755" s="1"/>
    </row>
    <row r="756" spans="1:7">
      <c r="A756" s="1"/>
      <c r="B756" s="1"/>
      <c r="C756" s="1"/>
      <c r="D756" s="1"/>
      <c r="E756" s="1"/>
      <c r="F756" s="1"/>
      <c r="G756" s="1"/>
    </row>
    <row r="757" spans="1:7">
      <c r="A757" s="1"/>
      <c r="B757" s="1"/>
      <c r="C757" s="1"/>
      <c r="D757" s="1"/>
      <c r="E757" s="1"/>
      <c r="F757" s="1"/>
      <c r="G757" s="1"/>
    </row>
    <row r="758" spans="1:7">
      <c r="A758" s="1"/>
      <c r="B758" s="1"/>
      <c r="C758" s="1"/>
      <c r="D758" s="1"/>
      <c r="E758" s="1"/>
      <c r="F758" s="1"/>
      <c r="G758" s="1"/>
    </row>
    <row r="759" spans="1:7">
      <c r="A759" s="1"/>
      <c r="B759" s="1"/>
      <c r="C759" s="1"/>
      <c r="D759" s="1"/>
      <c r="E759" s="1"/>
      <c r="F759" s="1"/>
      <c r="G759" s="1"/>
    </row>
    <row r="760" spans="1:7">
      <c r="A760" s="1"/>
      <c r="B760" s="1"/>
      <c r="C760" s="1"/>
      <c r="D760" s="1"/>
      <c r="E760" s="1"/>
      <c r="F760" s="1"/>
      <c r="G760" s="1"/>
    </row>
    <row r="761" spans="1:7">
      <c r="A761" s="1"/>
      <c r="B761" s="1"/>
      <c r="C761" s="1"/>
      <c r="D761" s="1"/>
      <c r="E761" s="1"/>
      <c r="F761" s="1"/>
      <c r="G761" s="1"/>
    </row>
    <row r="762" spans="1:7">
      <c r="A762" s="1"/>
      <c r="B762" s="1"/>
      <c r="C762" s="1"/>
      <c r="D762" s="1"/>
      <c r="E762" s="1"/>
      <c r="F762" s="1"/>
      <c r="G762" s="1"/>
    </row>
    <row r="763" spans="1:7">
      <c r="A763" s="1"/>
      <c r="B763" s="1"/>
      <c r="C763" s="1"/>
      <c r="D763" s="1"/>
      <c r="E763" s="1"/>
      <c r="F763" s="1"/>
      <c r="G763" s="1"/>
    </row>
    <row r="764" spans="1:7">
      <c r="A764" s="1"/>
      <c r="B764" s="1"/>
      <c r="C764" s="1"/>
      <c r="D764" s="1"/>
      <c r="E764" s="1"/>
      <c r="F764" s="1"/>
      <c r="G764" s="1"/>
    </row>
    <row r="765" spans="1:7">
      <c r="A765" s="1"/>
      <c r="B765" s="1"/>
      <c r="C765" s="1"/>
      <c r="D765" s="1"/>
      <c r="E765" s="1"/>
      <c r="F765" s="1"/>
      <c r="G765" s="1"/>
    </row>
    <row r="766" spans="1:7">
      <c r="A766" s="1"/>
      <c r="B766" s="1"/>
      <c r="C766" s="1"/>
      <c r="D766" s="1"/>
      <c r="E766" s="1"/>
      <c r="F766" s="1"/>
      <c r="G766" s="1"/>
    </row>
    <row r="767" spans="1:7">
      <c r="A767" s="1"/>
      <c r="B767" s="1"/>
      <c r="C767" s="1"/>
      <c r="D767" s="1"/>
      <c r="E767" s="1"/>
      <c r="F767" s="1"/>
      <c r="G767" s="1"/>
    </row>
    <row r="768" spans="1:7">
      <c r="A768" s="1"/>
      <c r="B768" s="1"/>
      <c r="C768" s="1"/>
      <c r="D768" s="1"/>
      <c r="E768" s="1"/>
      <c r="F768" s="1"/>
      <c r="G768" s="1"/>
    </row>
    <row r="769" spans="1:7">
      <c r="A769" s="1"/>
      <c r="B769" s="1"/>
      <c r="C769" s="1"/>
      <c r="D769" s="1"/>
      <c r="E769" s="1"/>
      <c r="F769" s="1"/>
      <c r="G769" s="1"/>
    </row>
    <row r="770" spans="1:7">
      <c r="A770" s="1"/>
      <c r="B770" s="1"/>
      <c r="C770" s="1"/>
      <c r="D770" s="1"/>
      <c r="E770" s="1"/>
      <c r="F770" s="1"/>
      <c r="G770" s="1"/>
    </row>
    <row r="771" spans="1:7">
      <c r="A771" s="1"/>
      <c r="B771" s="1"/>
      <c r="C771" s="1"/>
      <c r="D771" s="1"/>
      <c r="E771" s="1"/>
      <c r="F771" s="1"/>
      <c r="G771" s="1"/>
    </row>
    <row r="772" spans="1:7">
      <c r="A772" s="1"/>
      <c r="B772" s="1"/>
      <c r="C772" s="1"/>
      <c r="D772" s="1"/>
      <c r="E772" s="1"/>
      <c r="F772" s="1"/>
      <c r="G772" s="1"/>
    </row>
    <row r="773" spans="1:7">
      <c r="A773" s="1"/>
      <c r="B773" s="1"/>
      <c r="C773" s="1"/>
      <c r="D773" s="1"/>
      <c r="E773" s="1"/>
      <c r="F773" s="1"/>
      <c r="G773" s="1"/>
    </row>
    <row r="774" spans="1:7">
      <c r="A774" s="1"/>
      <c r="B774" s="1"/>
      <c r="C774" s="1"/>
      <c r="D774" s="1"/>
      <c r="E774" s="1"/>
      <c r="F774" s="1"/>
      <c r="G774" s="1"/>
    </row>
    <row r="775" spans="1:7">
      <c r="A775" s="1"/>
      <c r="B775" s="1"/>
      <c r="C775" s="1"/>
      <c r="D775" s="1"/>
      <c r="E775" s="1"/>
      <c r="F775" s="1"/>
      <c r="G775" s="1"/>
    </row>
    <row r="776" spans="1:7">
      <c r="A776" s="1"/>
      <c r="B776" s="1"/>
      <c r="C776" s="1"/>
      <c r="D776" s="1"/>
      <c r="E776" s="1"/>
      <c r="F776" s="1"/>
      <c r="G776" s="1"/>
    </row>
    <row r="777" spans="1:7">
      <c r="A777" s="1"/>
      <c r="B777" s="1"/>
      <c r="C777" s="1"/>
      <c r="D777" s="1"/>
      <c r="E777" s="1"/>
      <c r="F777" s="1"/>
      <c r="G777" s="1"/>
    </row>
    <row r="778" spans="1:7">
      <c r="A778" s="1"/>
      <c r="B778" s="1"/>
      <c r="C778" s="1"/>
      <c r="D778" s="1"/>
      <c r="E778" s="1"/>
      <c r="F778" s="1"/>
      <c r="G778" s="1"/>
    </row>
    <row r="779" spans="1:7">
      <c r="A779" s="1"/>
      <c r="B779" s="1"/>
      <c r="C779" s="1"/>
      <c r="D779" s="1"/>
      <c r="E779" s="1"/>
      <c r="F779" s="1"/>
      <c r="G779" s="1"/>
    </row>
    <row r="780" spans="1:7">
      <c r="A780" s="1"/>
      <c r="B780" s="1"/>
      <c r="C780" s="1"/>
      <c r="D780" s="1"/>
      <c r="E780" s="1"/>
      <c r="F780" s="1"/>
      <c r="G780" s="1"/>
    </row>
    <row r="781" spans="1:7">
      <c r="A781" s="1"/>
      <c r="B781" s="1"/>
      <c r="C781" s="1"/>
      <c r="D781" s="1"/>
      <c r="E781" s="1"/>
      <c r="F781" s="1"/>
      <c r="G781" s="1"/>
    </row>
    <row r="782" spans="1:7">
      <c r="A782" s="1"/>
      <c r="B782" s="1"/>
      <c r="C782" s="1"/>
      <c r="D782" s="1"/>
      <c r="E782" s="1"/>
      <c r="F782" s="1"/>
      <c r="G782" s="1"/>
    </row>
    <row r="783" spans="1:7">
      <c r="A783" s="1"/>
      <c r="B783" s="1"/>
      <c r="C783" s="1"/>
      <c r="D783" s="1"/>
      <c r="E783" s="1"/>
      <c r="F783" s="1"/>
      <c r="G783" s="1"/>
    </row>
    <row r="784" spans="1:7">
      <c r="A784" s="1"/>
      <c r="B784" s="1"/>
      <c r="C784" s="1"/>
      <c r="D784" s="1"/>
      <c r="E784" s="1"/>
      <c r="F784" s="1"/>
      <c r="G784" s="1"/>
    </row>
    <row r="785" spans="1:7">
      <c r="A785" s="1"/>
      <c r="B785" s="1"/>
      <c r="C785" s="1"/>
      <c r="D785" s="1"/>
      <c r="E785" s="1"/>
      <c r="F785" s="1"/>
      <c r="G785" s="1"/>
    </row>
    <row r="786" spans="1:7">
      <c r="A786" s="1"/>
      <c r="B786" s="1"/>
      <c r="C786" s="1"/>
      <c r="D786" s="1"/>
      <c r="E786" s="1"/>
      <c r="F786" s="1"/>
      <c r="G786" s="1"/>
    </row>
    <row r="787" spans="1:7">
      <c r="A787" s="1"/>
      <c r="B787" s="1"/>
      <c r="C787" s="1"/>
      <c r="D787" s="1"/>
      <c r="E787" s="1"/>
      <c r="F787" s="1"/>
      <c r="G787" s="1"/>
    </row>
    <row r="788" spans="1:7">
      <c r="A788" s="1"/>
      <c r="B788" s="1"/>
      <c r="C788" s="1"/>
      <c r="D788" s="1"/>
      <c r="E788" s="1"/>
      <c r="F788" s="1"/>
      <c r="G788" s="1"/>
    </row>
    <row r="789" spans="1:7">
      <c r="A789" s="1"/>
      <c r="B789" s="1"/>
      <c r="C789" s="1"/>
      <c r="D789" s="1"/>
      <c r="E789" s="1"/>
      <c r="F789" s="1"/>
      <c r="G789" s="1"/>
    </row>
    <row r="790" spans="1:7">
      <c r="A790" s="1"/>
      <c r="B790" s="1"/>
      <c r="C790" s="1"/>
      <c r="D790" s="1"/>
      <c r="E790" s="1"/>
      <c r="F790" s="1"/>
      <c r="G790" s="1"/>
    </row>
    <row r="791" spans="1:7">
      <c r="A791" s="1"/>
      <c r="B791" s="1"/>
      <c r="C791" s="1"/>
      <c r="D791" s="1"/>
      <c r="E791" s="1"/>
      <c r="F791" s="1"/>
      <c r="G791" s="1"/>
    </row>
    <row r="792" spans="1:7">
      <c r="A792" s="1"/>
      <c r="B792" s="1"/>
      <c r="C792" s="1"/>
      <c r="D792" s="1"/>
      <c r="E792" s="1"/>
      <c r="F792" s="1"/>
      <c r="G792" s="1"/>
    </row>
    <row r="793" spans="1:7">
      <c r="A793" s="1"/>
      <c r="B793" s="1"/>
      <c r="C793" s="1"/>
      <c r="D793" s="1"/>
      <c r="E793" s="1"/>
      <c r="F793" s="1"/>
      <c r="G793" s="1"/>
    </row>
    <row r="794" spans="1:7">
      <c r="A794" s="1"/>
      <c r="B794" s="1"/>
      <c r="C794" s="1"/>
      <c r="D794" s="1"/>
      <c r="E794" s="1"/>
      <c r="F794" s="1"/>
      <c r="G794" s="1"/>
    </row>
    <row r="795" spans="1:7">
      <c r="A795" s="1"/>
      <c r="B795" s="1"/>
      <c r="C795" s="1"/>
      <c r="D795" s="1"/>
      <c r="E795" s="1"/>
      <c r="F795" s="1"/>
      <c r="G795" s="1"/>
    </row>
    <row r="796" spans="1:7">
      <c r="A796" s="1"/>
      <c r="B796" s="1"/>
      <c r="C796" s="1"/>
      <c r="D796" s="1"/>
      <c r="E796" s="1"/>
      <c r="F796" s="1"/>
      <c r="G796" s="1"/>
    </row>
    <row r="797" spans="1:7">
      <c r="A797" s="1"/>
      <c r="B797" s="1"/>
      <c r="C797" s="1"/>
      <c r="D797" s="1"/>
      <c r="E797" s="1"/>
      <c r="F797" s="1"/>
      <c r="G797" s="1"/>
    </row>
    <row r="798" spans="1:7">
      <c r="A798" s="1"/>
      <c r="B798" s="1"/>
      <c r="C798" s="1"/>
      <c r="D798" s="1"/>
      <c r="E798" s="1"/>
      <c r="F798" s="1"/>
      <c r="G798" s="1"/>
    </row>
    <row r="799" spans="1:7">
      <c r="A799" s="1"/>
      <c r="B799" s="1"/>
      <c r="C799" s="1"/>
      <c r="D799" s="1"/>
      <c r="E799" s="1"/>
      <c r="F799" s="1"/>
      <c r="G799" s="1"/>
    </row>
    <row r="800" spans="1:7">
      <c r="A800" s="1"/>
      <c r="B800" s="1"/>
      <c r="C800" s="1"/>
      <c r="D800" s="1"/>
      <c r="E800" s="1"/>
      <c r="F800" s="1"/>
      <c r="G800" s="1"/>
    </row>
    <row r="801" spans="1:7">
      <c r="A801" s="1"/>
      <c r="B801" s="1"/>
      <c r="C801" s="1"/>
      <c r="D801" s="1"/>
      <c r="E801" s="1"/>
      <c r="F801" s="1"/>
      <c r="G801" s="1"/>
    </row>
    <row r="802" spans="1:7">
      <c r="A802" s="1"/>
      <c r="B802" s="1"/>
      <c r="C802" s="1"/>
      <c r="D802" s="1"/>
      <c r="E802" s="1"/>
      <c r="F802" s="1"/>
      <c r="G802" s="1"/>
    </row>
    <row r="803" spans="1:7">
      <c r="A803" s="1"/>
      <c r="B803" s="1"/>
      <c r="C803" s="1"/>
      <c r="D803" s="1"/>
      <c r="E803" s="1"/>
      <c r="F803" s="1"/>
      <c r="G803" s="1"/>
    </row>
    <row r="804" spans="1:7">
      <c r="A804" s="1"/>
      <c r="B804" s="1"/>
      <c r="C804" s="1"/>
      <c r="D804" s="1"/>
      <c r="E804" s="1"/>
      <c r="F804" s="1"/>
      <c r="G804" s="1"/>
    </row>
    <row r="805" spans="1:7">
      <c r="A805" s="1"/>
      <c r="B805" s="1"/>
      <c r="C805" s="1"/>
      <c r="D805" s="1"/>
      <c r="E805" s="1"/>
      <c r="F805" s="1"/>
      <c r="G805" s="1"/>
    </row>
    <row r="806" spans="1:7">
      <c r="A806" s="1"/>
      <c r="B806" s="1"/>
      <c r="C806" s="1"/>
      <c r="D806" s="1"/>
      <c r="E806" s="1"/>
      <c r="F806" s="1"/>
      <c r="G806" s="1"/>
    </row>
    <row r="807" spans="1:7">
      <c r="A807" s="1"/>
      <c r="B807" s="1"/>
      <c r="C807" s="1"/>
      <c r="D807" s="1"/>
      <c r="E807" s="1"/>
      <c r="F807" s="1"/>
      <c r="G807" s="1"/>
    </row>
    <row r="808" spans="1:7">
      <c r="A808" s="1"/>
      <c r="B808" s="1"/>
      <c r="C808" s="1"/>
      <c r="D808" s="1"/>
      <c r="E808" s="1"/>
      <c r="F808" s="1"/>
      <c r="G808" s="1"/>
    </row>
    <row r="809" spans="1:7">
      <c r="A809" s="1"/>
      <c r="B809" s="1"/>
      <c r="C809" s="1"/>
      <c r="D809" s="1"/>
      <c r="E809" s="1"/>
      <c r="F809" s="1"/>
      <c r="G809" s="1"/>
    </row>
    <row r="810" spans="1:7">
      <c r="A810" s="1"/>
      <c r="B810" s="1"/>
      <c r="C810" s="1"/>
      <c r="D810" s="1"/>
      <c r="E810" s="1"/>
      <c r="F810" s="1"/>
      <c r="G810" s="1"/>
    </row>
    <row r="811" spans="1:7">
      <c r="A811" s="1"/>
      <c r="B811" s="1"/>
      <c r="C811" s="1"/>
      <c r="D811" s="1"/>
      <c r="E811" s="1"/>
      <c r="F811" s="1"/>
      <c r="G811" s="1"/>
    </row>
    <row r="812" spans="1:7">
      <c r="A812" s="1"/>
      <c r="B812" s="1"/>
      <c r="C812" s="1"/>
      <c r="D812" s="1"/>
      <c r="E812" s="1"/>
      <c r="F812" s="1"/>
      <c r="G812" s="1"/>
    </row>
    <row r="813" spans="1:7">
      <c r="A813" s="1"/>
      <c r="B813" s="1"/>
      <c r="C813" s="1"/>
      <c r="D813" s="1"/>
      <c r="E813" s="1"/>
      <c r="F813" s="1"/>
      <c r="G813" s="1"/>
    </row>
    <row r="814" spans="1:7">
      <c r="A814" s="1"/>
      <c r="B814" s="1"/>
      <c r="C814" s="1"/>
      <c r="D814" s="1"/>
      <c r="E814" s="1"/>
      <c r="F814" s="1"/>
      <c r="G814" s="1"/>
    </row>
    <row r="815" spans="1:7">
      <c r="A815" s="1"/>
      <c r="B815" s="1"/>
      <c r="C815" s="1"/>
      <c r="D815" s="1"/>
      <c r="E815" s="1"/>
      <c r="F815" s="1"/>
      <c r="G815" s="1"/>
    </row>
    <row r="816" spans="1:7">
      <c r="A816" s="1"/>
      <c r="B816" s="1"/>
      <c r="C816" s="1"/>
      <c r="D816" s="1"/>
      <c r="E816" s="1"/>
      <c r="F816" s="1"/>
      <c r="G816" s="1"/>
    </row>
    <row r="817" spans="1:7">
      <c r="A817" s="1"/>
      <c r="B817" s="1"/>
      <c r="C817" s="1"/>
      <c r="D817" s="1"/>
      <c r="E817" s="1"/>
      <c r="F817" s="1"/>
      <c r="G817" s="1"/>
    </row>
    <row r="818" spans="1:7">
      <c r="A818" s="1"/>
      <c r="B818" s="1"/>
      <c r="C818" s="1"/>
      <c r="D818" s="1"/>
      <c r="E818" s="1"/>
      <c r="F818" s="1"/>
      <c r="G818" s="1"/>
    </row>
    <row r="819" spans="1:7">
      <c r="A819" s="1"/>
      <c r="B819" s="1"/>
      <c r="C819" s="1"/>
      <c r="D819" s="1"/>
      <c r="E819" s="1"/>
      <c r="F819" s="1"/>
      <c r="G819" s="1"/>
    </row>
    <row r="820" spans="1:7">
      <c r="A820" s="1"/>
      <c r="B820" s="1"/>
      <c r="C820" s="1"/>
      <c r="D820" s="1"/>
      <c r="E820" s="1"/>
      <c r="F820" s="1"/>
      <c r="G820" s="1"/>
    </row>
    <row r="821" spans="1:7">
      <c r="A821" s="1"/>
      <c r="B821" s="1"/>
      <c r="C821" s="1"/>
      <c r="D821" s="1"/>
      <c r="E821" s="1"/>
      <c r="F821" s="1"/>
      <c r="G821" s="1"/>
    </row>
    <row r="822" spans="1:7">
      <c r="A822" s="1"/>
      <c r="B822" s="1"/>
      <c r="C822" s="1"/>
      <c r="D822" s="1"/>
      <c r="E822" s="1"/>
      <c r="F822" s="1"/>
      <c r="G822" s="1"/>
    </row>
    <row r="823" spans="1:7">
      <c r="A823" s="1"/>
      <c r="B823" s="1"/>
      <c r="C823" s="1"/>
      <c r="D823" s="1"/>
      <c r="E823" s="1"/>
      <c r="F823" s="1"/>
      <c r="G823" s="1"/>
    </row>
    <row r="824" spans="1:7">
      <c r="A824" s="1"/>
      <c r="B824" s="1"/>
      <c r="C824" s="1"/>
      <c r="D824" s="1"/>
      <c r="E824" s="1"/>
      <c r="F824" s="1"/>
      <c r="G824" s="1"/>
    </row>
    <row r="825" spans="1:7">
      <c r="A825" s="1"/>
      <c r="B825" s="1"/>
      <c r="C825" s="1"/>
      <c r="D825" s="1"/>
      <c r="E825" s="1"/>
      <c r="F825" s="1"/>
      <c r="G825" s="1"/>
    </row>
    <row r="826" spans="1:7">
      <c r="A826" s="1"/>
      <c r="B826" s="1"/>
      <c r="C826" s="1"/>
      <c r="D826" s="1"/>
      <c r="E826" s="1"/>
      <c r="F826" s="1"/>
      <c r="G826" s="1"/>
    </row>
    <row r="827" spans="1:7">
      <c r="A827" s="1"/>
      <c r="B827" s="1"/>
      <c r="C827" s="1"/>
      <c r="D827" s="1"/>
      <c r="E827" s="1"/>
      <c r="F827" s="1"/>
      <c r="G827" s="1"/>
    </row>
    <row r="828" spans="1:7">
      <c r="A828" s="1"/>
      <c r="B828" s="1"/>
      <c r="C828" s="1"/>
      <c r="D828" s="1"/>
      <c r="E828" s="1"/>
      <c r="F828" s="1"/>
      <c r="G828" s="1"/>
    </row>
    <row r="829" spans="1:7">
      <c r="A829" s="1"/>
      <c r="B829" s="1"/>
      <c r="C829" s="1"/>
      <c r="D829" s="1"/>
      <c r="E829" s="1"/>
      <c r="F829" s="1"/>
      <c r="G829" s="1"/>
    </row>
    <row r="830" spans="1:7">
      <c r="A830" s="1"/>
      <c r="B830" s="1"/>
      <c r="C830" s="1"/>
      <c r="D830" s="1"/>
      <c r="E830" s="1"/>
      <c r="F830" s="1"/>
      <c r="G830" s="1"/>
    </row>
    <row r="831" spans="1:7">
      <c r="A831" s="1"/>
      <c r="B831" s="1"/>
      <c r="C831" s="1"/>
      <c r="D831" s="1"/>
      <c r="E831" s="1"/>
      <c r="F831" s="1"/>
      <c r="G831" s="1"/>
    </row>
    <row r="832" spans="1:7">
      <c r="A832" s="1"/>
      <c r="B832" s="1"/>
      <c r="C832" s="1"/>
      <c r="D832" s="1"/>
      <c r="E832" s="1"/>
      <c r="F832" s="1"/>
      <c r="G832" s="1"/>
    </row>
    <row r="833" spans="1:7">
      <c r="A833" s="1"/>
      <c r="B833" s="1"/>
      <c r="C833" s="1"/>
      <c r="D833" s="1"/>
      <c r="E833" s="1"/>
      <c r="F833" s="1"/>
      <c r="G833" s="1"/>
    </row>
    <row r="834" spans="1:7">
      <c r="A834" s="1"/>
      <c r="B834" s="1"/>
      <c r="C834" s="1"/>
      <c r="D834" s="1"/>
      <c r="E834" s="1"/>
      <c r="F834" s="1"/>
      <c r="G834" s="1"/>
    </row>
    <row r="835" spans="1:7">
      <c r="A835" s="1"/>
      <c r="B835" s="1"/>
      <c r="C835" s="1"/>
      <c r="D835" s="1"/>
      <c r="E835" s="1"/>
      <c r="F835" s="1"/>
      <c r="G835" s="1"/>
    </row>
    <row r="836" spans="1:7">
      <c r="A836" s="1"/>
      <c r="B836" s="1"/>
      <c r="C836" s="1"/>
      <c r="D836" s="1"/>
      <c r="E836" s="1"/>
      <c r="F836" s="1"/>
      <c r="G836" s="1"/>
    </row>
    <row r="837" spans="1:7">
      <c r="A837" s="1"/>
      <c r="B837" s="1"/>
      <c r="C837" s="1"/>
      <c r="D837" s="1"/>
      <c r="E837" s="1"/>
      <c r="F837" s="1"/>
      <c r="G837" s="1"/>
    </row>
    <row r="838" spans="1:7">
      <c r="A838" s="1"/>
      <c r="B838" s="1"/>
      <c r="C838" s="1"/>
      <c r="D838" s="1"/>
      <c r="E838" s="1"/>
      <c r="F838" s="1"/>
      <c r="G838" s="1"/>
    </row>
    <row r="839" spans="1:7">
      <c r="A839" s="1"/>
      <c r="B839" s="1"/>
      <c r="C839" s="1"/>
      <c r="D839" s="1"/>
      <c r="E839" s="1"/>
      <c r="F839" s="1"/>
      <c r="G839" s="1"/>
    </row>
    <row r="840" spans="1:7">
      <c r="A840" s="1"/>
      <c r="B840" s="1"/>
      <c r="C840" s="1"/>
      <c r="D840" s="1"/>
      <c r="E840" s="1"/>
      <c r="F840" s="1"/>
      <c r="G840" s="1"/>
    </row>
    <row r="841" spans="1:7">
      <c r="A841" s="1"/>
      <c r="B841" s="1"/>
      <c r="C841" s="1"/>
      <c r="D841" s="1"/>
      <c r="E841" s="1"/>
      <c r="F841" s="1"/>
      <c r="G841" s="1"/>
    </row>
    <row r="842" spans="1:7">
      <c r="A842" s="1"/>
      <c r="B842" s="1"/>
      <c r="C842" s="1"/>
      <c r="D842" s="1"/>
      <c r="E842" s="1"/>
      <c r="F842" s="1"/>
      <c r="G842" s="1"/>
    </row>
    <row r="843" spans="1:7">
      <c r="A843" s="1"/>
      <c r="B843" s="1"/>
      <c r="C843" s="1"/>
      <c r="D843" s="1"/>
      <c r="E843" s="1"/>
      <c r="F843" s="1"/>
      <c r="G843" s="1"/>
    </row>
    <row r="844" spans="1:7">
      <c r="A844" s="1"/>
      <c r="B844" s="1"/>
      <c r="C844" s="1"/>
      <c r="D844" s="1"/>
      <c r="E844" s="1"/>
      <c r="F844" s="1"/>
      <c r="G844" s="1"/>
    </row>
    <row r="845" spans="1:7">
      <c r="A845" s="1"/>
      <c r="B845" s="1"/>
      <c r="C845" s="1"/>
      <c r="D845" s="1"/>
      <c r="E845" s="1"/>
      <c r="F845" s="1"/>
      <c r="G845" s="1"/>
    </row>
    <row r="846" spans="1:7">
      <c r="A846" s="1"/>
      <c r="B846" s="1"/>
      <c r="C846" s="1"/>
      <c r="D846" s="1"/>
      <c r="E846" s="1"/>
      <c r="F846" s="1"/>
      <c r="G846" s="1"/>
    </row>
    <row r="847" spans="1:7">
      <c r="A847" s="1"/>
      <c r="B847" s="1"/>
      <c r="C847" s="1"/>
      <c r="D847" s="1"/>
      <c r="E847" s="1"/>
      <c r="F847" s="1"/>
      <c r="G847" s="1"/>
    </row>
    <row r="848" spans="1:7">
      <c r="A848" s="1"/>
      <c r="B848" s="1"/>
      <c r="C848" s="1"/>
      <c r="D848" s="1"/>
      <c r="E848" s="1"/>
      <c r="F848" s="1"/>
      <c r="G848" s="1"/>
    </row>
    <row r="849" spans="1:7">
      <c r="A849" s="1"/>
      <c r="B849" s="1"/>
      <c r="C849" s="1"/>
      <c r="D849" s="1"/>
      <c r="E849" s="1"/>
      <c r="F849" s="1"/>
      <c r="G849" s="1"/>
    </row>
    <row r="850" spans="1:7">
      <c r="A850" s="1"/>
      <c r="B850" s="1"/>
      <c r="C850" s="1"/>
      <c r="D850" s="1"/>
      <c r="E850" s="1"/>
      <c r="F850" s="1"/>
      <c r="G850" s="1"/>
    </row>
    <row r="851" spans="1:7">
      <c r="A851" s="1"/>
      <c r="B851" s="1"/>
      <c r="C851" s="1"/>
      <c r="D851" s="1"/>
      <c r="E851" s="1"/>
      <c r="F851" s="1"/>
      <c r="G851" s="1"/>
    </row>
    <row r="852" spans="1:7">
      <c r="A852" s="1"/>
      <c r="B852" s="1"/>
      <c r="C852" s="1"/>
      <c r="D852" s="1"/>
      <c r="E852" s="1"/>
      <c r="F852" s="1"/>
      <c r="G852" s="1"/>
    </row>
    <row r="853" spans="1:7">
      <c r="A853" s="1"/>
      <c r="B853" s="1"/>
      <c r="C853" s="1"/>
      <c r="D853" s="1"/>
      <c r="E853" s="1"/>
      <c r="F853" s="1"/>
      <c r="G853" s="1"/>
    </row>
    <row r="854" spans="1:7">
      <c r="A854" s="1"/>
      <c r="B854" s="1"/>
      <c r="C854" s="1"/>
      <c r="D854" s="1"/>
      <c r="E854" s="1"/>
      <c r="F854" s="1"/>
      <c r="G854" s="1"/>
    </row>
    <row r="855" spans="1:7">
      <c r="A855" s="1"/>
      <c r="B855" s="1"/>
      <c r="C855" s="1"/>
      <c r="D855" s="1"/>
      <c r="E855" s="1"/>
      <c r="F855" s="1"/>
      <c r="G855" s="1"/>
    </row>
    <row r="856" spans="1:7">
      <c r="A856" s="1"/>
      <c r="B856" s="1"/>
      <c r="C856" s="1"/>
      <c r="D856" s="1"/>
      <c r="E856" s="1"/>
      <c r="F856" s="1"/>
      <c r="G856" s="1"/>
    </row>
    <row r="857" spans="1:7">
      <c r="A857" s="1"/>
      <c r="B857" s="1"/>
      <c r="C857" s="1"/>
      <c r="D857" s="1"/>
      <c r="E857" s="1"/>
      <c r="F857" s="1"/>
      <c r="G857" s="1"/>
    </row>
    <row r="858" spans="1:7">
      <c r="A858" s="1"/>
      <c r="B858" s="1"/>
      <c r="C858" s="1"/>
      <c r="D858" s="1"/>
      <c r="E858" s="1"/>
      <c r="F858" s="1"/>
      <c r="G858" s="1"/>
    </row>
    <row r="859" spans="1:7">
      <c r="A859" s="1"/>
      <c r="B859" s="1"/>
      <c r="C859" s="1"/>
      <c r="D859" s="1"/>
      <c r="E859" s="1"/>
      <c r="F859" s="1"/>
      <c r="G859" s="1"/>
    </row>
    <row r="860" spans="1:7">
      <c r="A860" s="1"/>
      <c r="B860" s="1"/>
      <c r="C860" s="1"/>
      <c r="D860" s="1"/>
      <c r="E860" s="1"/>
      <c r="F860" s="1"/>
      <c r="G860" s="1"/>
    </row>
    <row r="861" spans="1:7">
      <c r="A861" s="1"/>
      <c r="B861" s="1"/>
      <c r="C861" s="1"/>
      <c r="D861" s="1"/>
      <c r="E861" s="1"/>
      <c r="F861" s="1"/>
      <c r="G861" s="1"/>
    </row>
    <row r="862" spans="1:7">
      <c r="A862" s="1"/>
      <c r="B862" s="1"/>
      <c r="C862" s="1"/>
      <c r="D862" s="1"/>
      <c r="E862" s="1"/>
      <c r="F862" s="1"/>
      <c r="G862" s="1"/>
    </row>
    <row r="863" spans="1:7">
      <c r="A863" s="1"/>
      <c r="B863" s="1"/>
      <c r="C863" s="1"/>
      <c r="D863" s="1"/>
      <c r="E863" s="1"/>
      <c r="F863" s="1"/>
      <c r="G863" s="1"/>
    </row>
    <row r="864" spans="1:7">
      <c r="A864" s="1"/>
      <c r="B864" s="1"/>
      <c r="C864" s="1"/>
      <c r="D864" s="1"/>
      <c r="E864" s="1"/>
      <c r="F864" s="1"/>
      <c r="G864" s="1"/>
    </row>
    <row r="865" spans="1:7">
      <c r="A865" s="1"/>
      <c r="B865" s="1"/>
      <c r="C865" s="1"/>
      <c r="D865" s="1"/>
      <c r="E865" s="1"/>
      <c r="F865" s="1"/>
      <c r="G865" s="1"/>
    </row>
    <row r="866" spans="1:7">
      <c r="A866" s="1"/>
      <c r="B866" s="1"/>
      <c r="C866" s="1"/>
      <c r="D866" s="1"/>
      <c r="E866" s="1"/>
      <c r="F866" s="1"/>
      <c r="G866" s="1"/>
    </row>
    <row r="867" spans="1:7">
      <c r="A867" s="1"/>
      <c r="B867" s="1"/>
      <c r="C867" s="1"/>
      <c r="D867" s="1"/>
      <c r="E867" s="1"/>
      <c r="F867" s="1"/>
      <c r="G867" s="1"/>
    </row>
    <row r="868" spans="1:7">
      <c r="A868" s="1"/>
      <c r="B868" s="1"/>
      <c r="C868" s="1"/>
      <c r="D868" s="1"/>
      <c r="E868" s="1"/>
      <c r="F868" s="1"/>
      <c r="G868" s="1"/>
    </row>
    <row r="869" spans="1:7">
      <c r="A869" s="1"/>
      <c r="B869" s="1"/>
      <c r="C869" s="1"/>
      <c r="D869" s="1"/>
      <c r="E869" s="1"/>
      <c r="F869" s="1"/>
      <c r="G869" s="1"/>
    </row>
    <row r="870" spans="1:7">
      <c r="A870" s="1"/>
      <c r="B870" s="1"/>
      <c r="C870" s="1"/>
      <c r="D870" s="1"/>
      <c r="E870" s="1"/>
      <c r="F870" s="1"/>
      <c r="G870" s="1"/>
    </row>
    <row r="871" spans="1:7">
      <c r="A871" s="1"/>
      <c r="B871" s="1"/>
      <c r="C871" s="1"/>
      <c r="D871" s="1"/>
      <c r="E871" s="1"/>
      <c r="F871" s="1"/>
      <c r="G871" s="1"/>
    </row>
    <row r="872" spans="1:7">
      <c r="A872" s="1"/>
      <c r="B872" s="1"/>
      <c r="C872" s="1"/>
      <c r="D872" s="1"/>
      <c r="E872" s="1"/>
      <c r="F872" s="1"/>
      <c r="G872" s="1"/>
    </row>
    <row r="873" spans="1:7">
      <c r="A873" s="1"/>
      <c r="B873" s="1"/>
      <c r="C873" s="1"/>
      <c r="D873" s="1"/>
      <c r="E873" s="1"/>
      <c r="F873" s="1"/>
      <c r="G873" s="1"/>
    </row>
    <row r="874" spans="1:7">
      <c r="A874" s="1"/>
      <c r="B874" s="1"/>
      <c r="C874" s="1"/>
      <c r="D874" s="1"/>
      <c r="E874" s="1"/>
      <c r="F874" s="1"/>
      <c r="G874" s="1"/>
    </row>
    <row r="875" spans="1:7">
      <c r="A875" s="1"/>
      <c r="B875" s="1"/>
      <c r="C875" s="1"/>
      <c r="D875" s="1"/>
      <c r="E875" s="1"/>
      <c r="F875" s="1"/>
      <c r="G875" s="1"/>
    </row>
    <row r="876" spans="1:7">
      <c r="A876" s="1"/>
      <c r="B876" s="1"/>
      <c r="C876" s="1"/>
      <c r="D876" s="1"/>
      <c r="E876" s="1"/>
      <c r="F876" s="1"/>
      <c r="G876" s="1"/>
    </row>
    <row r="877" spans="1:7">
      <c r="A877" s="1"/>
      <c r="B877" s="1"/>
      <c r="C877" s="1"/>
      <c r="D877" s="1"/>
      <c r="E877" s="1"/>
      <c r="F877" s="1"/>
      <c r="G877" s="1"/>
    </row>
    <row r="878" spans="1:7">
      <c r="A878" s="1"/>
      <c r="B878" s="1"/>
      <c r="C878" s="1"/>
      <c r="D878" s="1"/>
      <c r="E878" s="1"/>
      <c r="F878" s="1"/>
      <c r="G878" s="1"/>
    </row>
    <row r="879" spans="1:7">
      <c r="A879" s="1"/>
      <c r="B879" s="1"/>
      <c r="C879" s="1"/>
      <c r="D879" s="1"/>
      <c r="E879" s="1"/>
      <c r="F879" s="1"/>
      <c r="G879" s="1"/>
    </row>
    <row r="880" spans="1:7">
      <c r="A880" s="1"/>
      <c r="B880" s="1"/>
      <c r="C880" s="1"/>
      <c r="D880" s="1"/>
      <c r="E880" s="1"/>
      <c r="F880" s="1"/>
      <c r="G880" s="1"/>
    </row>
    <row r="881" spans="1:7">
      <c r="A881" s="1"/>
      <c r="B881" s="1"/>
      <c r="C881" s="1"/>
      <c r="D881" s="1"/>
      <c r="E881" s="1"/>
      <c r="F881" s="1"/>
      <c r="G881" s="1"/>
    </row>
    <row r="882" spans="1:7">
      <c r="A882" s="1"/>
      <c r="B882" s="1"/>
      <c r="C882" s="1"/>
      <c r="D882" s="1"/>
      <c r="E882" s="1"/>
      <c r="F882" s="1"/>
      <c r="G882" s="1"/>
    </row>
    <row r="883" spans="1:7">
      <c r="A883" s="1"/>
      <c r="B883" s="1"/>
      <c r="C883" s="1"/>
      <c r="D883" s="1"/>
      <c r="E883" s="1"/>
      <c r="F883" s="1"/>
      <c r="G883" s="1"/>
    </row>
    <row r="884" spans="1:7">
      <c r="A884" s="1"/>
      <c r="B884" s="1"/>
      <c r="C884" s="1"/>
      <c r="D884" s="1"/>
      <c r="E884" s="1"/>
      <c r="F884" s="1"/>
      <c r="G884" s="1"/>
    </row>
    <row r="885" spans="1:7">
      <c r="A885" s="1"/>
      <c r="B885" s="1"/>
      <c r="C885" s="1"/>
      <c r="D885" s="1"/>
      <c r="E885" s="1"/>
      <c r="F885" s="1"/>
      <c r="G885" s="1"/>
    </row>
    <row r="886" spans="1:7">
      <c r="A886" s="1"/>
      <c r="B886" s="1"/>
      <c r="C886" s="1"/>
      <c r="D886" s="1"/>
      <c r="E886" s="1"/>
      <c r="F886" s="1"/>
      <c r="G886" s="1"/>
    </row>
    <row r="887" spans="1:7">
      <c r="A887" s="1"/>
      <c r="B887" s="1"/>
      <c r="C887" s="1"/>
      <c r="D887" s="1"/>
      <c r="E887" s="1"/>
      <c r="F887" s="1"/>
      <c r="G887" s="1"/>
    </row>
    <row r="888" spans="1:7">
      <c r="A888" s="1"/>
      <c r="B888" s="1"/>
      <c r="C888" s="1"/>
      <c r="D888" s="1"/>
      <c r="E888" s="1"/>
      <c r="F888" s="1"/>
      <c r="G888" s="1"/>
    </row>
    <row r="889" spans="1:7">
      <c r="A889" s="1"/>
      <c r="B889" s="1"/>
      <c r="C889" s="1"/>
      <c r="D889" s="1"/>
      <c r="E889" s="1"/>
      <c r="F889" s="1"/>
      <c r="G889" s="1"/>
    </row>
    <row r="890" spans="1:7">
      <c r="A890" s="1"/>
      <c r="B890" s="1"/>
      <c r="C890" s="1"/>
      <c r="D890" s="1"/>
      <c r="E890" s="1"/>
      <c r="F890" s="1"/>
      <c r="G890" s="1"/>
    </row>
    <row r="891" spans="1:7">
      <c r="A891" s="1"/>
      <c r="B891" s="1"/>
      <c r="C891" s="1"/>
      <c r="D891" s="1"/>
      <c r="E891" s="1"/>
      <c r="F891" s="1"/>
      <c r="G891" s="1"/>
    </row>
    <row r="892" spans="1:7">
      <c r="A892" s="1"/>
      <c r="B892" s="1"/>
      <c r="C892" s="1"/>
      <c r="D892" s="1"/>
      <c r="E892" s="1"/>
      <c r="F892" s="1"/>
      <c r="G892" s="1"/>
    </row>
    <row r="893" spans="1:7">
      <c r="A893" s="1"/>
      <c r="B893" s="1"/>
      <c r="C893" s="1"/>
      <c r="D893" s="1"/>
      <c r="E893" s="1"/>
      <c r="F893" s="1"/>
      <c r="G893" s="1"/>
    </row>
    <row r="894" spans="1:7">
      <c r="A894" s="1"/>
      <c r="B894" s="1"/>
      <c r="C894" s="1"/>
      <c r="D894" s="1"/>
      <c r="E894" s="1"/>
      <c r="F894" s="1"/>
      <c r="G894" s="1"/>
    </row>
    <row r="895" spans="1:7">
      <c r="A895" s="1"/>
      <c r="B895" s="1"/>
      <c r="C895" s="1"/>
      <c r="D895" s="1"/>
      <c r="E895" s="1"/>
      <c r="F895" s="1"/>
      <c r="G895" s="1"/>
    </row>
    <row r="896" spans="1:7">
      <c r="A896" s="1"/>
      <c r="B896" s="1"/>
      <c r="C896" s="1"/>
      <c r="D896" s="1"/>
      <c r="E896" s="1"/>
      <c r="F896" s="1"/>
      <c r="G896" s="1"/>
    </row>
    <row r="897" spans="1:7">
      <c r="A897" s="1"/>
      <c r="B897" s="1"/>
      <c r="C897" s="1"/>
      <c r="D897" s="1"/>
      <c r="E897" s="1"/>
      <c r="F897" s="1"/>
      <c r="G897" s="1"/>
    </row>
    <row r="898" spans="1:7">
      <c r="A898" s="1"/>
      <c r="B898" s="1"/>
      <c r="C898" s="1"/>
      <c r="D898" s="1"/>
      <c r="E898" s="1"/>
      <c r="F898" s="1"/>
      <c r="G898" s="1"/>
    </row>
  </sheetData>
  <mergeCells count="7">
    <mergeCell ref="B4:O4"/>
    <mergeCell ref="A1:G1"/>
    <mergeCell ref="A2:A3"/>
    <mergeCell ref="B2:B3"/>
    <mergeCell ref="C2:C3"/>
    <mergeCell ref="D2:H2"/>
    <mergeCell ref="I2:O2"/>
  </mergeCells>
  <pageMargins left="0.7" right="0.7" top="0.75" bottom="0.75" header="0.3" footer="0.3"/>
  <pageSetup scale="48" fitToHeight="0"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6"/>
  <sheetViews>
    <sheetView topLeftCell="A158" zoomScaleNormal="100" workbookViewId="0">
      <selection sqref="A1:K7"/>
    </sheetView>
  </sheetViews>
  <sheetFormatPr defaultRowHeight="15"/>
  <cols>
    <col min="1" max="1" width="38.7109375" style="283" customWidth="1"/>
    <col min="2" max="2" width="25.5703125" style="283" customWidth="1"/>
    <col min="3" max="3" width="28.5703125" style="283" customWidth="1"/>
    <col min="4" max="4" width="15.140625" style="283" hidden="1" customWidth="1"/>
    <col min="5" max="5" width="25.28515625" style="283" hidden="1" customWidth="1"/>
    <col min="6" max="6" width="25.140625" style="283" customWidth="1"/>
    <col min="7" max="7" width="21.5703125" style="283" customWidth="1"/>
    <col min="8" max="9" width="21.28515625" style="283" customWidth="1"/>
    <col min="10" max="10" width="25" style="283" customWidth="1"/>
    <col min="11" max="11" width="26.140625" style="284" customWidth="1"/>
    <col min="12" max="16384" width="9.140625" style="284"/>
  </cols>
  <sheetData>
    <row r="1" spans="1:11" ht="20.25" customHeight="1">
      <c r="A1" s="981" t="s">
        <v>1588</v>
      </c>
      <c r="B1" s="982"/>
      <c r="C1" s="982"/>
      <c r="D1" s="982"/>
      <c r="E1" s="982"/>
      <c r="F1" s="982"/>
      <c r="G1" s="982"/>
      <c r="H1" s="982"/>
      <c r="I1" s="632"/>
      <c r="J1" s="632"/>
      <c r="K1" s="633"/>
    </row>
    <row r="2" spans="1:11" ht="15" customHeight="1">
      <c r="A2" s="632"/>
      <c r="B2" s="632"/>
      <c r="C2" s="632"/>
      <c r="D2" s="632"/>
      <c r="E2" s="632"/>
      <c r="F2" s="632"/>
      <c r="G2" s="632"/>
      <c r="H2" s="632"/>
      <c r="I2" s="634"/>
      <c r="J2" s="634"/>
      <c r="K2" s="633"/>
    </row>
    <row r="3" spans="1:11" ht="10.5" customHeight="1">
      <c r="A3" s="981"/>
      <c r="B3" s="982"/>
      <c r="C3" s="982"/>
      <c r="D3" s="982"/>
      <c r="E3" s="982"/>
      <c r="F3" s="982"/>
      <c r="G3" s="982"/>
      <c r="H3" s="982"/>
      <c r="I3" s="634"/>
      <c r="J3" s="634"/>
      <c r="K3" s="633"/>
    </row>
    <row r="4" spans="1:11" ht="15" hidden="1" customHeight="1">
      <c r="A4" s="985"/>
      <c r="B4" s="986"/>
      <c r="C4" s="986"/>
      <c r="D4" s="986"/>
      <c r="E4" s="986"/>
      <c r="F4" s="986"/>
      <c r="G4" s="986"/>
      <c r="H4" s="986"/>
      <c r="I4" s="634"/>
      <c r="J4" s="634"/>
      <c r="K4" s="633"/>
    </row>
    <row r="5" spans="1:11" ht="15" customHeight="1">
      <c r="A5" s="987"/>
      <c r="B5" s="989" t="s">
        <v>83</v>
      </c>
      <c r="C5" s="989" t="s">
        <v>1107</v>
      </c>
      <c r="D5" s="991"/>
      <c r="E5" s="992"/>
      <c r="F5" s="992"/>
      <c r="G5" s="992"/>
      <c r="H5" s="992"/>
      <c r="I5" s="992"/>
      <c r="J5" s="635"/>
      <c r="K5" s="633"/>
    </row>
    <row r="6" spans="1:11">
      <c r="A6" s="988"/>
      <c r="B6" s="990"/>
      <c r="C6" s="990"/>
      <c r="D6" s="636">
        <v>2013</v>
      </c>
      <c r="E6" s="636">
        <v>2016</v>
      </c>
      <c r="F6" s="636">
        <v>2017</v>
      </c>
      <c r="G6" s="636">
        <v>2018</v>
      </c>
      <c r="H6" s="636">
        <v>2019</v>
      </c>
      <c r="I6" s="636">
        <v>2018</v>
      </c>
      <c r="J6" s="636">
        <v>2020</v>
      </c>
      <c r="K6" s="636">
        <v>2021</v>
      </c>
    </row>
    <row r="7" spans="1:11" ht="51" customHeight="1">
      <c r="A7" s="637" t="s">
        <v>626</v>
      </c>
      <c r="B7" s="983" t="s">
        <v>627</v>
      </c>
      <c r="C7" s="984"/>
      <c r="D7" s="984"/>
      <c r="E7" s="984"/>
      <c r="F7" s="984"/>
      <c r="G7" s="984"/>
      <c r="H7" s="984"/>
      <c r="I7" s="984"/>
      <c r="J7" s="635"/>
      <c r="K7" s="635"/>
    </row>
    <row r="8" spans="1:11">
      <c r="A8" s="548" t="s">
        <v>628</v>
      </c>
      <c r="B8" s="285"/>
      <c r="C8" s="285"/>
      <c r="D8" s="286">
        <f t="shared" ref="D8:J8" si="0">SUM(D9:D11)</f>
        <v>2351390</v>
      </c>
      <c r="E8" s="286">
        <f t="shared" si="0"/>
        <v>3290360</v>
      </c>
      <c r="F8" s="286">
        <f t="shared" si="0"/>
        <v>6560831.998695652</v>
      </c>
      <c r="G8" s="286">
        <f t="shared" si="0"/>
        <v>7211315.9986304343</v>
      </c>
      <c r="H8" s="286">
        <f t="shared" si="0"/>
        <v>7441596.9960619565</v>
      </c>
      <c r="I8" s="286">
        <f t="shared" si="0"/>
        <v>7683393.5013650544</v>
      </c>
      <c r="J8" s="286">
        <f t="shared" si="0"/>
        <v>7937279.7794333082</v>
      </c>
      <c r="K8" s="286">
        <f>SUM(K9:K11)</f>
        <v>8203859.8604049748</v>
      </c>
    </row>
    <row r="9" spans="1:11">
      <c r="A9" s="548" t="s">
        <v>629</v>
      </c>
      <c r="B9" s="285"/>
      <c r="C9" s="285"/>
      <c r="D9" s="286">
        <f t="shared" ref="D9:E11" si="1">D14+D19+D34+D54+D109</f>
        <v>1565380</v>
      </c>
      <c r="E9" s="286">
        <f t="shared" si="1"/>
        <v>1857960</v>
      </c>
      <c r="F9" s="286">
        <f>F14+F19+F34+F54+F109+F114</f>
        <v>4799999.998695652</v>
      </c>
      <c r="G9" s="286">
        <f>G14+G19+G34+G54+G109+G114-0.15</f>
        <v>4918470.9986304343</v>
      </c>
      <c r="H9" s="286">
        <f>H14+H19+H34+H54+H109+H114-0.86</f>
        <v>5147759.9960619565</v>
      </c>
      <c r="I9" s="286">
        <f>I14+I19+I34+I54+I109+I114-0.05</f>
        <v>5388514.9988650549</v>
      </c>
      <c r="J9" s="286">
        <f>J14+J19+J34+J54+J109+J114+0.05</f>
        <v>5641307.001308308</v>
      </c>
      <c r="K9" s="286">
        <f>K14+K19+K34+K54+K109+K114-0.45</f>
        <v>5906737.9988737246</v>
      </c>
    </row>
    <row r="10" spans="1:11">
      <c r="A10" s="280" t="s">
        <v>15</v>
      </c>
      <c r="B10" s="285"/>
      <c r="C10" s="285"/>
      <c r="D10" s="286">
        <f t="shared" si="1"/>
        <v>619690</v>
      </c>
      <c r="E10" s="286">
        <f t="shared" si="1"/>
        <v>962400</v>
      </c>
      <c r="F10" s="286">
        <f>F15+F20+F35+F55+F110+F115</f>
        <v>1760832</v>
      </c>
      <c r="G10" s="286">
        <f>G15+G20+G35+G55+G110+G115</f>
        <v>1992845</v>
      </c>
      <c r="H10" s="286">
        <f>H15+H20+H35+H55+H110+H115-0.25</f>
        <v>1993837</v>
      </c>
      <c r="I10" s="286">
        <f>I15+I20+I35+I55+I110+I115-0.61</f>
        <v>1994878.5024999999</v>
      </c>
      <c r="J10" s="286">
        <f>J15+J20+J35+J55+J110+J115-0.29</f>
        <v>1995972.778125</v>
      </c>
      <c r="K10" s="286">
        <f>K15+K20+K35+K55+K110+K115+0.14</f>
        <v>1997121.8615312499</v>
      </c>
    </row>
    <row r="11" spans="1:11">
      <c r="A11" s="287" t="s">
        <v>630</v>
      </c>
      <c r="B11" s="288"/>
      <c r="C11" s="288"/>
      <c r="D11" s="286">
        <f t="shared" si="1"/>
        <v>166320</v>
      </c>
      <c r="E11" s="286">
        <f t="shared" si="1"/>
        <v>470000</v>
      </c>
      <c r="F11" s="286">
        <f>F116</f>
        <v>0</v>
      </c>
      <c r="G11" s="286">
        <f>G16+G21+G36+G56+G111</f>
        <v>300000</v>
      </c>
      <c r="H11" s="286">
        <f>H16+H21+H36+H56+H111</f>
        <v>300000</v>
      </c>
      <c r="I11" s="286">
        <f>I16+I21+I36+I56+I111</f>
        <v>300000</v>
      </c>
      <c r="J11" s="286">
        <f>J16+J21+J36+J56+J111</f>
        <v>300000</v>
      </c>
      <c r="K11" s="286">
        <f>K16+K21+K36+K56+K111</f>
        <v>300000</v>
      </c>
    </row>
    <row r="12" spans="1:11" ht="48">
      <c r="A12" s="289" t="s">
        <v>631</v>
      </c>
      <c r="B12" s="290" t="s">
        <v>632</v>
      </c>
      <c r="C12" s="291" t="s">
        <v>633</v>
      </c>
      <c r="D12" s="291" t="s">
        <v>634</v>
      </c>
      <c r="E12" s="291" t="s">
        <v>634</v>
      </c>
      <c r="F12" s="291" t="s">
        <v>634</v>
      </c>
      <c r="G12" s="291" t="s">
        <v>635</v>
      </c>
      <c r="H12" s="291" t="s">
        <v>635</v>
      </c>
      <c r="I12" s="291" t="s">
        <v>635</v>
      </c>
      <c r="J12" s="291" t="s">
        <v>635</v>
      </c>
      <c r="K12" s="291" t="s">
        <v>635</v>
      </c>
    </row>
    <row r="13" spans="1:11">
      <c r="A13" s="292" t="s">
        <v>636</v>
      </c>
      <c r="B13" s="292"/>
      <c r="C13" s="292"/>
      <c r="D13" s="286">
        <f t="shared" ref="D13:J13" si="2">SUM(D14:D16)</f>
        <v>60000</v>
      </c>
      <c r="E13" s="286">
        <f t="shared" si="2"/>
        <v>60000</v>
      </c>
      <c r="F13" s="286">
        <f t="shared" si="2"/>
        <v>46000</v>
      </c>
      <c r="G13" s="286">
        <f t="shared" si="2"/>
        <v>46500</v>
      </c>
      <c r="H13" s="286">
        <f t="shared" si="2"/>
        <v>47025</v>
      </c>
      <c r="I13" s="286">
        <f t="shared" si="2"/>
        <v>47576.25</v>
      </c>
      <c r="J13" s="286">
        <f t="shared" si="2"/>
        <v>48155.0625</v>
      </c>
      <c r="K13" s="286">
        <f>SUM(K14:K16)</f>
        <v>48762.815625000003</v>
      </c>
    </row>
    <row r="14" spans="1:11">
      <c r="A14" s="292" t="s">
        <v>629</v>
      </c>
      <c r="B14" s="292"/>
      <c r="C14" s="292"/>
      <c r="D14" s="286">
        <f>3000*12</f>
        <v>36000</v>
      </c>
      <c r="E14" s="286">
        <f>3000*12</f>
        <v>36000</v>
      </c>
      <c r="F14" s="286">
        <v>10000</v>
      </c>
      <c r="G14" s="286">
        <f>F14*1.05</f>
        <v>10500</v>
      </c>
      <c r="H14" s="286">
        <f>G14*1.05</f>
        <v>11025</v>
      </c>
      <c r="I14" s="286">
        <f>H14*1.05</f>
        <v>11576.25</v>
      </c>
      <c r="J14" s="286">
        <f>I14*1.05</f>
        <v>12155.0625</v>
      </c>
      <c r="K14" s="286">
        <f>J14*1.05</f>
        <v>12762.815625000001</v>
      </c>
    </row>
    <row r="15" spans="1:11">
      <c r="A15" s="292" t="s">
        <v>15</v>
      </c>
      <c r="B15" s="292"/>
      <c r="C15" s="292"/>
      <c r="D15" s="286">
        <f>2000*12</f>
        <v>24000</v>
      </c>
      <c r="E15" s="286">
        <f>2000*12</f>
        <v>24000</v>
      </c>
      <c r="F15" s="286">
        <v>36000</v>
      </c>
      <c r="G15" s="286">
        <v>36000</v>
      </c>
      <c r="H15" s="286">
        <v>36000</v>
      </c>
      <c r="I15" s="286">
        <v>36000</v>
      </c>
      <c r="J15" s="286">
        <v>36000</v>
      </c>
      <c r="K15" s="286">
        <v>36000</v>
      </c>
    </row>
    <row r="16" spans="1:11">
      <c r="A16" s="292" t="s">
        <v>637</v>
      </c>
      <c r="B16" s="292"/>
      <c r="C16" s="292"/>
      <c r="D16" s="286"/>
      <c r="E16" s="286"/>
      <c r="F16" s="286"/>
      <c r="G16" s="286"/>
      <c r="H16" s="286"/>
      <c r="I16" s="286"/>
      <c r="J16" s="286"/>
      <c r="K16" s="286"/>
    </row>
    <row r="17" spans="1:11" ht="293.25">
      <c r="A17" s="293" t="s">
        <v>638</v>
      </c>
      <c r="B17" s="294" t="s">
        <v>1108</v>
      </c>
      <c r="C17" s="294" t="s">
        <v>1109</v>
      </c>
      <c r="D17" s="288" t="s">
        <v>639</v>
      </c>
      <c r="E17" s="295" t="s">
        <v>1084</v>
      </c>
      <c r="F17" s="295" t="s">
        <v>1110</v>
      </c>
      <c r="G17" s="295" t="s">
        <v>1110</v>
      </c>
      <c r="H17" s="295" t="s">
        <v>1110</v>
      </c>
      <c r="I17" s="295" t="s">
        <v>1110</v>
      </c>
      <c r="J17" s="295" t="s">
        <v>1110</v>
      </c>
      <c r="K17" s="295" t="s">
        <v>1110</v>
      </c>
    </row>
    <row r="18" spans="1:11">
      <c r="A18" s="280" t="s">
        <v>640</v>
      </c>
      <c r="B18" s="281"/>
      <c r="C18" s="281"/>
      <c r="D18" s="296">
        <f t="shared" ref="D18:J18" si="3">SUM(D19:D21)</f>
        <v>212510</v>
      </c>
      <c r="E18" s="296">
        <f t="shared" si="3"/>
        <v>490020</v>
      </c>
      <c r="F18" s="296">
        <f t="shared" si="3"/>
        <v>644865</v>
      </c>
      <c r="G18" s="296">
        <f t="shared" si="3"/>
        <v>708874.75</v>
      </c>
      <c r="H18" s="296">
        <f t="shared" si="3"/>
        <v>738568.48750000005</v>
      </c>
      <c r="I18" s="296">
        <f t="shared" si="3"/>
        <v>769746.91187500011</v>
      </c>
      <c r="J18" s="296">
        <f t="shared" si="3"/>
        <v>802484.25746875</v>
      </c>
      <c r="K18" s="296">
        <f>SUM(K19:K21)</f>
        <v>836858.47034218756</v>
      </c>
    </row>
    <row r="19" spans="1:11">
      <c r="A19" s="280" t="s">
        <v>629</v>
      </c>
      <c r="B19" s="281"/>
      <c r="C19" s="281"/>
      <c r="D19" s="282">
        <f t="shared" ref="D19:K21" si="4">D24+D29</f>
        <v>7000</v>
      </c>
      <c r="E19" s="282">
        <f t="shared" si="4"/>
        <v>325020</v>
      </c>
      <c r="F19" s="282">
        <f t="shared" si="4"/>
        <v>565595</v>
      </c>
      <c r="G19" s="282">
        <f t="shared" si="4"/>
        <v>593874.75</v>
      </c>
      <c r="H19" s="282">
        <f t="shared" si="4"/>
        <v>623568.48750000005</v>
      </c>
      <c r="I19" s="282">
        <f t="shared" si="4"/>
        <v>654746.91187500011</v>
      </c>
      <c r="J19" s="282">
        <f t="shared" si="4"/>
        <v>687484.25746875</v>
      </c>
      <c r="K19" s="282">
        <f t="shared" si="4"/>
        <v>721858.47034218756</v>
      </c>
    </row>
    <row r="20" spans="1:11">
      <c r="A20" s="280" t="s">
        <v>15</v>
      </c>
      <c r="B20" s="281"/>
      <c r="C20" s="281"/>
      <c r="D20" s="282">
        <f>D25+D30</f>
        <v>39190</v>
      </c>
      <c r="E20" s="282">
        <v>165000</v>
      </c>
      <c r="F20" s="282">
        <v>79270</v>
      </c>
      <c r="G20" s="282">
        <f t="shared" si="4"/>
        <v>115000</v>
      </c>
      <c r="H20" s="282">
        <f t="shared" si="4"/>
        <v>115000</v>
      </c>
      <c r="I20" s="282">
        <f t="shared" si="4"/>
        <v>115000</v>
      </c>
      <c r="J20" s="282">
        <f t="shared" si="4"/>
        <v>115000</v>
      </c>
      <c r="K20" s="282">
        <f t="shared" si="4"/>
        <v>115000</v>
      </c>
    </row>
    <row r="21" spans="1:11">
      <c r="A21" s="280" t="s">
        <v>641</v>
      </c>
      <c r="B21" s="281"/>
      <c r="C21" s="281"/>
      <c r="D21" s="282">
        <f>D26+D31</f>
        <v>166320</v>
      </c>
      <c r="E21" s="282">
        <f>E26+E31</f>
        <v>0</v>
      </c>
      <c r="F21" s="282">
        <f t="shared" si="4"/>
        <v>0</v>
      </c>
      <c r="G21" s="282">
        <f t="shared" si="4"/>
        <v>0</v>
      </c>
      <c r="H21" s="282">
        <f t="shared" si="4"/>
        <v>0</v>
      </c>
      <c r="I21" s="282">
        <f t="shared" si="4"/>
        <v>0</v>
      </c>
      <c r="J21" s="282">
        <f t="shared" si="4"/>
        <v>0</v>
      </c>
      <c r="K21" s="282">
        <f t="shared" si="4"/>
        <v>0</v>
      </c>
    </row>
    <row r="22" spans="1:11" ht="258.75">
      <c r="A22" s="288" t="s">
        <v>1111</v>
      </c>
      <c r="B22" s="288" t="s">
        <v>1085</v>
      </c>
      <c r="C22" s="625" t="s">
        <v>1589</v>
      </c>
      <c r="D22" s="288" t="s">
        <v>642</v>
      </c>
      <c r="E22" s="295" t="s">
        <v>1086</v>
      </c>
      <c r="F22" s="295" t="s">
        <v>1112</v>
      </c>
      <c r="G22" s="295" t="s">
        <v>1112</v>
      </c>
      <c r="H22" s="295" t="s">
        <v>1112</v>
      </c>
      <c r="I22" s="295" t="s">
        <v>1112</v>
      </c>
      <c r="J22" s="295" t="s">
        <v>1112</v>
      </c>
      <c r="K22" s="295" t="s">
        <v>1112</v>
      </c>
    </row>
    <row r="23" spans="1:11">
      <c r="A23" s="297" t="s">
        <v>643</v>
      </c>
      <c r="B23" s="285"/>
      <c r="C23" s="285"/>
      <c r="D23" s="298">
        <f t="shared" ref="D23:K23" si="5">SUM(D24:D26)</f>
        <v>7000</v>
      </c>
      <c r="E23" s="298">
        <f t="shared" si="5"/>
        <v>8400</v>
      </c>
      <c r="F23" s="298">
        <f t="shared" si="5"/>
        <v>134028</v>
      </c>
      <c r="G23" s="298">
        <f t="shared" si="5"/>
        <v>155729.4</v>
      </c>
      <c r="H23" s="298">
        <f t="shared" si="5"/>
        <v>162765.87</v>
      </c>
      <c r="I23" s="298">
        <f t="shared" si="5"/>
        <v>170154.1635</v>
      </c>
      <c r="J23" s="298">
        <f t="shared" si="5"/>
        <v>177911.871675</v>
      </c>
      <c r="K23" s="298">
        <f t="shared" si="5"/>
        <v>186057.46525875002</v>
      </c>
    </row>
    <row r="24" spans="1:11">
      <c r="A24" s="297" t="s">
        <v>629</v>
      </c>
      <c r="B24" s="294"/>
      <c r="C24" s="294"/>
      <c r="D24" s="298">
        <v>7000</v>
      </c>
      <c r="E24" s="298"/>
      <c r="F24" s="298">
        <f>(1138*4*12)+(5800*12)+(817*12)</f>
        <v>134028</v>
      </c>
      <c r="G24" s="298">
        <f>F24*1.05</f>
        <v>140729.4</v>
      </c>
      <c r="H24" s="298">
        <f>G24*1.05</f>
        <v>147765.87</v>
      </c>
      <c r="I24" s="298">
        <f>H24*1.05</f>
        <v>155154.1635</v>
      </c>
      <c r="J24" s="298">
        <f>I24*1.05</f>
        <v>162911.871675</v>
      </c>
      <c r="K24" s="298">
        <f>J24*1.05</f>
        <v>171057.46525875002</v>
      </c>
    </row>
    <row r="25" spans="1:11">
      <c r="A25" s="280" t="s">
        <v>15</v>
      </c>
      <c r="B25" s="299"/>
      <c r="C25" s="299"/>
      <c r="D25" s="300"/>
      <c r="E25" s="300">
        <v>8400</v>
      </c>
      <c r="F25" s="300"/>
      <c r="G25" s="626">
        <v>15000</v>
      </c>
      <c r="H25" s="626">
        <v>15000</v>
      </c>
      <c r="I25" s="626">
        <v>15000</v>
      </c>
      <c r="J25" s="626">
        <v>15000</v>
      </c>
      <c r="K25" s="626">
        <v>15000</v>
      </c>
    </row>
    <row r="26" spans="1:11">
      <c r="A26" s="297" t="s">
        <v>637</v>
      </c>
      <c r="B26" s="294"/>
      <c r="C26" s="294"/>
      <c r="D26" s="301"/>
      <c r="E26" s="301"/>
      <c r="F26" s="301"/>
      <c r="G26" s="301"/>
      <c r="H26" s="301"/>
      <c r="I26" s="301"/>
      <c r="J26" s="301"/>
      <c r="K26" s="301"/>
    </row>
    <row r="27" spans="1:11" ht="204">
      <c r="A27" s="294" t="s">
        <v>1113</v>
      </c>
      <c r="B27" s="294" t="s">
        <v>1114</v>
      </c>
      <c r="C27" s="295" t="s">
        <v>1115</v>
      </c>
      <c r="D27" s="294" t="s">
        <v>644</v>
      </c>
      <c r="E27" s="294" t="s">
        <v>1087</v>
      </c>
      <c r="F27" s="295" t="s">
        <v>1088</v>
      </c>
      <c r="G27" s="295" t="s">
        <v>1088</v>
      </c>
      <c r="H27" s="295" t="s">
        <v>1088</v>
      </c>
      <c r="I27" s="295" t="s">
        <v>1088</v>
      </c>
      <c r="J27" s="295" t="s">
        <v>1088</v>
      </c>
      <c r="K27" s="295" t="s">
        <v>1088</v>
      </c>
    </row>
    <row r="28" spans="1:11">
      <c r="A28" s="302" t="s">
        <v>645</v>
      </c>
      <c r="B28" s="285"/>
      <c r="C28" s="303"/>
      <c r="D28" s="298">
        <f t="shared" ref="D28:J28" si="6">SUM(D29:D31)</f>
        <v>205510</v>
      </c>
      <c r="E28" s="298">
        <f t="shared" si="6"/>
        <v>379260</v>
      </c>
      <c r="F28" s="298">
        <f t="shared" si="6"/>
        <v>531567</v>
      </c>
      <c r="G28" s="298">
        <f t="shared" si="6"/>
        <v>553145.35000000009</v>
      </c>
      <c r="H28" s="298">
        <f t="shared" si="6"/>
        <v>575802.61750000005</v>
      </c>
      <c r="I28" s="298">
        <f t="shared" si="6"/>
        <v>599592.74837500008</v>
      </c>
      <c r="J28" s="298">
        <f t="shared" si="6"/>
        <v>624572.38579375006</v>
      </c>
      <c r="K28" s="298">
        <f>SUM(K29:K31)</f>
        <v>650801.00508343754</v>
      </c>
    </row>
    <row r="29" spans="1:11">
      <c r="A29" s="280" t="s">
        <v>629</v>
      </c>
      <c r="B29" s="281"/>
      <c r="C29" s="281"/>
      <c r="D29" s="282">
        <v>0</v>
      </c>
      <c r="E29" s="282">
        <f>(23685*12)+(1400*12)+(2000*12)</f>
        <v>325020</v>
      </c>
      <c r="F29" s="282">
        <f>30042*13.5+26000</f>
        <v>431567</v>
      </c>
      <c r="G29" s="282">
        <f>F29*1.05</f>
        <v>453145.35000000003</v>
      </c>
      <c r="H29" s="282">
        <f>G29*1.05</f>
        <v>475802.61750000005</v>
      </c>
      <c r="I29" s="282">
        <f>H29*1.05</f>
        <v>499592.74837500008</v>
      </c>
      <c r="J29" s="282">
        <f>I29*1.05</f>
        <v>524572.38579375006</v>
      </c>
      <c r="K29" s="282">
        <f>J29*1.05</f>
        <v>550801.00508343754</v>
      </c>
    </row>
    <row r="30" spans="1:11">
      <c r="A30" s="280" t="s">
        <v>15</v>
      </c>
      <c r="B30" s="281"/>
      <c r="C30" s="281"/>
      <c r="D30" s="282">
        <v>39190</v>
      </c>
      <c r="E30" s="282">
        <f>4520*12</f>
        <v>54240</v>
      </c>
      <c r="F30" s="282">
        <v>100000</v>
      </c>
      <c r="G30" s="282">
        <v>100000</v>
      </c>
      <c r="H30" s="282">
        <v>100000</v>
      </c>
      <c r="I30" s="282">
        <v>100000</v>
      </c>
      <c r="J30" s="282">
        <v>100000</v>
      </c>
      <c r="K30" s="282">
        <v>100000</v>
      </c>
    </row>
    <row r="31" spans="1:11">
      <c r="A31" s="297" t="s">
        <v>637</v>
      </c>
      <c r="B31" s="285"/>
      <c r="C31" s="285"/>
      <c r="D31" s="298">
        <f>12*12*1155</f>
        <v>166320</v>
      </c>
      <c r="E31" s="304">
        <v>0</v>
      </c>
      <c r="F31" s="304">
        <v>0</v>
      </c>
      <c r="G31" s="304">
        <v>0</v>
      </c>
      <c r="H31" s="304">
        <v>0</v>
      </c>
      <c r="I31" s="304"/>
      <c r="J31" s="304">
        <v>0</v>
      </c>
      <c r="K31" s="304">
        <v>0</v>
      </c>
    </row>
    <row r="32" spans="1:11" ht="127.5">
      <c r="A32" s="305" t="s">
        <v>646</v>
      </c>
      <c r="B32" s="288" t="s">
        <v>1116</v>
      </c>
      <c r="C32" s="306" t="s">
        <v>1117</v>
      </c>
      <c r="D32" s="288" t="s">
        <v>647</v>
      </c>
      <c r="E32" s="306" t="s">
        <v>647</v>
      </c>
      <c r="F32" s="306" t="s">
        <v>1118</v>
      </c>
      <c r="G32" s="306" t="s">
        <v>1118</v>
      </c>
      <c r="H32" s="306" t="s">
        <v>1118</v>
      </c>
      <c r="I32" s="306" t="s">
        <v>1118</v>
      </c>
      <c r="J32" s="306" t="s">
        <v>1118</v>
      </c>
      <c r="K32" s="306" t="s">
        <v>1118</v>
      </c>
    </row>
    <row r="33" spans="1:11">
      <c r="A33" s="307" t="s">
        <v>648</v>
      </c>
      <c r="B33" s="281"/>
      <c r="C33" s="308"/>
      <c r="D33" s="282">
        <f t="shared" ref="D33:J33" si="7">SUM(D34:D36)</f>
        <v>335750</v>
      </c>
      <c r="E33" s="282">
        <f t="shared" si="7"/>
        <v>643200</v>
      </c>
      <c r="F33" s="282">
        <f t="shared" si="7"/>
        <v>971893</v>
      </c>
      <c r="G33" s="282">
        <f t="shared" si="7"/>
        <v>993163.55</v>
      </c>
      <c r="H33" s="282">
        <f t="shared" si="7"/>
        <v>1019321.7275</v>
      </c>
      <c r="I33" s="282">
        <f t="shared" si="7"/>
        <v>1046787.8138750002</v>
      </c>
      <c r="J33" s="282">
        <f t="shared" si="7"/>
        <v>1075627.2045687502</v>
      </c>
      <c r="K33" s="282">
        <f>SUM(K34:K36)</f>
        <v>1105908.5647971879</v>
      </c>
    </row>
    <row r="34" spans="1:11">
      <c r="A34" s="280" t="s">
        <v>629</v>
      </c>
      <c r="B34" s="281"/>
      <c r="C34" s="281"/>
      <c r="D34" s="282">
        <f t="shared" ref="D34:K36" si="8">D39+D44+D49</f>
        <v>200000</v>
      </c>
      <c r="E34" s="282">
        <f t="shared" si="8"/>
        <v>450000</v>
      </c>
      <c r="F34" s="282">
        <f t="shared" si="8"/>
        <v>479351</v>
      </c>
      <c r="G34" s="282">
        <f t="shared" si="8"/>
        <v>503318.55000000005</v>
      </c>
      <c r="H34" s="282">
        <f t="shared" si="8"/>
        <v>528484.47750000004</v>
      </c>
      <c r="I34" s="282">
        <f t="shared" si="8"/>
        <v>554908.70137500018</v>
      </c>
      <c r="J34" s="282">
        <f t="shared" si="8"/>
        <v>582654.13644375023</v>
      </c>
      <c r="K34" s="282">
        <f t="shared" si="8"/>
        <v>611786.84326593787</v>
      </c>
    </row>
    <row r="35" spans="1:11">
      <c r="A35" s="280" t="s">
        <v>15</v>
      </c>
      <c r="B35" s="281"/>
      <c r="C35" s="281"/>
      <c r="D35" s="282">
        <f t="shared" si="8"/>
        <v>135750</v>
      </c>
      <c r="E35" s="282">
        <f t="shared" si="8"/>
        <v>193200</v>
      </c>
      <c r="F35" s="282">
        <f t="shared" si="8"/>
        <v>342542</v>
      </c>
      <c r="G35" s="282">
        <f t="shared" si="8"/>
        <v>339845</v>
      </c>
      <c r="H35" s="282">
        <f t="shared" si="8"/>
        <v>340837.25</v>
      </c>
      <c r="I35" s="282">
        <f t="shared" si="8"/>
        <v>341879.11249999999</v>
      </c>
      <c r="J35" s="282">
        <f t="shared" si="8"/>
        <v>342973.06812499999</v>
      </c>
      <c r="K35" s="282">
        <f t="shared" si="8"/>
        <v>344121.72153124999</v>
      </c>
    </row>
    <row r="36" spans="1:11">
      <c r="A36" s="280" t="s">
        <v>641</v>
      </c>
      <c r="B36" s="281"/>
      <c r="C36" s="281"/>
      <c r="D36" s="282">
        <f t="shared" si="8"/>
        <v>0</v>
      </c>
      <c r="E36" s="282">
        <f t="shared" si="8"/>
        <v>0</v>
      </c>
      <c r="F36" s="282">
        <f t="shared" si="8"/>
        <v>150000</v>
      </c>
      <c r="G36" s="282">
        <f t="shared" si="8"/>
        <v>150000</v>
      </c>
      <c r="H36" s="282">
        <f t="shared" si="8"/>
        <v>150000</v>
      </c>
      <c r="I36" s="282">
        <f t="shared" si="8"/>
        <v>150000</v>
      </c>
      <c r="J36" s="282">
        <f t="shared" si="8"/>
        <v>150000</v>
      </c>
      <c r="K36" s="282">
        <f t="shared" si="8"/>
        <v>150000</v>
      </c>
    </row>
    <row r="37" spans="1:11" ht="382.5">
      <c r="A37" s="306" t="s">
        <v>1590</v>
      </c>
      <c r="B37" s="288" t="s">
        <v>1591</v>
      </c>
      <c r="C37" s="306" t="s">
        <v>1119</v>
      </c>
      <c r="D37" s="288" t="s">
        <v>649</v>
      </c>
      <c r="E37" s="309" t="s">
        <v>1120</v>
      </c>
      <c r="F37" s="309" t="s">
        <v>1089</v>
      </c>
      <c r="G37" s="627" t="s">
        <v>1089</v>
      </c>
      <c r="H37" s="309" t="s">
        <v>1089</v>
      </c>
      <c r="I37" s="309" t="s">
        <v>1089</v>
      </c>
      <c r="J37" s="309" t="s">
        <v>1089</v>
      </c>
      <c r="K37" s="309" t="s">
        <v>1089</v>
      </c>
    </row>
    <row r="38" spans="1:11">
      <c r="A38" s="302" t="s">
        <v>650</v>
      </c>
      <c r="B38" s="285"/>
      <c r="C38" s="303"/>
      <c r="D38" s="298">
        <f t="shared" ref="D38:J38" si="9">SUM(D39:D41)</f>
        <v>215050</v>
      </c>
      <c r="E38" s="298">
        <f t="shared" si="9"/>
        <v>580000</v>
      </c>
      <c r="F38" s="298">
        <f t="shared" si="9"/>
        <v>792743</v>
      </c>
      <c r="G38" s="298">
        <f t="shared" si="9"/>
        <v>812818.55</v>
      </c>
      <c r="H38" s="298">
        <f t="shared" si="9"/>
        <v>837459.47750000004</v>
      </c>
      <c r="I38" s="298">
        <f t="shared" si="9"/>
        <v>863332.45137500018</v>
      </c>
      <c r="J38" s="298">
        <f t="shared" si="9"/>
        <v>890499.07394375023</v>
      </c>
      <c r="K38" s="298">
        <f>SUM(K39:K41)</f>
        <v>919024.02764093783</v>
      </c>
    </row>
    <row r="39" spans="1:11">
      <c r="A39" s="297" t="s">
        <v>629</v>
      </c>
      <c r="B39" s="285"/>
      <c r="C39" s="285"/>
      <c r="D39" s="298">
        <v>200000</v>
      </c>
      <c r="E39" s="298">
        <v>450000</v>
      </c>
      <c r="F39" s="298">
        <f>400000+(3025*13)+30000+26</f>
        <v>469351</v>
      </c>
      <c r="G39" s="298">
        <f>F39*1.05</f>
        <v>492818.55000000005</v>
      </c>
      <c r="H39" s="298">
        <f>G39*1.05</f>
        <v>517459.4775000001</v>
      </c>
      <c r="I39" s="298">
        <f>H39*1.05</f>
        <v>543332.45137500018</v>
      </c>
      <c r="J39" s="298">
        <f>I39*1.05</f>
        <v>570499.07394375023</v>
      </c>
      <c r="K39" s="298">
        <f>J39*1.05</f>
        <v>599024.02764093783</v>
      </c>
    </row>
    <row r="40" spans="1:11">
      <c r="A40" s="297" t="s">
        <v>15</v>
      </c>
      <c r="B40" s="285"/>
      <c r="C40" s="285"/>
      <c r="D40" s="298">
        <f>7000*2.15</f>
        <v>15050</v>
      </c>
      <c r="E40" s="298">
        <v>130000</v>
      </c>
      <c r="F40" s="298">
        <f>47500*2.7+26010*2.7+17746*2.7+10000*2.7+0.8</f>
        <v>273392</v>
      </c>
      <c r="G40" s="298">
        <v>270000</v>
      </c>
      <c r="H40" s="298">
        <v>270000</v>
      </c>
      <c r="I40" s="298">
        <v>270000</v>
      </c>
      <c r="J40" s="298">
        <v>270000</v>
      </c>
      <c r="K40" s="298">
        <v>270000</v>
      </c>
    </row>
    <row r="41" spans="1:11">
      <c r="A41" s="297" t="s">
        <v>637</v>
      </c>
      <c r="B41" s="285"/>
      <c r="C41" s="285"/>
      <c r="D41" s="298">
        <v>0</v>
      </c>
      <c r="E41" s="298">
        <v>0</v>
      </c>
      <c r="F41" s="298">
        <v>50000</v>
      </c>
      <c r="G41" s="298">
        <v>50000</v>
      </c>
      <c r="H41" s="298">
        <v>50000</v>
      </c>
      <c r="I41" s="298">
        <v>50000</v>
      </c>
      <c r="J41" s="298">
        <v>50000</v>
      </c>
      <c r="K41" s="298">
        <v>50000</v>
      </c>
    </row>
    <row r="42" spans="1:11" ht="140.25">
      <c r="A42" s="310" t="s">
        <v>651</v>
      </c>
      <c r="B42" s="288" t="s">
        <v>652</v>
      </c>
      <c r="C42" s="306" t="s">
        <v>653</v>
      </c>
      <c r="D42" s="288" t="s">
        <v>654</v>
      </c>
      <c r="E42" s="306" t="s">
        <v>654</v>
      </c>
      <c r="F42" s="288" t="s">
        <v>654</v>
      </c>
      <c r="G42" s="288" t="s">
        <v>655</v>
      </c>
      <c r="H42" s="288" t="s">
        <v>654</v>
      </c>
      <c r="I42" s="288" t="s">
        <v>654</v>
      </c>
      <c r="J42" s="288" t="s">
        <v>654</v>
      </c>
      <c r="K42" s="288" t="s">
        <v>654</v>
      </c>
    </row>
    <row r="43" spans="1:11">
      <c r="A43" s="302" t="s">
        <v>656</v>
      </c>
      <c r="B43" s="285"/>
      <c r="C43" s="303"/>
      <c r="D43" s="311">
        <f t="shared" ref="D43:J43" si="10">SUM(D44:D46)</f>
        <v>107500</v>
      </c>
      <c r="E43" s="311">
        <f t="shared" si="10"/>
        <v>50000</v>
      </c>
      <c r="F43" s="311">
        <f t="shared" si="10"/>
        <v>160250</v>
      </c>
      <c r="G43" s="311">
        <f t="shared" si="10"/>
        <v>160500</v>
      </c>
      <c r="H43" s="311">
        <f t="shared" si="10"/>
        <v>161025</v>
      </c>
      <c r="I43" s="311">
        <f t="shared" si="10"/>
        <v>161576.25</v>
      </c>
      <c r="J43" s="311">
        <f t="shared" si="10"/>
        <v>162155.0625</v>
      </c>
      <c r="K43" s="311">
        <f>SUM(K44:K46)</f>
        <v>162762.81562499999</v>
      </c>
    </row>
    <row r="44" spans="1:11">
      <c r="A44" s="297" t="s">
        <v>629</v>
      </c>
      <c r="B44" s="285"/>
      <c r="C44" s="285"/>
      <c r="D44" s="311">
        <v>0</v>
      </c>
      <c r="E44" s="311">
        <v>0</v>
      </c>
      <c r="F44" s="311">
        <v>10000</v>
      </c>
      <c r="G44" s="311">
        <f>F44*1.05</f>
        <v>10500</v>
      </c>
      <c r="H44" s="311">
        <f>G44*1.05</f>
        <v>11025</v>
      </c>
      <c r="I44" s="311">
        <f>H44*1.05</f>
        <v>11576.25</v>
      </c>
      <c r="J44" s="311">
        <f>I44*1.05</f>
        <v>12155.0625</v>
      </c>
      <c r="K44" s="311">
        <f>J44*1.05</f>
        <v>12762.815625000001</v>
      </c>
    </row>
    <row r="45" spans="1:11">
      <c r="A45" s="297" t="s">
        <v>15</v>
      </c>
      <c r="B45" s="285"/>
      <c r="C45" s="285"/>
      <c r="D45" s="311">
        <f>50000*2.15</f>
        <v>107500</v>
      </c>
      <c r="E45" s="311">
        <v>50000</v>
      </c>
      <c r="F45" s="311">
        <f>7500*2.7+30000</f>
        <v>50250</v>
      </c>
      <c r="G45" s="311">
        <v>50000</v>
      </c>
      <c r="H45" s="311">
        <v>50000</v>
      </c>
      <c r="I45" s="311">
        <v>50000</v>
      </c>
      <c r="J45" s="311">
        <v>50000</v>
      </c>
      <c r="K45" s="311">
        <v>50000</v>
      </c>
    </row>
    <row r="46" spans="1:11">
      <c r="A46" s="297" t="s">
        <v>637</v>
      </c>
      <c r="B46" s="285"/>
      <c r="C46" s="285"/>
      <c r="D46" s="311">
        <v>0</v>
      </c>
      <c r="E46" s="311">
        <v>0</v>
      </c>
      <c r="F46" s="311">
        <v>100000</v>
      </c>
      <c r="G46" s="311">
        <v>100000</v>
      </c>
      <c r="H46" s="311">
        <v>100000</v>
      </c>
      <c r="I46" s="311">
        <v>100000</v>
      </c>
      <c r="J46" s="311">
        <v>100000</v>
      </c>
      <c r="K46" s="311">
        <v>100000</v>
      </c>
    </row>
    <row r="47" spans="1:11" ht="102">
      <c r="A47" s="294" t="s">
        <v>657</v>
      </c>
      <c r="B47" s="288" t="s">
        <v>658</v>
      </c>
      <c r="C47" s="306" t="s">
        <v>659</v>
      </c>
      <c r="D47" s="288" t="s">
        <v>660</v>
      </c>
      <c r="E47" s="288" t="s">
        <v>1592</v>
      </c>
      <c r="F47" s="288" t="s">
        <v>1592</v>
      </c>
      <c r="G47" s="288" t="s">
        <v>1592</v>
      </c>
      <c r="H47" s="288" t="s">
        <v>1592</v>
      </c>
      <c r="I47" s="288" t="s">
        <v>1592</v>
      </c>
      <c r="J47" s="288" t="s">
        <v>1592</v>
      </c>
      <c r="K47" s="288" t="s">
        <v>1592</v>
      </c>
    </row>
    <row r="48" spans="1:11">
      <c r="A48" s="312" t="s">
        <v>661</v>
      </c>
      <c r="B48" s="313"/>
      <c r="C48" s="314"/>
      <c r="D48" s="304">
        <f t="shared" ref="D48:J48" si="11">SUM(D49:D51)</f>
        <v>13200.000000000002</v>
      </c>
      <c r="E48" s="304">
        <f t="shared" si="11"/>
        <v>13200.000000000002</v>
      </c>
      <c r="F48" s="304">
        <f t="shared" si="11"/>
        <v>18900</v>
      </c>
      <c r="G48" s="304">
        <f t="shared" si="11"/>
        <v>19845</v>
      </c>
      <c r="H48" s="304">
        <f t="shared" si="11"/>
        <v>20837.25</v>
      </c>
      <c r="I48" s="304">
        <f t="shared" si="11"/>
        <v>21879.112499999999</v>
      </c>
      <c r="J48" s="304">
        <f t="shared" si="11"/>
        <v>22973.068125000002</v>
      </c>
      <c r="K48" s="304">
        <f>SUM(K49:K51)</f>
        <v>24121.721531250001</v>
      </c>
    </row>
    <row r="49" spans="1:11">
      <c r="A49" s="297" t="s">
        <v>629</v>
      </c>
      <c r="B49" s="313"/>
      <c r="C49" s="313"/>
      <c r="D49" s="304">
        <v>0</v>
      </c>
      <c r="E49" s="304">
        <v>0</v>
      </c>
      <c r="F49" s="304">
        <v>0</v>
      </c>
      <c r="G49" s="304">
        <v>0</v>
      </c>
      <c r="H49" s="304">
        <v>0</v>
      </c>
      <c r="I49" s="304">
        <v>0</v>
      </c>
      <c r="J49" s="304">
        <v>0</v>
      </c>
      <c r="K49" s="304">
        <v>0</v>
      </c>
    </row>
    <row r="50" spans="1:11">
      <c r="A50" s="297" t="s">
        <v>15</v>
      </c>
      <c r="B50" s="313"/>
      <c r="C50" s="313"/>
      <c r="D50" s="304">
        <f>6000*2.2</f>
        <v>13200.000000000002</v>
      </c>
      <c r="E50" s="304">
        <f>6000*2.2</f>
        <v>13200.000000000002</v>
      </c>
      <c r="F50" s="304">
        <f>7000*2.7</f>
        <v>18900</v>
      </c>
      <c r="G50" s="304">
        <f>F50*1.05</f>
        <v>19845</v>
      </c>
      <c r="H50" s="304">
        <f>G50*1.05</f>
        <v>20837.25</v>
      </c>
      <c r="I50" s="304">
        <f>H50*1.05</f>
        <v>21879.112499999999</v>
      </c>
      <c r="J50" s="304">
        <f>I50*1.05</f>
        <v>22973.068125000002</v>
      </c>
      <c r="K50" s="304">
        <f>J50*1.05</f>
        <v>24121.721531250001</v>
      </c>
    </row>
    <row r="51" spans="1:11">
      <c r="A51" s="297" t="s">
        <v>637</v>
      </c>
      <c r="B51" s="313"/>
      <c r="C51" s="313"/>
      <c r="D51" s="304">
        <v>0</v>
      </c>
      <c r="E51" s="304">
        <v>0</v>
      </c>
      <c r="F51" s="304">
        <v>0</v>
      </c>
      <c r="G51" s="304">
        <v>0</v>
      </c>
      <c r="H51" s="304">
        <v>0</v>
      </c>
      <c r="I51" s="304"/>
      <c r="J51" s="304">
        <v>0</v>
      </c>
      <c r="K51" s="304">
        <v>0</v>
      </c>
    </row>
    <row r="52" spans="1:11" ht="395.25">
      <c r="A52" s="305" t="s">
        <v>1090</v>
      </c>
      <c r="B52" s="315" t="s">
        <v>1121</v>
      </c>
      <c r="C52" s="310" t="s">
        <v>1122</v>
      </c>
      <c r="D52" s="315" t="s">
        <v>662</v>
      </c>
      <c r="E52" s="315" t="s">
        <v>1091</v>
      </c>
      <c r="F52" s="315" t="s">
        <v>1091</v>
      </c>
      <c r="G52" s="315" t="s">
        <v>1091</v>
      </c>
      <c r="H52" s="315" t="s">
        <v>1091</v>
      </c>
      <c r="I52" s="315" t="s">
        <v>1091</v>
      </c>
      <c r="J52" s="315" t="s">
        <v>1091</v>
      </c>
      <c r="K52" s="315" t="s">
        <v>1091</v>
      </c>
    </row>
    <row r="53" spans="1:11">
      <c r="A53" s="280" t="s">
        <v>663</v>
      </c>
      <c r="B53" s="281"/>
      <c r="C53" s="308"/>
      <c r="D53" s="282">
        <f t="shared" ref="D53:J53" si="12">SUM(D54:D56)</f>
        <v>1356580</v>
      </c>
      <c r="E53" s="282">
        <f t="shared" si="12"/>
        <v>1597140</v>
      </c>
      <c r="F53" s="282">
        <f t="shared" si="12"/>
        <v>2460913.998695652</v>
      </c>
      <c r="G53" s="282">
        <f t="shared" si="12"/>
        <v>2540433.8486304348</v>
      </c>
      <c r="H53" s="282">
        <f t="shared" si="12"/>
        <v>2608221.6910619568</v>
      </c>
      <c r="I53" s="282">
        <f t="shared" si="12"/>
        <v>2679398.9256150546</v>
      </c>
      <c r="J53" s="282">
        <f t="shared" si="12"/>
        <v>2754135.0218958072</v>
      </c>
      <c r="K53" s="282">
        <f>SUM(K54:K56)</f>
        <v>2832607.9229905978</v>
      </c>
    </row>
    <row r="54" spans="1:11">
      <c r="A54" s="280" t="s">
        <v>629</v>
      </c>
      <c r="B54" s="281"/>
      <c r="C54" s="281"/>
      <c r="D54" s="282">
        <f t="shared" ref="D54:E56" si="13">D59+D64+D69+D74+D104</f>
        <v>972380</v>
      </c>
      <c r="E54" s="282">
        <f t="shared" si="13"/>
        <v>746940</v>
      </c>
      <c r="F54" s="282">
        <f t="shared" ref="F54:K56" si="14">F59+F64+F69+F74+F79+F84+F89+F94+F99+F104</f>
        <v>1723773.9986956522</v>
      </c>
      <c r="G54" s="282">
        <f t="shared" si="14"/>
        <v>1688433.8486304346</v>
      </c>
      <c r="H54" s="282">
        <f t="shared" si="14"/>
        <v>1756221.6910619566</v>
      </c>
      <c r="I54" s="282">
        <f t="shared" si="14"/>
        <v>1827398.9256150546</v>
      </c>
      <c r="J54" s="282">
        <f t="shared" si="14"/>
        <v>1902135.0218958075</v>
      </c>
      <c r="K54" s="282">
        <f t="shared" si="14"/>
        <v>1980607.9229905978</v>
      </c>
    </row>
    <row r="55" spans="1:11">
      <c r="A55" s="280" t="s">
        <v>15</v>
      </c>
      <c r="B55" s="281"/>
      <c r="C55" s="281"/>
      <c r="D55" s="282">
        <f t="shared" si="13"/>
        <v>384200</v>
      </c>
      <c r="E55" s="282">
        <f t="shared" si="13"/>
        <v>380200</v>
      </c>
      <c r="F55" s="282">
        <f t="shared" si="14"/>
        <v>587140</v>
      </c>
      <c r="G55" s="282">
        <f t="shared" si="14"/>
        <v>702000</v>
      </c>
      <c r="H55" s="282">
        <f t="shared" si="14"/>
        <v>702000</v>
      </c>
      <c r="I55" s="282">
        <f t="shared" si="14"/>
        <v>702000</v>
      </c>
      <c r="J55" s="282">
        <f t="shared" si="14"/>
        <v>702000</v>
      </c>
      <c r="K55" s="282">
        <f t="shared" si="14"/>
        <v>702000</v>
      </c>
    </row>
    <row r="56" spans="1:11">
      <c r="A56" s="280" t="s">
        <v>641</v>
      </c>
      <c r="B56" s="281"/>
      <c r="C56" s="281"/>
      <c r="D56" s="282">
        <f t="shared" si="13"/>
        <v>0</v>
      </c>
      <c r="E56" s="282">
        <f t="shared" si="13"/>
        <v>470000</v>
      </c>
      <c r="F56" s="282">
        <f t="shared" si="14"/>
        <v>150000</v>
      </c>
      <c r="G56" s="282">
        <f t="shared" si="14"/>
        <v>150000</v>
      </c>
      <c r="H56" s="282">
        <f t="shared" si="14"/>
        <v>150000</v>
      </c>
      <c r="I56" s="282">
        <f t="shared" si="14"/>
        <v>150000</v>
      </c>
      <c r="J56" s="282">
        <f t="shared" si="14"/>
        <v>150000</v>
      </c>
      <c r="K56" s="282">
        <f t="shared" si="14"/>
        <v>150000</v>
      </c>
    </row>
    <row r="57" spans="1:11" ht="409.5">
      <c r="A57" s="310" t="s">
        <v>664</v>
      </c>
      <c r="B57" s="315" t="s">
        <v>1123</v>
      </c>
      <c r="C57" s="310" t="s">
        <v>1124</v>
      </c>
      <c r="D57" s="315" t="s">
        <v>665</v>
      </c>
      <c r="E57" s="628" t="s">
        <v>1092</v>
      </c>
      <c r="F57" s="629" t="s">
        <v>1093</v>
      </c>
      <c r="G57" s="628" t="s">
        <v>1093</v>
      </c>
      <c r="H57" s="628" t="s">
        <v>1093</v>
      </c>
      <c r="I57" s="628" t="s">
        <v>1093</v>
      </c>
      <c r="J57" s="628" t="s">
        <v>1093</v>
      </c>
      <c r="K57" s="628" t="s">
        <v>1093</v>
      </c>
    </row>
    <row r="58" spans="1:11">
      <c r="A58" s="316" t="s">
        <v>666</v>
      </c>
      <c r="B58" s="313"/>
      <c r="C58" s="314"/>
      <c r="D58" s="304">
        <f t="shared" ref="D58:J58" si="15">SUM(D59:D61)</f>
        <v>499000</v>
      </c>
      <c r="E58" s="304">
        <f t="shared" si="15"/>
        <v>499000</v>
      </c>
      <c r="F58" s="304">
        <f t="shared" si="15"/>
        <v>72710</v>
      </c>
      <c r="G58" s="304">
        <f t="shared" si="15"/>
        <v>73845.5</v>
      </c>
      <c r="H58" s="304">
        <f t="shared" si="15"/>
        <v>75037.774999999994</v>
      </c>
      <c r="I58" s="304">
        <f t="shared" si="15"/>
        <v>76289.663750000007</v>
      </c>
      <c r="J58" s="304">
        <f t="shared" si="15"/>
        <v>77604.146937500002</v>
      </c>
      <c r="K58" s="304">
        <f>SUM(K59:K61)</f>
        <v>78984.354284375004</v>
      </c>
    </row>
    <row r="59" spans="1:11">
      <c r="A59" s="297" t="s">
        <v>629</v>
      </c>
      <c r="B59" s="313"/>
      <c r="C59" s="313"/>
      <c r="D59" s="304">
        <v>250000</v>
      </c>
      <c r="E59" s="304">
        <v>250000</v>
      </c>
      <c r="F59" s="304">
        <f>1460*13.5+3000</f>
        <v>22710</v>
      </c>
      <c r="G59" s="304">
        <f>F59*1.05</f>
        <v>23845.5</v>
      </c>
      <c r="H59" s="304">
        <f>G59*1.05</f>
        <v>25037.775000000001</v>
      </c>
      <c r="I59" s="304">
        <f>H59*1.05</f>
        <v>26289.663750000003</v>
      </c>
      <c r="J59" s="304">
        <f>I59*1.05</f>
        <v>27604.146937500005</v>
      </c>
      <c r="K59" s="304">
        <f>J59*1.05</f>
        <v>28984.354284375007</v>
      </c>
    </row>
    <row r="60" spans="1:11">
      <c r="A60" s="297" t="s">
        <v>15</v>
      </c>
      <c r="B60" s="313"/>
      <c r="C60" s="313"/>
      <c r="D60" s="304">
        <f>150000*1.66</f>
        <v>249000</v>
      </c>
      <c r="E60" s="304">
        <f>150000*1.66</f>
        <v>249000</v>
      </c>
      <c r="F60" s="304">
        <v>50000</v>
      </c>
      <c r="G60" s="304">
        <v>50000</v>
      </c>
      <c r="H60" s="304">
        <v>50000</v>
      </c>
      <c r="I60" s="304">
        <v>50000</v>
      </c>
      <c r="J60" s="304">
        <v>50000</v>
      </c>
      <c r="K60" s="304">
        <v>50000</v>
      </c>
    </row>
    <row r="61" spans="1:11">
      <c r="A61" s="297" t="s">
        <v>637</v>
      </c>
      <c r="B61" s="313"/>
      <c r="C61" s="313"/>
      <c r="D61" s="304"/>
      <c r="E61" s="304"/>
      <c r="F61" s="304"/>
      <c r="G61" s="304"/>
      <c r="H61" s="304"/>
      <c r="I61" s="304"/>
      <c r="J61" s="304"/>
      <c r="K61" s="304"/>
    </row>
    <row r="62" spans="1:11" ht="409.5">
      <c r="A62" s="306" t="s">
        <v>667</v>
      </c>
      <c r="B62" s="294" t="s">
        <v>1094</v>
      </c>
      <c r="C62" s="317" t="s">
        <v>1125</v>
      </c>
      <c r="D62" s="288" t="s">
        <v>668</v>
      </c>
      <c r="E62" s="288" t="s">
        <v>1095</v>
      </c>
      <c r="F62" s="288" t="s">
        <v>669</v>
      </c>
      <c r="G62" s="288" t="s">
        <v>669</v>
      </c>
      <c r="H62" s="288" t="s">
        <v>669</v>
      </c>
      <c r="I62" s="288" t="s">
        <v>669</v>
      </c>
      <c r="J62" s="288" t="s">
        <v>669</v>
      </c>
      <c r="K62" s="288" t="s">
        <v>669</v>
      </c>
    </row>
    <row r="63" spans="1:11">
      <c r="A63" s="302" t="s">
        <v>670</v>
      </c>
      <c r="B63" s="285"/>
      <c r="C63" s="303"/>
      <c r="D63" s="298">
        <f t="shared" ref="D63:J63" si="16">SUM(D64:D66)</f>
        <v>107060</v>
      </c>
      <c r="E63" s="298">
        <f t="shared" si="16"/>
        <v>107060</v>
      </c>
      <c r="F63" s="298">
        <f t="shared" si="16"/>
        <v>187459.99913043479</v>
      </c>
      <c r="G63" s="298">
        <f t="shared" si="16"/>
        <v>248532.99908695655</v>
      </c>
      <c r="H63" s="298">
        <f t="shared" si="16"/>
        <v>255959.64904130439</v>
      </c>
      <c r="I63" s="298">
        <f t="shared" si="16"/>
        <v>263757.63149336958</v>
      </c>
      <c r="J63" s="298">
        <f t="shared" si="16"/>
        <v>271945.5130680381</v>
      </c>
      <c r="K63" s="298">
        <f>SUM(K64:K66)</f>
        <v>280542.78872144001</v>
      </c>
    </row>
    <row r="64" spans="1:11">
      <c r="A64" s="297" t="s">
        <v>629</v>
      </c>
      <c r="B64" s="285"/>
      <c r="C64" s="285"/>
      <c r="D64" s="298">
        <f>(2500+1500+1155)*12+20000</f>
        <v>81860</v>
      </c>
      <c r="E64" s="298">
        <f>(2500+1500+1155)*12+20000</f>
        <v>81860</v>
      </c>
      <c r="F64" s="298">
        <f>5551*13.5+(4800000-2850000)/138*4-0.24+10000</f>
        <v>141459.99913043479</v>
      </c>
      <c r="G64" s="298">
        <f>F64*1.05</f>
        <v>148532.99908695655</v>
      </c>
      <c r="H64" s="298">
        <f>G64*1.05</f>
        <v>155959.64904130439</v>
      </c>
      <c r="I64" s="298">
        <f>H64*1.05</f>
        <v>163757.63149336961</v>
      </c>
      <c r="J64" s="298">
        <f>I64*1.05</f>
        <v>171945.5130680381</v>
      </c>
      <c r="K64" s="298">
        <f>J64*1.05</f>
        <v>180542.78872144001</v>
      </c>
    </row>
    <row r="65" spans="1:11">
      <c r="A65" s="297" t="s">
        <v>15</v>
      </c>
      <c r="B65" s="285"/>
      <c r="C65" s="285"/>
      <c r="D65" s="298">
        <f>2100*12</f>
        <v>25200</v>
      </c>
      <c r="E65" s="298">
        <f>2100*12</f>
        <v>25200</v>
      </c>
      <c r="F65" s="298">
        <v>46000</v>
      </c>
      <c r="G65" s="298">
        <v>100000</v>
      </c>
      <c r="H65" s="298">
        <v>100000</v>
      </c>
      <c r="I65" s="298">
        <v>100000</v>
      </c>
      <c r="J65" s="298">
        <v>100000</v>
      </c>
      <c r="K65" s="298">
        <v>100000</v>
      </c>
    </row>
    <row r="66" spans="1:11">
      <c r="A66" s="297" t="s">
        <v>637</v>
      </c>
      <c r="B66" s="285"/>
      <c r="C66" s="285"/>
      <c r="D66" s="298">
        <v>0</v>
      </c>
      <c r="E66" s="298">
        <v>0</v>
      </c>
      <c r="F66" s="298">
        <v>0</v>
      </c>
      <c r="G66" s="298">
        <v>0</v>
      </c>
      <c r="H66" s="298">
        <v>0</v>
      </c>
      <c r="I66" s="298"/>
      <c r="J66" s="298">
        <v>0</v>
      </c>
      <c r="K66" s="298">
        <v>0</v>
      </c>
    </row>
    <row r="67" spans="1:11" ht="409.5">
      <c r="A67" s="306" t="s">
        <v>671</v>
      </c>
      <c r="B67" s="294" t="s">
        <v>1096</v>
      </c>
      <c r="C67" s="306" t="s">
        <v>672</v>
      </c>
      <c r="D67" s="288" t="s">
        <v>673</v>
      </c>
      <c r="E67" s="288" t="s">
        <v>1097</v>
      </c>
      <c r="F67" s="288" t="s">
        <v>1098</v>
      </c>
      <c r="G67" s="288" t="s">
        <v>1098</v>
      </c>
      <c r="H67" s="288" t="s">
        <v>1098</v>
      </c>
      <c r="I67" s="288" t="s">
        <v>1098</v>
      </c>
      <c r="J67" s="288" t="s">
        <v>1099</v>
      </c>
      <c r="K67" s="288" t="s">
        <v>1099</v>
      </c>
    </row>
    <row r="68" spans="1:11">
      <c r="A68" s="302" t="s">
        <v>674</v>
      </c>
      <c r="B68" s="285"/>
      <c r="C68" s="303"/>
      <c r="D68" s="311">
        <f t="shared" ref="D68:J68" si="17">SUM(D69:D71)</f>
        <v>77320</v>
      </c>
      <c r="E68" s="311">
        <f t="shared" si="17"/>
        <v>600380</v>
      </c>
      <c r="F68" s="311">
        <f t="shared" si="17"/>
        <v>334290.5</v>
      </c>
      <c r="G68" s="311">
        <f t="shared" si="17"/>
        <v>343005.02500000002</v>
      </c>
      <c r="H68" s="311">
        <f t="shared" si="17"/>
        <v>352155.27625</v>
      </c>
      <c r="I68" s="311">
        <f t="shared" si="17"/>
        <v>361763.04006249999</v>
      </c>
      <c r="J68" s="311">
        <f t="shared" si="17"/>
        <v>371851.19206562499</v>
      </c>
      <c r="K68" s="311">
        <f>SUM(K69:K71)</f>
        <v>382443.75166890625</v>
      </c>
    </row>
    <row r="69" spans="1:11">
      <c r="A69" s="297" t="s">
        <v>629</v>
      </c>
      <c r="B69" s="285"/>
      <c r="C69" s="285"/>
      <c r="D69" s="311">
        <f>(1500+1055+1055)*12+10000</f>
        <v>53320</v>
      </c>
      <c r="E69" s="311">
        <f>(3025+2420+1460+1460)*12+10000</f>
        <v>110380</v>
      </c>
      <c r="F69" s="311">
        <f>9503*13.5+(1950000/150*4)-6000</f>
        <v>174290.5</v>
      </c>
      <c r="G69" s="311">
        <f>F69*1.05</f>
        <v>183005.02499999999</v>
      </c>
      <c r="H69" s="311">
        <f>G69*1.05</f>
        <v>192155.27625</v>
      </c>
      <c r="I69" s="311">
        <f>H69*1.05</f>
        <v>201763.04006249999</v>
      </c>
      <c r="J69" s="311">
        <f>I69*1.05</f>
        <v>211851.19206562499</v>
      </c>
      <c r="K69" s="311">
        <f>J69*1.05</f>
        <v>222443.75166890625</v>
      </c>
    </row>
    <row r="70" spans="1:11">
      <c r="A70" s="297" t="s">
        <v>15</v>
      </c>
      <c r="B70" s="285"/>
      <c r="C70" s="285"/>
      <c r="D70" s="311">
        <f>2000*12</f>
        <v>24000</v>
      </c>
      <c r="E70" s="311">
        <v>20000</v>
      </c>
      <c r="F70" s="311">
        <v>10000</v>
      </c>
      <c r="G70" s="311">
        <v>10000</v>
      </c>
      <c r="H70" s="311">
        <v>10000</v>
      </c>
      <c r="I70" s="311">
        <v>10000</v>
      </c>
      <c r="J70" s="311">
        <v>10000</v>
      </c>
      <c r="K70" s="311">
        <v>10000</v>
      </c>
    </row>
    <row r="71" spans="1:11">
      <c r="A71" s="297" t="s">
        <v>637</v>
      </c>
      <c r="B71" s="285"/>
      <c r="C71" s="285"/>
      <c r="D71" s="311">
        <v>0</v>
      </c>
      <c r="E71" s="311">
        <v>470000</v>
      </c>
      <c r="F71" s="311">
        <v>150000</v>
      </c>
      <c r="G71" s="311">
        <v>150000</v>
      </c>
      <c r="H71" s="311">
        <v>150000</v>
      </c>
      <c r="I71" s="311">
        <v>150000</v>
      </c>
      <c r="J71" s="311">
        <v>150000</v>
      </c>
      <c r="K71" s="311">
        <v>150000</v>
      </c>
    </row>
    <row r="72" spans="1:11" ht="409.5">
      <c r="A72" s="306" t="s">
        <v>675</v>
      </c>
      <c r="B72" s="294" t="s">
        <v>1096</v>
      </c>
      <c r="C72" s="288" t="s">
        <v>676</v>
      </c>
      <c r="D72" s="288" t="s">
        <v>677</v>
      </c>
      <c r="E72" s="288" t="s">
        <v>678</v>
      </c>
      <c r="F72" s="625" t="s">
        <v>679</v>
      </c>
      <c r="G72" s="288" t="s">
        <v>680</v>
      </c>
      <c r="H72" s="288" t="s">
        <v>681</v>
      </c>
      <c r="I72" s="288" t="s">
        <v>682</v>
      </c>
      <c r="J72" s="288" t="s">
        <v>683</v>
      </c>
      <c r="K72" s="288" t="s">
        <v>683</v>
      </c>
    </row>
    <row r="73" spans="1:11">
      <c r="A73" s="302" t="s">
        <v>684</v>
      </c>
      <c r="B73" s="285"/>
      <c r="C73" s="303"/>
      <c r="D73" s="298">
        <f t="shared" ref="D73:J73" si="18">SUM(D74:D76)</f>
        <v>565000</v>
      </c>
      <c r="E73" s="298">
        <f t="shared" si="18"/>
        <v>282500</v>
      </c>
      <c r="F73" s="298">
        <f t="shared" si="18"/>
        <v>368397.5</v>
      </c>
      <c r="G73" s="298">
        <f t="shared" si="18"/>
        <v>385892.375</v>
      </c>
      <c r="H73" s="298">
        <f t="shared" si="18"/>
        <v>404261.99375000002</v>
      </c>
      <c r="I73" s="298">
        <f t="shared" si="18"/>
        <v>423550.09343750007</v>
      </c>
      <c r="J73" s="298">
        <f t="shared" si="18"/>
        <v>443802.5981093751</v>
      </c>
      <c r="K73" s="298">
        <f>SUM(K74:K76)</f>
        <v>465067.72801484389</v>
      </c>
    </row>
    <row r="74" spans="1:11">
      <c r="A74" s="297" t="s">
        <v>629</v>
      </c>
      <c r="B74" s="285"/>
      <c r="C74" s="285"/>
      <c r="D74" s="298">
        <f>700000-135000</f>
        <v>565000</v>
      </c>
      <c r="E74" s="298">
        <f>(700000-135000)/2</f>
        <v>282500</v>
      </c>
      <c r="F74" s="298">
        <f>18585*13.5+(1950000/150*8)-5000</f>
        <v>349897.5</v>
      </c>
      <c r="G74" s="298">
        <f>F74*1.05</f>
        <v>367392.375</v>
      </c>
      <c r="H74" s="298">
        <f>G74*1.05</f>
        <v>385761.99375000002</v>
      </c>
      <c r="I74" s="298">
        <f>H74*1.05</f>
        <v>405050.09343750007</v>
      </c>
      <c r="J74" s="298">
        <f>I74*1.05</f>
        <v>425302.5981093751</v>
      </c>
      <c r="K74" s="298">
        <f>J74*1.05</f>
        <v>446567.72801484389</v>
      </c>
    </row>
    <row r="75" spans="1:11">
      <c r="A75" s="297" t="s">
        <v>15</v>
      </c>
      <c r="B75" s="285"/>
      <c r="C75" s="285"/>
      <c r="D75" s="298">
        <v>0</v>
      </c>
      <c r="E75" s="298">
        <v>0</v>
      </c>
      <c r="F75" s="298">
        <f t="shared" ref="F75:K75" si="19">5000*2.7+5000</f>
        <v>18500</v>
      </c>
      <c r="G75" s="298">
        <f t="shared" si="19"/>
        <v>18500</v>
      </c>
      <c r="H75" s="298">
        <f t="shared" si="19"/>
        <v>18500</v>
      </c>
      <c r="I75" s="298">
        <f t="shared" si="19"/>
        <v>18500</v>
      </c>
      <c r="J75" s="298">
        <f t="shared" si="19"/>
        <v>18500</v>
      </c>
      <c r="K75" s="298">
        <f t="shared" si="19"/>
        <v>18500</v>
      </c>
    </row>
    <row r="76" spans="1:11">
      <c r="A76" s="297" t="s">
        <v>637</v>
      </c>
      <c r="B76" s="285"/>
      <c r="C76" s="285"/>
      <c r="D76" s="298">
        <v>0</v>
      </c>
      <c r="E76" s="298">
        <v>0</v>
      </c>
      <c r="F76" s="298">
        <v>0</v>
      </c>
      <c r="G76" s="298">
        <v>0</v>
      </c>
      <c r="H76" s="298">
        <v>0</v>
      </c>
      <c r="I76" s="298"/>
      <c r="J76" s="298">
        <v>0</v>
      </c>
      <c r="K76" s="298">
        <v>0</v>
      </c>
    </row>
    <row r="77" spans="1:11" ht="408">
      <c r="A77" s="306" t="s">
        <v>685</v>
      </c>
      <c r="B77" s="294" t="s">
        <v>1096</v>
      </c>
      <c r="C77" s="288" t="s">
        <v>686</v>
      </c>
      <c r="D77" s="288" t="s">
        <v>677</v>
      </c>
      <c r="E77" s="288" t="s">
        <v>678</v>
      </c>
      <c r="F77" s="288" t="s">
        <v>687</v>
      </c>
      <c r="G77" s="625" t="s">
        <v>688</v>
      </c>
      <c r="H77" s="625" t="s">
        <v>688</v>
      </c>
      <c r="I77" s="625" t="s">
        <v>688</v>
      </c>
      <c r="J77" s="625" t="s">
        <v>688</v>
      </c>
      <c r="K77" s="288" t="s">
        <v>688</v>
      </c>
    </row>
    <row r="78" spans="1:11">
      <c r="A78" s="302" t="s">
        <v>689</v>
      </c>
      <c r="B78" s="285"/>
      <c r="C78" s="303"/>
      <c r="D78" s="298">
        <f t="shared" ref="D78:J78" si="20">SUM(D79:D81)</f>
        <v>565000</v>
      </c>
      <c r="E78" s="298">
        <f t="shared" si="20"/>
        <v>282500</v>
      </c>
      <c r="F78" s="298">
        <f t="shared" si="20"/>
        <v>394582.5</v>
      </c>
      <c r="G78" s="298">
        <f t="shared" si="20"/>
        <v>413386.625</v>
      </c>
      <c r="H78" s="298">
        <f t="shared" si="20"/>
        <v>433130.95625000005</v>
      </c>
      <c r="I78" s="298">
        <f t="shared" si="20"/>
        <v>453862.50406250008</v>
      </c>
      <c r="J78" s="298">
        <f t="shared" si="20"/>
        <v>475630.62926562509</v>
      </c>
      <c r="K78" s="298">
        <f>SUM(K79:K81)</f>
        <v>498487.16072890634</v>
      </c>
    </row>
    <row r="79" spans="1:11">
      <c r="A79" s="297" t="s">
        <v>629</v>
      </c>
      <c r="B79" s="285"/>
      <c r="C79" s="285"/>
      <c r="D79" s="298">
        <f>700000-135000</f>
        <v>565000</v>
      </c>
      <c r="E79" s="298">
        <v>282500</v>
      </c>
      <c r="F79" s="298">
        <f>18895*13.5+(1950000/150*9)+4000</f>
        <v>376082.5</v>
      </c>
      <c r="G79" s="298">
        <f>F79*1.05</f>
        <v>394886.625</v>
      </c>
      <c r="H79" s="298">
        <f>G79*1.05</f>
        <v>414630.95625000005</v>
      </c>
      <c r="I79" s="298">
        <f>H79*1.05</f>
        <v>435362.50406250008</v>
      </c>
      <c r="J79" s="298">
        <f>I79*1.05</f>
        <v>457130.62926562509</v>
      </c>
      <c r="K79" s="298">
        <f>J79*1.05</f>
        <v>479987.16072890634</v>
      </c>
    </row>
    <row r="80" spans="1:11">
      <c r="A80" s="297" t="s">
        <v>15</v>
      </c>
      <c r="B80" s="285"/>
      <c r="C80" s="285"/>
      <c r="D80" s="298">
        <v>0</v>
      </c>
      <c r="E80" s="298">
        <v>0</v>
      </c>
      <c r="F80" s="298">
        <v>18500</v>
      </c>
      <c r="G80" s="298">
        <v>18500</v>
      </c>
      <c r="H80" s="298">
        <v>18500</v>
      </c>
      <c r="I80" s="298">
        <v>18500</v>
      </c>
      <c r="J80" s="298">
        <v>18500</v>
      </c>
      <c r="K80" s="298">
        <v>18500</v>
      </c>
    </row>
    <row r="81" spans="1:11">
      <c r="A81" s="297" t="s">
        <v>637</v>
      </c>
      <c r="B81" s="285"/>
      <c r="C81" s="285"/>
      <c r="D81" s="298">
        <v>0</v>
      </c>
      <c r="E81" s="298">
        <v>0</v>
      </c>
      <c r="F81" s="298">
        <v>0</v>
      </c>
      <c r="G81" s="298">
        <v>0</v>
      </c>
      <c r="H81" s="298">
        <v>0</v>
      </c>
      <c r="I81" s="298"/>
      <c r="J81" s="298">
        <v>0</v>
      </c>
      <c r="K81" s="298">
        <v>0</v>
      </c>
    </row>
    <row r="82" spans="1:11" ht="409.5">
      <c r="A82" s="318" t="s">
        <v>690</v>
      </c>
      <c r="B82" s="294" t="s">
        <v>1096</v>
      </c>
      <c r="C82" s="319" t="s">
        <v>1126</v>
      </c>
      <c r="D82" s="320" t="s">
        <v>691</v>
      </c>
      <c r="E82" s="320" t="s">
        <v>692</v>
      </c>
      <c r="F82" s="630" t="s">
        <v>693</v>
      </c>
      <c r="G82" s="630" t="s">
        <v>693</v>
      </c>
      <c r="H82" s="630" t="s">
        <v>693</v>
      </c>
      <c r="I82" s="630" t="s">
        <v>693</v>
      </c>
      <c r="J82" s="630" t="s">
        <v>693</v>
      </c>
      <c r="K82" s="630" t="s">
        <v>693</v>
      </c>
    </row>
    <row r="83" spans="1:11">
      <c r="A83" s="302" t="s">
        <v>689</v>
      </c>
      <c r="B83" s="285"/>
      <c r="C83" s="303"/>
      <c r="D83" s="298">
        <f t="shared" ref="D83:J83" si="21">SUM(D84:D86)</f>
        <v>565000</v>
      </c>
      <c r="E83" s="298">
        <f t="shared" si="21"/>
        <v>84000</v>
      </c>
      <c r="F83" s="298">
        <f t="shared" si="21"/>
        <v>225967.5</v>
      </c>
      <c r="G83" s="298">
        <f t="shared" si="21"/>
        <v>232015.875</v>
      </c>
      <c r="H83" s="298">
        <f t="shared" si="21"/>
        <v>238366.66875000001</v>
      </c>
      <c r="I83" s="298">
        <f t="shared" si="21"/>
        <v>245035.00218750001</v>
      </c>
      <c r="J83" s="298">
        <f t="shared" si="21"/>
        <v>252036.75229687503</v>
      </c>
      <c r="K83" s="298">
        <f>SUM(K84:K86)</f>
        <v>259388.58991171879</v>
      </c>
    </row>
    <row r="84" spans="1:11">
      <c r="A84" s="297" t="s">
        <v>629</v>
      </c>
      <c r="B84" s="285"/>
      <c r="C84" s="285"/>
      <c r="D84" s="298">
        <f>700000-135000</f>
        <v>565000</v>
      </c>
      <c r="E84" s="298">
        <f>6000*12+12000</f>
        <v>84000</v>
      </c>
      <c r="F84" s="298">
        <f>7405*13.5+21000</f>
        <v>120967.5</v>
      </c>
      <c r="G84" s="298">
        <f>F84*1.05</f>
        <v>127015.875</v>
      </c>
      <c r="H84" s="298">
        <f>G84*1.05</f>
        <v>133366.66875000001</v>
      </c>
      <c r="I84" s="298">
        <f>H84*1.05</f>
        <v>140035.00218750001</v>
      </c>
      <c r="J84" s="298">
        <f>I84*1.05</f>
        <v>147036.75229687503</v>
      </c>
      <c r="K84" s="298">
        <f>J84*1.05</f>
        <v>154388.58991171879</v>
      </c>
    </row>
    <row r="85" spans="1:11">
      <c r="A85" s="297" t="s">
        <v>15</v>
      </c>
      <c r="B85" s="285"/>
      <c r="C85" s="285"/>
      <c r="D85" s="298">
        <v>0</v>
      </c>
      <c r="E85" s="298"/>
      <c r="F85" s="298">
        <f t="shared" ref="F85:K85" si="22">42000*2.5</f>
        <v>105000</v>
      </c>
      <c r="G85" s="298">
        <f t="shared" si="22"/>
        <v>105000</v>
      </c>
      <c r="H85" s="298">
        <f t="shared" si="22"/>
        <v>105000</v>
      </c>
      <c r="I85" s="298">
        <f t="shared" si="22"/>
        <v>105000</v>
      </c>
      <c r="J85" s="298">
        <f t="shared" si="22"/>
        <v>105000</v>
      </c>
      <c r="K85" s="298">
        <f t="shared" si="22"/>
        <v>105000</v>
      </c>
    </row>
    <row r="86" spans="1:11">
      <c r="A86" s="321" t="s">
        <v>637</v>
      </c>
      <c r="B86" s="294"/>
      <c r="C86" s="294"/>
      <c r="D86" s="301">
        <v>0</v>
      </c>
      <c r="E86" s="301">
        <v>0</v>
      </c>
      <c r="F86" s="301">
        <v>0</v>
      </c>
      <c r="G86" s="301">
        <v>0</v>
      </c>
      <c r="H86" s="301">
        <v>0</v>
      </c>
      <c r="I86" s="301"/>
      <c r="J86" s="301">
        <v>0</v>
      </c>
      <c r="K86" s="301">
        <v>0</v>
      </c>
    </row>
    <row r="87" spans="1:11" ht="409.5">
      <c r="A87" s="322" t="s">
        <v>694</v>
      </c>
      <c r="B87" s="294" t="s">
        <v>1096</v>
      </c>
      <c r="C87" s="285" t="s">
        <v>1100</v>
      </c>
      <c r="D87" s="323" t="s">
        <v>695</v>
      </c>
      <c r="E87" s="323" t="s">
        <v>1101</v>
      </c>
      <c r="F87" s="323" t="s">
        <v>1102</v>
      </c>
      <c r="G87" s="323" t="s">
        <v>1102</v>
      </c>
      <c r="H87" s="323" t="s">
        <v>1102</v>
      </c>
      <c r="I87" s="323" t="s">
        <v>1102</v>
      </c>
      <c r="J87" s="323" t="s">
        <v>1102</v>
      </c>
      <c r="K87" s="323" t="s">
        <v>1102</v>
      </c>
    </row>
    <row r="88" spans="1:11">
      <c r="A88" s="302" t="s">
        <v>696</v>
      </c>
      <c r="B88" s="285"/>
      <c r="C88" s="303"/>
      <c r="D88" s="298">
        <f t="shared" ref="D88:J88" si="23">SUM(D89:D91)</f>
        <v>565000</v>
      </c>
      <c r="E88" s="298">
        <f t="shared" si="23"/>
        <v>238380</v>
      </c>
      <c r="F88" s="298">
        <f t="shared" si="23"/>
        <v>182677</v>
      </c>
      <c r="G88" s="298">
        <f t="shared" si="23"/>
        <v>252677</v>
      </c>
      <c r="H88" s="298">
        <f t="shared" si="23"/>
        <v>252677</v>
      </c>
      <c r="I88" s="298">
        <f t="shared" si="23"/>
        <v>252677</v>
      </c>
      <c r="J88" s="298">
        <f t="shared" si="23"/>
        <v>252677</v>
      </c>
      <c r="K88" s="298">
        <f>SUM(K89:K91)</f>
        <v>252677</v>
      </c>
    </row>
    <row r="89" spans="1:11">
      <c r="A89" s="297" t="s">
        <v>629</v>
      </c>
      <c r="B89" s="285"/>
      <c r="C89" s="285"/>
      <c r="D89" s="298">
        <f>700000-135000</f>
        <v>565000</v>
      </c>
      <c r="E89" s="298">
        <f>8865*12+12000</f>
        <v>118380</v>
      </c>
      <c r="F89" s="298">
        <f t="shared" ref="F89:K89" si="24">8865*13.5+(1950000/150*1)-0.5</f>
        <v>132677</v>
      </c>
      <c r="G89" s="298">
        <f t="shared" si="24"/>
        <v>132677</v>
      </c>
      <c r="H89" s="298">
        <f t="shared" si="24"/>
        <v>132677</v>
      </c>
      <c r="I89" s="298">
        <f t="shared" si="24"/>
        <v>132677</v>
      </c>
      <c r="J89" s="298">
        <f t="shared" si="24"/>
        <v>132677</v>
      </c>
      <c r="K89" s="298">
        <f t="shared" si="24"/>
        <v>132677</v>
      </c>
    </row>
    <row r="90" spans="1:11">
      <c r="A90" s="297" t="s">
        <v>15</v>
      </c>
      <c r="B90" s="285"/>
      <c r="C90" s="285"/>
      <c r="D90" s="298">
        <v>0</v>
      </c>
      <c r="E90" s="298">
        <f t="shared" ref="E90:K90" si="25">10000*12</f>
        <v>120000</v>
      </c>
      <c r="F90" s="298">
        <v>50000</v>
      </c>
      <c r="G90" s="298">
        <f t="shared" si="25"/>
        <v>120000</v>
      </c>
      <c r="H90" s="298">
        <f t="shared" si="25"/>
        <v>120000</v>
      </c>
      <c r="I90" s="298">
        <f t="shared" si="25"/>
        <v>120000</v>
      </c>
      <c r="J90" s="298">
        <f t="shared" si="25"/>
        <v>120000</v>
      </c>
      <c r="K90" s="298">
        <f t="shared" si="25"/>
        <v>120000</v>
      </c>
    </row>
    <row r="91" spans="1:11">
      <c r="A91" s="321" t="s">
        <v>637</v>
      </c>
      <c r="B91" s="294"/>
      <c r="C91" s="294"/>
      <c r="D91" s="301">
        <v>0</v>
      </c>
      <c r="E91" s="301">
        <v>0</v>
      </c>
      <c r="F91" s="301">
        <v>0</v>
      </c>
      <c r="G91" s="301">
        <v>0</v>
      </c>
      <c r="H91" s="301">
        <v>0</v>
      </c>
      <c r="I91" s="301"/>
      <c r="J91" s="301">
        <v>0</v>
      </c>
      <c r="K91" s="301">
        <v>0</v>
      </c>
    </row>
    <row r="92" spans="1:11" ht="409.5">
      <c r="A92" s="322" t="s">
        <v>697</v>
      </c>
      <c r="B92" s="294" t="s">
        <v>1096</v>
      </c>
      <c r="C92" s="285" t="s">
        <v>698</v>
      </c>
      <c r="D92" s="323"/>
      <c r="E92" s="323" t="s">
        <v>1103</v>
      </c>
      <c r="F92" s="323" t="s">
        <v>1103</v>
      </c>
      <c r="G92" s="323" t="s">
        <v>1103</v>
      </c>
      <c r="H92" s="323" t="s">
        <v>1103</v>
      </c>
      <c r="I92" s="323" t="s">
        <v>1103</v>
      </c>
      <c r="J92" s="323" t="s">
        <v>1103</v>
      </c>
      <c r="K92" s="323" t="s">
        <v>1103</v>
      </c>
    </row>
    <row r="93" spans="1:11">
      <c r="A93" s="302" t="s">
        <v>699</v>
      </c>
      <c r="B93" s="285"/>
      <c r="C93" s="303"/>
      <c r="D93" s="298">
        <f t="shared" ref="D93:K93" si="26">SUM(D94:D96)</f>
        <v>565000</v>
      </c>
      <c r="E93" s="298">
        <f t="shared" si="26"/>
        <v>312000</v>
      </c>
      <c r="F93" s="298">
        <f t="shared" si="26"/>
        <v>454540</v>
      </c>
      <c r="G93" s="298">
        <f t="shared" si="26"/>
        <v>320000</v>
      </c>
      <c r="H93" s="298">
        <f t="shared" si="26"/>
        <v>320000</v>
      </c>
      <c r="I93" s="298">
        <f t="shared" si="26"/>
        <v>320000</v>
      </c>
      <c r="J93" s="298">
        <f t="shared" si="26"/>
        <v>320000</v>
      </c>
      <c r="K93" s="298">
        <f t="shared" si="26"/>
        <v>320000</v>
      </c>
    </row>
    <row r="94" spans="1:11">
      <c r="A94" s="297" t="s">
        <v>629</v>
      </c>
      <c r="B94" s="285"/>
      <c r="C94" s="285"/>
      <c r="D94" s="298">
        <f>700000-135000</f>
        <v>565000</v>
      </c>
      <c r="E94" s="298">
        <f>15000*12+12000</f>
        <v>192000</v>
      </c>
      <c r="F94" s="298">
        <v>299900</v>
      </c>
      <c r="G94" s="298">
        <v>200000</v>
      </c>
      <c r="H94" s="298">
        <v>200000</v>
      </c>
      <c r="I94" s="298">
        <v>200000</v>
      </c>
      <c r="J94" s="298">
        <v>200000</v>
      </c>
      <c r="K94" s="298">
        <v>200000</v>
      </c>
    </row>
    <row r="95" spans="1:11">
      <c r="A95" s="297" t="s">
        <v>15</v>
      </c>
      <c r="B95" s="285"/>
      <c r="C95" s="285"/>
      <c r="D95" s="298">
        <v>0</v>
      </c>
      <c r="E95" s="298">
        <f t="shared" ref="E95:K95" si="27">10000*12</f>
        <v>120000</v>
      </c>
      <c r="F95" s="298">
        <v>154640</v>
      </c>
      <c r="G95" s="298">
        <f t="shared" si="27"/>
        <v>120000</v>
      </c>
      <c r="H95" s="298">
        <f t="shared" si="27"/>
        <v>120000</v>
      </c>
      <c r="I95" s="298">
        <f t="shared" si="27"/>
        <v>120000</v>
      </c>
      <c r="J95" s="298">
        <f t="shared" si="27"/>
        <v>120000</v>
      </c>
      <c r="K95" s="298">
        <f t="shared" si="27"/>
        <v>120000</v>
      </c>
    </row>
    <row r="96" spans="1:11">
      <c r="A96" s="321" t="s">
        <v>637</v>
      </c>
      <c r="B96" s="294"/>
      <c r="C96" s="294"/>
      <c r="D96" s="301">
        <v>0</v>
      </c>
      <c r="E96" s="301">
        <v>0</v>
      </c>
      <c r="F96" s="301">
        <v>0</v>
      </c>
      <c r="G96" s="301">
        <v>0</v>
      </c>
      <c r="H96" s="301">
        <v>0</v>
      </c>
      <c r="I96" s="301"/>
      <c r="J96" s="301">
        <v>0</v>
      </c>
      <c r="K96" s="301">
        <v>0</v>
      </c>
    </row>
    <row r="97" spans="1:11" ht="371.25">
      <c r="A97" s="322" t="s">
        <v>700</v>
      </c>
      <c r="B97" s="294" t="s">
        <v>1096</v>
      </c>
      <c r="C97" s="285" t="s">
        <v>701</v>
      </c>
      <c r="D97" s="323"/>
      <c r="E97" s="631" t="s">
        <v>702</v>
      </c>
      <c r="F97" s="631" t="s">
        <v>702</v>
      </c>
      <c r="G97" s="631" t="s">
        <v>702</v>
      </c>
      <c r="H97" s="631" t="s">
        <v>702</v>
      </c>
      <c r="I97" s="631" t="s">
        <v>702</v>
      </c>
      <c r="J97" s="631" t="s">
        <v>702</v>
      </c>
      <c r="K97" s="631" t="s">
        <v>702</v>
      </c>
    </row>
    <row r="98" spans="1:11">
      <c r="A98" s="302" t="s">
        <v>703</v>
      </c>
      <c r="B98" s="285"/>
      <c r="C98" s="303"/>
      <c r="D98" s="298">
        <f t="shared" ref="D98:J98" si="28">SUM(D99:D101)</f>
        <v>565000</v>
      </c>
      <c r="E98" s="298">
        <f t="shared" si="28"/>
        <v>201132</v>
      </c>
      <c r="F98" s="298">
        <f t="shared" si="28"/>
        <v>101820.9995652174</v>
      </c>
      <c r="G98" s="298">
        <f t="shared" si="28"/>
        <v>106412.04954347826</v>
      </c>
      <c r="H98" s="298">
        <f t="shared" si="28"/>
        <v>111232.65202065218</v>
      </c>
      <c r="I98" s="298">
        <f t="shared" si="28"/>
        <v>116294.2846216848</v>
      </c>
      <c r="J98" s="298">
        <f t="shared" si="28"/>
        <v>121608.99885276904</v>
      </c>
      <c r="K98" s="298">
        <f>SUM(K99:K101)</f>
        <v>127189.4487954075</v>
      </c>
    </row>
    <row r="99" spans="1:11">
      <c r="A99" s="297" t="s">
        <v>629</v>
      </c>
      <c r="B99" s="285"/>
      <c r="C99" s="285"/>
      <c r="D99" s="298">
        <f>700000-135000</f>
        <v>565000</v>
      </c>
      <c r="E99" s="298">
        <f>5761*12+12000</f>
        <v>81132</v>
      </c>
      <c r="F99" s="298">
        <f>4486*13.5+(1950000/138*2)-0.87+3000</f>
        <v>91820.999565217397</v>
      </c>
      <c r="G99" s="298">
        <f>F99*1.05</f>
        <v>96412.049543478264</v>
      </c>
      <c r="H99" s="298">
        <f>G99*1.05</f>
        <v>101232.65202065218</v>
      </c>
      <c r="I99" s="298">
        <f>H99*1.05</f>
        <v>106294.2846216848</v>
      </c>
      <c r="J99" s="298">
        <f>I99*1.05</f>
        <v>111608.99885276904</v>
      </c>
      <c r="K99" s="298">
        <f>J99*1.05</f>
        <v>117189.4487954075</v>
      </c>
    </row>
    <row r="100" spans="1:11">
      <c r="A100" s="297" t="s">
        <v>15</v>
      </c>
      <c r="B100" s="285"/>
      <c r="C100" s="285"/>
      <c r="D100" s="298">
        <v>0</v>
      </c>
      <c r="E100" s="298">
        <f>10000*12</f>
        <v>120000</v>
      </c>
      <c r="F100" s="298">
        <v>10000</v>
      </c>
      <c r="G100" s="298">
        <v>10000</v>
      </c>
      <c r="H100" s="298">
        <v>10000</v>
      </c>
      <c r="I100" s="298">
        <v>10000</v>
      </c>
      <c r="J100" s="298">
        <v>10000</v>
      </c>
      <c r="K100" s="298">
        <v>10000</v>
      </c>
    </row>
    <row r="101" spans="1:11">
      <c r="A101" s="321" t="s">
        <v>637</v>
      </c>
      <c r="B101" s="294"/>
      <c r="C101" s="294"/>
      <c r="D101" s="301">
        <v>0</v>
      </c>
      <c r="E101" s="301">
        <v>0</v>
      </c>
      <c r="F101" s="301">
        <v>0</v>
      </c>
      <c r="G101" s="301">
        <v>0</v>
      </c>
      <c r="H101" s="301">
        <v>0</v>
      </c>
      <c r="I101" s="301"/>
      <c r="J101" s="301">
        <v>0</v>
      </c>
      <c r="K101" s="301">
        <v>0</v>
      </c>
    </row>
    <row r="102" spans="1:11" ht="76.5">
      <c r="A102" s="306" t="s">
        <v>704</v>
      </c>
      <c r="B102" s="288" t="s">
        <v>1127</v>
      </c>
      <c r="C102" s="306" t="s">
        <v>1128</v>
      </c>
      <c r="D102" s="288" t="s">
        <v>705</v>
      </c>
      <c r="E102" s="288" t="s">
        <v>705</v>
      </c>
      <c r="F102" s="288" t="s">
        <v>705</v>
      </c>
      <c r="G102" s="288" t="s">
        <v>706</v>
      </c>
      <c r="H102" s="288" t="s">
        <v>705</v>
      </c>
      <c r="I102" s="288" t="s">
        <v>705</v>
      </c>
      <c r="J102" s="288" t="s">
        <v>705</v>
      </c>
      <c r="K102" s="288" t="s">
        <v>705</v>
      </c>
    </row>
    <row r="103" spans="1:11">
      <c r="A103" s="302" t="s">
        <v>707</v>
      </c>
      <c r="B103" s="285"/>
      <c r="C103" s="303"/>
      <c r="D103" s="311">
        <f t="shared" ref="D103:J103" si="29">SUM(D104:D106)</f>
        <v>108200</v>
      </c>
      <c r="E103" s="311">
        <f t="shared" si="29"/>
        <v>108200</v>
      </c>
      <c r="F103" s="311">
        <f t="shared" si="29"/>
        <v>138468</v>
      </c>
      <c r="G103" s="311">
        <f t="shared" si="29"/>
        <v>164666.4</v>
      </c>
      <c r="H103" s="311">
        <f t="shared" si="29"/>
        <v>165399.72</v>
      </c>
      <c r="I103" s="311">
        <f t="shared" si="29"/>
        <v>166169.70600000001</v>
      </c>
      <c r="J103" s="311">
        <f t="shared" si="29"/>
        <v>166978.19130000001</v>
      </c>
      <c r="K103" s="311">
        <f>SUM(K104:K106)</f>
        <v>167827.10086500001</v>
      </c>
    </row>
    <row r="104" spans="1:11">
      <c r="A104" s="297" t="s">
        <v>629</v>
      </c>
      <c r="B104" s="285"/>
      <c r="C104" s="285"/>
      <c r="D104" s="311">
        <f>1850*12</f>
        <v>22200</v>
      </c>
      <c r="E104" s="311">
        <f>1850*12</f>
        <v>22200</v>
      </c>
      <c r="F104" s="311">
        <v>13968</v>
      </c>
      <c r="G104" s="311">
        <f>F104*1.05</f>
        <v>14666.400000000001</v>
      </c>
      <c r="H104" s="311">
        <f>G104*1.05</f>
        <v>15399.720000000003</v>
      </c>
      <c r="I104" s="311">
        <f>H104*1.05</f>
        <v>16169.706000000004</v>
      </c>
      <c r="J104" s="311">
        <f>I104*1.05</f>
        <v>16978.191300000006</v>
      </c>
      <c r="K104" s="311">
        <f>J104*1.05</f>
        <v>17827.100865000008</v>
      </c>
    </row>
    <row r="105" spans="1:11">
      <c r="A105" s="297" t="s">
        <v>15</v>
      </c>
      <c r="B105" s="285"/>
      <c r="C105" s="285"/>
      <c r="D105" s="311">
        <f>40000*2.15</f>
        <v>86000</v>
      </c>
      <c r="E105" s="311">
        <f>40000*2.15</f>
        <v>86000</v>
      </c>
      <c r="F105" s="311">
        <f>25000*2.7+27000+30000</f>
        <v>124500</v>
      </c>
      <c r="G105" s="311">
        <v>150000</v>
      </c>
      <c r="H105" s="311">
        <v>150000</v>
      </c>
      <c r="I105" s="311">
        <v>150000</v>
      </c>
      <c r="J105" s="311">
        <v>150000</v>
      </c>
      <c r="K105" s="311">
        <v>150000</v>
      </c>
    </row>
    <row r="106" spans="1:11">
      <c r="A106" s="297" t="s">
        <v>637</v>
      </c>
      <c r="B106" s="285"/>
      <c r="C106" s="285"/>
      <c r="D106" s="311">
        <v>0</v>
      </c>
      <c r="E106" s="311">
        <v>0</v>
      </c>
      <c r="F106" s="311">
        <v>0</v>
      </c>
      <c r="G106" s="311">
        <v>0</v>
      </c>
      <c r="H106" s="311">
        <v>0</v>
      </c>
      <c r="I106" s="311"/>
      <c r="J106" s="311">
        <v>0</v>
      </c>
      <c r="K106" s="311">
        <v>0</v>
      </c>
    </row>
    <row r="107" spans="1:11" ht="89.25">
      <c r="A107" s="305" t="s">
        <v>708</v>
      </c>
      <c r="B107" s="294" t="s">
        <v>1104</v>
      </c>
      <c r="C107" s="306" t="s">
        <v>709</v>
      </c>
      <c r="D107" s="288" t="s">
        <v>710</v>
      </c>
      <c r="E107" s="288" t="s">
        <v>710</v>
      </c>
      <c r="F107" s="288" t="s">
        <v>710</v>
      </c>
      <c r="G107" s="288" t="s">
        <v>710</v>
      </c>
      <c r="H107" s="288" t="s">
        <v>710</v>
      </c>
      <c r="I107" s="288" t="s">
        <v>710</v>
      </c>
      <c r="J107" s="288" t="s">
        <v>710</v>
      </c>
      <c r="K107" s="288" t="s">
        <v>710</v>
      </c>
    </row>
    <row r="108" spans="1:11">
      <c r="A108" s="307" t="s">
        <v>711</v>
      </c>
      <c r="B108" s="281"/>
      <c r="C108" s="308"/>
      <c r="D108" s="282">
        <f t="shared" ref="D108:J108" si="30">SUM(D109:D111)</f>
        <v>386550</v>
      </c>
      <c r="E108" s="282">
        <f t="shared" si="30"/>
        <v>500000</v>
      </c>
      <c r="F108" s="282">
        <f t="shared" si="30"/>
        <v>1368580</v>
      </c>
      <c r="G108" s="282">
        <f t="shared" si="30"/>
        <v>1461172</v>
      </c>
      <c r="H108" s="282">
        <f t="shared" si="30"/>
        <v>1514230.6</v>
      </c>
      <c r="I108" s="282">
        <f t="shared" si="30"/>
        <v>1569942.1300000001</v>
      </c>
      <c r="J108" s="282">
        <f t="shared" si="30"/>
        <v>1628439.2365000001</v>
      </c>
      <c r="K108" s="282">
        <f>SUM(K109:K111)</f>
        <v>1689861.1983250002</v>
      </c>
    </row>
    <row r="109" spans="1:11">
      <c r="A109" s="280" t="s">
        <v>629</v>
      </c>
      <c r="B109" s="281"/>
      <c r="C109" s="281"/>
      <c r="D109" s="282">
        <f t="shared" ref="D109:K111" si="31">D114</f>
        <v>350000</v>
      </c>
      <c r="E109" s="282">
        <f t="shared" si="31"/>
        <v>300000</v>
      </c>
      <c r="F109" s="282">
        <f t="shared" si="31"/>
        <v>1010640</v>
      </c>
      <c r="G109" s="282">
        <f t="shared" si="31"/>
        <v>1061172</v>
      </c>
      <c r="H109" s="282">
        <f t="shared" si="31"/>
        <v>1114230.6000000001</v>
      </c>
      <c r="I109" s="282">
        <f t="shared" si="31"/>
        <v>1169942.1300000001</v>
      </c>
      <c r="J109" s="282">
        <f t="shared" si="31"/>
        <v>1228439.2365000001</v>
      </c>
      <c r="K109" s="282">
        <f t="shared" si="31"/>
        <v>1289861.1983250002</v>
      </c>
    </row>
    <row r="110" spans="1:11">
      <c r="A110" s="280" t="s">
        <v>15</v>
      </c>
      <c r="B110" s="281"/>
      <c r="C110" s="281"/>
      <c r="D110" s="282">
        <f t="shared" si="31"/>
        <v>36550</v>
      </c>
      <c r="E110" s="282">
        <f t="shared" si="31"/>
        <v>200000</v>
      </c>
      <c r="F110" s="282">
        <f t="shared" si="31"/>
        <v>357940</v>
      </c>
      <c r="G110" s="282">
        <f t="shared" si="31"/>
        <v>400000</v>
      </c>
      <c r="H110" s="282">
        <f t="shared" si="31"/>
        <v>400000</v>
      </c>
      <c r="I110" s="282">
        <f t="shared" si="31"/>
        <v>400000</v>
      </c>
      <c r="J110" s="282">
        <f t="shared" si="31"/>
        <v>400000</v>
      </c>
      <c r="K110" s="282">
        <f t="shared" si="31"/>
        <v>400000</v>
      </c>
    </row>
    <row r="111" spans="1:11">
      <c r="A111" s="280" t="s">
        <v>641</v>
      </c>
      <c r="B111" s="281"/>
      <c r="C111" s="281"/>
      <c r="D111" s="282">
        <f t="shared" si="31"/>
        <v>0</v>
      </c>
      <c r="E111" s="282">
        <f t="shared" si="31"/>
        <v>0</v>
      </c>
      <c r="F111" s="282">
        <f t="shared" si="31"/>
        <v>0</v>
      </c>
      <c r="G111" s="282">
        <f t="shared" si="31"/>
        <v>0</v>
      </c>
      <c r="H111" s="282">
        <f t="shared" si="31"/>
        <v>0</v>
      </c>
      <c r="I111" s="282">
        <f t="shared" si="31"/>
        <v>0</v>
      </c>
      <c r="J111" s="282">
        <f t="shared" si="31"/>
        <v>0</v>
      </c>
      <c r="K111" s="282">
        <f t="shared" si="31"/>
        <v>0</v>
      </c>
    </row>
    <row r="112" spans="1:11" ht="409.5">
      <c r="A112" s="306" t="s">
        <v>712</v>
      </c>
      <c r="B112" s="294" t="s">
        <v>1104</v>
      </c>
      <c r="C112" s="285" t="s">
        <v>1105</v>
      </c>
      <c r="D112" s="285" t="s">
        <v>713</v>
      </c>
      <c r="E112" s="288" t="s">
        <v>1106</v>
      </c>
      <c r="F112" s="288" t="s">
        <v>714</v>
      </c>
      <c r="G112" s="288" t="s">
        <v>714</v>
      </c>
      <c r="H112" s="288" t="s">
        <v>714</v>
      </c>
      <c r="I112" s="288" t="s">
        <v>714</v>
      </c>
      <c r="J112" s="288" t="s">
        <v>714</v>
      </c>
      <c r="K112" s="288" t="s">
        <v>714</v>
      </c>
    </row>
    <row r="113" spans="1:11">
      <c r="A113" s="302" t="s">
        <v>715</v>
      </c>
      <c r="B113" s="285"/>
      <c r="C113" s="303"/>
      <c r="D113" s="298">
        <f t="shared" ref="D113:K113" si="32">SUM(D114:D116)</f>
        <v>386550</v>
      </c>
      <c r="E113" s="298">
        <f t="shared" si="32"/>
        <v>500000</v>
      </c>
      <c r="F113" s="298">
        <f t="shared" si="32"/>
        <v>1368580</v>
      </c>
      <c r="G113" s="298">
        <f t="shared" si="32"/>
        <v>1461172</v>
      </c>
      <c r="H113" s="298">
        <f t="shared" si="32"/>
        <v>1514230.6</v>
      </c>
      <c r="I113" s="298">
        <f t="shared" si="32"/>
        <v>1569942.1300000001</v>
      </c>
      <c r="J113" s="298">
        <f t="shared" si="32"/>
        <v>1628439.2365000001</v>
      </c>
      <c r="K113" s="298">
        <f t="shared" si="32"/>
        <v>1689861.1983250002</v>
      </c>
    </row>
    <row r="114" spans="1:11">
      <c r="A114" s="297" t="s">
        <v>629</v>
      </c>
      <c r="B114" s="285"/>
      <c r="C114" s="285"/>
      <c r="D114" s="298">
        <v>350000</v>
      </c>
      <c r="E114" s="298">
        <v>300000</v>
      </c>
      <c r="F114" s="298">
        <v>1010640</v>
      </c>
      <c r="G114" s="298">
        <f>F114*1.05</f>
        <v>1061172</v>
      </c>
      <c r="H114" s="298">
        <f>G114*1.05</f>
        <v>1114230.6000000001</v>
      </c>
      <c r="I114" s="298">
        <f>H114*1.05</f>
        <v>1169942.1300000001</v>
      </c>
      <c r="J114" s="298">
        <f>I114*1.05</f>
        <v>1228439.2365000001</v>
      </c>
      <c r="K114" s="298">
        <f>J114*1.05</f>
        <v>1289861.1983250002</v>
      </c>
    </row>
    <row r="115" spans="1:11">
      <c r="A115" s="297" t="s">
        <v>15</v>
      </c>
      <c r="B115" s="285"/>
      <c r="C115" s="285"/>
      <c r="D115" s="298">
        <f>51000/3*2.15</f>
        <v>36550</v>
      </c>
      <c r="E115" s="298">
        <v>200000</v>
      </c>
      <c r="F115" s="298">
        <v>357940</v>
      </c>
      <c r="G115" s="298">
        <v>400000</v>
      </c>
      <c r="H115" s="298">
        <v>400000</v>
      </c>
      <c r="I115" s="298">
        <v>400000</v>
      </c>
      <c r="J115" s="298">
        <v>400000</v>
      </c>
      <c r="K115" s="298">
        <v>400000</v>
      </c>
    </row>
    <row r="116" spans="1:11">
      <c r="A116" s="297" t="s">
        <v>637</v>
      </c>
      <c r="B116" s="285"/>
      <c r="C116" s="285"/>
      <c r="D116" s="298">
        <v>0</v>
      </c>
      <c r="E116" s="298">
        <v>0</v>
      </c>
      <c r="F116" s="298">
        <v>0</v>
      </c>
      <c r="G116" s="298"/>
      <c r="H116" s="298">
        <v>0</v>
      </c>
      <c r="I116" s="298"/>
      <c r="J116" s="298">
        <v>0</v>
      </c>
      <c r="K116" s="298">
        <v>0</v>
      </c>
    </row>
  </sheetData>
  <mergeCells count="8">
    <mergeCell ref="A1:H1"/>
    <mergeCell ref="B7:I7"/>
    <mergeCell ref="A3:H3"/>
    <mergeCell ref="A4:H4"/>
    <mergeCell ref="A5:A6"/>
    <mergeCell ref="B5:B6"/>
    <mergeCell ref="C5:C6"/>
    <mergeCell ref="D5:I5"/>
  </mergeCells>
  <pageMargins left="0.7" right="0.7" top="0.75" bottom="0.75" header="0.3" footer="0.3"/>
  <pageSetup scale="39"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43"/>
  <sheetViews>
    <sheetView view="pageBreakPreview" topLeftCell="A40" zoomScale="105" zoomScaleNormal="100" zoomScaleSheetLayoutView="105" workbookViewId="0">
      <selection activeCell="K5" sqref="K5"/>
    </sheetView>
  </sheetViews>
  <sheetFormatPr defaultRowHeight="15"/>
  <cols>
    <col min="1" max="1" width="22.5703125" style="78" customWidth="1"/>
    <col min="2" max="2" width="17.42578125" style="78" customWidth="1"/>
    <col min="3" max="3" width="0.42578125" style="131" hidden="1" customWidth="1"/>
    <col min="4" max="4" width="18.5703125" style="131" hidden="1" customWidth="1"/>
    <col min="5" max="5" width="22.7109375" style="131" hidden="1" customWidth="1"/>
    <col min="6" max="11" width="22.7109375" style="131" customWidth="1"/>
    <col min="12" max="12" width="20.42578125" style="131" customWidth="1"/>
    <col min="13" max="13" width="22.28515625" style="131" customWidth="1"/>
    <col min="14" max="16384" width="9.140625" style="171"/>
  </cols>
  <sheetData>
    <row r="1" spans="1:13" ht="19.5" thickBot="1">
      <c r="A1" s="881" t="s">
        <v>1131</v>
      </c>
      <c r="B1" s="993"/>
      <c r="C1" s="993"/>
      <c r="D1" s="993"/>
      <c r="E1" s="993"/>
      <c r="F1" s="993"/>
      <c r="G1" s="993"/>
      <c r="H1" s="993"/>
      <c r="I1" s="993"/>
      <c r="J1" s="993"/>
      <c r="K1" s="993"/>
      <c r="L1" s="993"/>
      <c r="M1" s="993"/>
    </row>
    <row r="2" spans="1:13" ht="84.75" customHeight="1" thickBot="1">
      <c r="A2" s="157" t="s">
        <v>716</v>
      </c>
      <c r="B2" s="158" t="s">
        <v>368</v>
      </c>
      <c r="C2" s="158" t="s">
        <v>717</v>
      </c>
      <c r="D2" s="158" t="s">
        <v>718</v>
      </c>
      <c r="E2" s="158" t="s">
        <v>719</v>
      </c>
      <c r="F2" s="158" t="s">
        <v>720</v>
      </c>
      <c r="G2" s="158" t="s">
        <v>721</v>
      </c>
      <c r="H2" s="158" t="s">
        <v>722</v>
      </c>
      <c r="I2" s="158" t="s">
        <v>723</v>
      </c>
      <c r="J2" s="158" t="s">
        <v>1008</v>
      </c>
      <c r="K2" s="158" t="s">
        <v>1597</v>
      </c>
      <c r="L2" s="158" t="s">
        <v>724</v>
      </c>
      <c r="M2" s="159" t="s">
        <v>725</v>
      </c>
    </row>
    <row r="3" spans="1:13" ht="90.75" customHeight="1" thickBot="1">
      <c r="A3" s="118" t="s">
        <v>726</v>
      </c>
      <c r="B3" s="994" t="s">
        <v>727</v>
      </c>
      <c r="C3" s="995"/>
      <c r="D3" s="995"/>
      <c r="E3" s="995"/>
      <c r="F3" s="995"/>
      <c r="G3" s="995"/>
      <c r="H3" s="995"/>
      <c r="I3" s="995"/>
      <c r="J3" s="995"/>
      <c r="K3" s="995"/>
      <c r="L3" s="995"/>
      <c r="M3" s="996"/>
    </row>
    <row r="4" spans="1:13" ht="15.75" customHeight="1" thickBot="1">
      <c r="A4" s="997" t="s">
        <v>728</v>
      </c>
      <c r="B4" s="997"/>
      <c r="C4" s="997"/>
      <c r="D4" s="997"/>
      <c r="E4" s="997"/>
      <c r="F4" s="997"/>
      <c r="G4" s="997"/>
      <c r="H4" s="997"/>
      <c r="I4" s="997"/>
      <c r="J4" s="997"/>
      <c r="K4" s="997"/>
      <c r="L4" s="997"/>
      <c r="M4" s="997"/>
    </row>
    <row r="5" spans="1:13" s="249" customFormat="1" ht="409.5" customHeight="1" thickBot="1">
      <c r="A5" s="253" t="s">
        <v>1009</v>
      </c>
      <c r="B5" s="120" t="s">
        <v>729</v>
      </c>
      <c r="C5" s="121" t="s">
        <v>878</v>
      </c>
      <c r="D5" s="121" t="s">
        <v>879</v>
      </c>
      <c r="E5" s="254" t="s">
        <v>1010</v>
      </c>
      <c r="F5" s="121" t="s">
        <v>1598</v>
      </c>
      <c r="G5" s="121" t="s">
        <v>1599</v>
      </c>
      <c r="H5" s="121" t="s">
        <v>1600</v>
      </c>
      <c r="I5" s="121" t="s">
        <v>1011</v>
      </c>
      <c r="J5" s="181" t="s">
        <v>1601</v>
      </c>
      <c r="K5" s="181" t="s">
        <v>1601</v>
      </c>
      <c r="L5" s="180" t="s">
        <v>1012</v>
      </c>
      <c r="M5" s="14" t="s">
        <v>730</v>
      </c>
    </row>
    <row r="6" spans="1:13" ht="30" customHeight="1">
      <c r="A6" s="160" t="s">
        <v>731</v>
      </c>
      <c r="B6" s="161"/>
      <c r="C6" s="162"/>
      <c r="D6" s="162" t="s">
        <v>732</v>
      </c>
      <c r="E6" s="162" t="s">
        <v>732</v>
      </c>
      <c r="F6" s="162"/>
      <c r="G6" s="162"/>
      <c r="H6" s="162"/>
      <c r="I6" s="162"/>
      <c r="J6" s="162"/>
      <c r="K6" s="162"/>
      <c r="L6" s="162"/>
      <c r="M6" s="163"/>
    </row>
    <row r="7" spans="1:13" ht="27.75" customHeight="1">
      <c r="A7" s="74" t="s">
        <v>447</v>
      </c>
      <c r="B7" s="122"/>
      <c r="C7" s="123"/>
      <c r="D7" s="123" t="s">
        <v>732</v>
      </c>
      <c r="E7" s="123">
        <v>0</v>
      </c>
      <c r="F7" s="123"/>
      <c r="G7" s="123"/>
      <c r="H7" s="123"/>
      <c r="I7" s="123"/>
      <c r="J7" s="123"/>
      <c r="K7" s="123"/>
      <c r="L7" s="123"/>
      <c r="M7" s="124"/>
    </row>
    <row r="8" spans="1:13" ht="25.5" customHeight="1">
      <c r="A8" s="74" t="s">
        <v>733</v>
      </c>
      <c r="B8" s="122"/>
      <c r="C8" s="123"/>
      <c r="D8" s="123" t="s">
        <v>732</v>
      </c>
      <c r="E8" s="123" t="s">
        <v>732</v>
      </c>
      <c r="F8" s="123"/>
      <c r="G8" s="123"/>
      <c r="H8" s="123"/>
      <c r="I8" s="123"/>
      <c r="J8" s="123"/>
      <c r="K8" s="123"/>
      <c r="L8" s="123"/>
      <c r="M8" s="124"/>
    </row>
    <row r="9" spans="1:13" ht="24.75" customHeight="1">
      <c r="A9" s="74" t="s">
        <v>734</v>
      </c>
      <c r="B9" s="122"/>
      <c r="C9" s="123"/>
      <c r="D9" s="123" t="s">
        <v>732</v>
      </c>
      <c r="E9" s="123" t="s">
        <v>732</v>
      </c>
      <c r="F9" s="123"/>
      <c r="G9" s="123"/>
      <c r="H9" s="123"/>
      <c r="I9" s="123"/>
      <c r="J9" s="123"/>
      <c r="K9" s="123"/>
      <c r="L9" s="123"/>
      <c r="M9" s="124"/>
    </row>
    <row r="10" spans="1:13" ht="21.75" customHeight="1">
      <c r="A10" s="74" t="s">
        <v>735</v>
      </c>
      <c r="B10" s="122"/>
      <c r="C10" s="123"/>
      <c r="D10" s="123" t="s">
        <v>89</v>
      </c>
      <c r="E10" s="123" t="s">
        <v>89</v>
      </c>
      <c r="F10" s="123"/>
      <c r="G10" s="123"/>
      <c r="H10" s="123"/>
      <c r="I10" s="123"/>
      <c r="J10" s="123"/>
      <c r="K10" s="123"/>
      <c r="L10" s="123"/>
      <c r="M10" s="124"/>
    </row>
    <row r="11" spans="1:13" ht="15.75" thickBot="1">
      <c r="A11" s="74" t="s">
        <v>736</v>
      </c>
      <c r="B11" s="122"/>
      <c r="C11" s="123"/>
      <c r="D11" s="123" t="s">
        <v>732</v>
      </c>
      <c r="E11" s="123" t="s">
        <v>732</v>
      </c>
      <c r="F11" s="123"/>
      <c r="G11" s="123"/>
      <c r="H11" s="123"/>
      <c r="I11" s="123"/>
      <c r="J11" s="123"/>
      <c r="K11" s="123"/>
      <c r="L11" s="123"/>
      <c r="M11" s="124"/>
    </row>
    <row r="12" spans="1:13" s="249" customFormat="1" ht="409.6" thickBot="1">
      <c r="A12" s="253" t="s">
        <v>737</v>
      </c>
      <c r="B12" s="120" t="s">
        <v>738</v>
      </c>
      <c r="C12" s="125" t="s">
        <v>739</v>
      </c>
      <c r="D12" s="121" t="s">
        <v>740</v>
      </c>
      <c r="E12" s="121" t="s">
        <v>1013</v>
      </c>
      <c r="F12" s="121" t="s">
        <v>1014</v>
      </c>
      <c r="G12" s="121" t="s">
        <v>1602</v>
      </c>
      <c r="H12" s="121" t="s">
        <v>1603</v>
      </c>
      <c r="I12" s="121" t="s">
        <v>1604</v>
      </c>
      <c r="J12" s="181" t="s">
        <v>1604</v>
      </c>
      <c r="K12" s="181" t="s">
        <v>1604</v>
      </c>
      <c r="L12" s="180" t="s">
        <v>1015</v>
      </c>
      <c r="M12" s="14" t="s">
        <v>741</v>
      </c>
    </row>
    <row r="13" spans="1:13" ht="27.75" customHeight="1">
      <c r="A13" s="160" t="s">
        <v>731</v>
      </c>
      <c r="B13" s="161"/>
      <c r="C13" s="162"/>
      <c r="D13" s="162">
        <v>120000</v>
      </c>
      <c r="E13" s="162">
        <v>14000</v>
      </c>
      <c r="F13" s="162"/>
      <c r="G13" s="162"/>
      <c r="H13" s="162"/>
      <c r="I13" s="162"/>
      <c r="J13" s="162"/>
      <c r="K13" s="162"/>
      <c r="L13" s="162"/>
      <c r="M13" s="163"/>
    </row>
    <row r="14" spans="1:13" ht="24" customHeight="1">
      <c r="A14" s="74" t="s">
        <v>447</v>
      </c>
      <c r="B14" s="122"/>
      <c r="C14" s="123"/>
      <c r="D14" s="123" t="s">
        <v>742</v>
      </c>
      <c r="E14" s="123">
        <v>0</v>
      </c>
      <c r="F14" s="123" t="s">
        <v>743</v>
      </c>
      <c r="G14" s="123"/>
      <c r="H14" s="123"/>
      <c r="I14" s="123"/>
      <c r="J14" s="123"/>
      <c r="K14" s="123"/>
      <c r="L14" s="123"/>
      <c r="M14" s="124"/>
    </row>
    <row r="15" spans="1:13" ht="22.5" customHeight="1">
      <c r="A15" s="74" t="s">
        <v>733</v>
      </c>
      <c r="B15" s="122"/>
      <c r="C15" s="123"/>
      <c r="D15" s="123" t="s">
        <v>732</v>
      </c>
      <c r="E15" s="123" t="s">
        <v>732</v>
      </c>
      <c r="F15" s="123"/>
      <c r="G15" s="123"/>
      <c r="H15" s="123"/>
      <c r="I15" s="123"/>
      <c r="J15" s="123"/>
      <c r="K15" s="123"/>
      <c r="L15" s="123"/>
      <c r="M15" s="124"/>
    </row>
    <row r="16" spans="1:13" ht="27.75" customHeight="1">
      <c r="A16" s="74" t="s">
        <v>734</v>
      </c>
      <c r="B16" s="122"/>
      <c r="C16" s="123"/>
      <c r="D16" s="123" t="s">
        <v>732</v>
      </c>
      <c r="E16" s="123" t="s">
        <v>744</v>
      </c>
      <c r="F16" s="123"/>
      <c r="G16" s="123"/>
      <c r="H16" s="123"/>
      <c r="I16" s="123"/>
      <c r="J16" s="123"/>
      <c r="K16" s="123"/>
      <c r="L16" s="123"/>
      <c r="M16" s="124"/>
    </row>
    <row r="17" spans="1:13">
      <c r="A17" s="74" t="s">
        <v>735</v>
      </c>
      <c r="B17" s="122"/>
      <c r="C17" s="123"/>
      <c r="D17" s="123" t="s">
        <v>732</v>
      </c>
      <c r="E17" s="123" t="s">
        <v>732</v>
      </c>
      <c r="F17" s="123"/>
      <c r="G17" s="123"/>
      <c r="H17" s="123"/>
      <c r="I17" s="123"/>
      <c r="J17" s="123"/>
      <c r="K17" s="123"/>
      <c r="L17" s="123"/>
      <c r="M17" s="124"/>
    </row>
    <row r="18" spans="1:13" ht="15.75" thickBot="1">
      <c r="A18" s="74" t="s">
        <v>736</v>
      </c>
      <c r="B18" s="122"/>
      <c r="C18" s="123"/>
      <c r="D18" s="123" t="s">
        <v>745</v>
      </c>
      <c r="E18" s="123" t="s">
        <v>732</v>
      </c>
      <c r="F18" s="123"/>
      <c r="G18" s="123"/>
      <c r="H18" s="123"/>
      <c r="I18" s="123"/>
      <c r="J18" s="123"/>
      <c r="K18" s="123"/>
      <c r="L18" s="123"/>
      <c r="M18" s="124"/>
    </row>
    <row r="19" spans="1:13" ht="409.6" thickBot="1">
      <c r="A19" s="119" t="s">
        <v>746</v>
      </c>
      <c r="B19" s="120" t="s">
        <v>880</v>
      </c>
      <c r="C19" s="125" t="s">
        <v>747</v>
      </c>
      <c r="D19" s="121" t="s">
        <v>881</v>
      </c>
      <c r="E19" s="121" t="s">
        <v>1016</v>
      </c>
      <c r="F19" s="181" t="s">
        <v>1605</v>
      </c>
      <c r="G19" s="181" t="s">
        <v>1606</v>
      </c>
      <c r="H19" s="181" t="s">
        <v>1607</v>
      </c>
      <c r="I19" s="181" t="s">
        <v>1607</v>
      </c>
      <c r="J19" s="181" t="s">
        <v>1608</v>
      </c>
      <c r="K19" s="181" t="s">
        <v>1608</v>
      </c>
      <c r="L19" s="180" t="s">
        <v>1017</v>
      </c>
      <c r="M19" s="14" t="s">
        <v>748</v>
      </c>
    </row>
    <row r="20" spans="1:13" ht="21" customHeight="1">
      <c r="A20" s="160" t="s">
        <v>731</v>
      </c>
      <c r="B20" s="161"/>
      <c r="C20" s="162"/>
      <c r="D20" s="162" t="s">
        <v>732</v>
      </c>
      <c r="E20" s="162" t="s">
        <v>749</v>
      </c>
      <c r="F20" s="162"/>
      <c r="G20" s="162"/>
      <c r="H20" s="162"/>
      <c r="I20" s="162"/>
      <c r="J20" s="162"/>
      <c r="K20" s="162"/>
      <c r="L20" s="162"/>
      <c r="M20" s="163"/>
    </row>
    <row r="21" spans="1:13" ht="20.25" customHeight="1">
      <c r="A21" s="74" t="s">
        <v>447</v>
      </c>
      <c r="B21" s="122"/>
      <c r="C21" s="123"/>
      <c r="D21" s="123" t="s">
        <v>732</v>
      </c>
      <c r="E21" s="123" t="s">
        <v>732</v>
      </c>
      <c r="F21" s="123"/>
      <c r="G21" s="123"/>
      <c r="H21" s="123"/>
      <c r="I21" s="123"/>
      <c r="J21" s="123"/>
      <c r="K21" s="123"/>
      <c r="L21" s="123"/>
      <c r="M21" s="124"/>
    </row>
    <row r="22" spans="1:13" ht="19.5" customHeight="1">
      <c r="A22" s="74" t="s">
        <v>733</v>
      </c>
      <c r="B22" s="122"/>
      <c r="C22" s="123"/>
      <c r="D22" s="123" t="s">
        <v>732</v>
      </c>
      <c r="E22" s="123" t="s">
        <v>750</v>
      </c>
      <c r="F22" s="123"/>
      <c r="G22" s="123"/>
      <c r="H22" s="123"/>
      <c r="I22" s="123"/>
      <c r="J22" s="123"/>
      <c r="K22" s="123"/>
      <c r="L22" s="123"/>
      <c r="M22" s="124"/>
    </row>
    <row r="23" spans="1:13" ht="22.5" customHeight="1">
      <c r="A23" s="74" t="s">
        <v>734</v>
      </c>
      <c r="B23" s="122"/>
      <c r="C23" s="123"/>
      <c r="D23" s="123" t="s">
        <v>732</v>
      </c>
      <c r="E23" s="123" t="s">
        <v>750</v>
      </c>
      <c r="F23" s="123"/>
      <c r="G23" s="123"/>
      <c r="H23" s="123"/>
      <c r="I23" s="123"/>
      <c r="J23" s="123"/>
      <c r="K23" s="123"/>
      <c r="L23" s="123"/>
      <c r="M23" s="124"/>
    </row>
    <row r="24" spans="1:13">
      <c r="A24" s="74" t="s">
        <v>735</v>
      </c>
      <c r="B24" s="122"/>
      <c r="C24" s="123"/>
      <c r="D24" s="123" t="s">
        <v>732</v>
      </c>
      <c r="E24" s="123" t="s">
        <v>732</v>
      </c>
      <c r="F24" s="123"/>
      <c r="G24" s="123"/>
      <c r="H24" s="123"/>
      <c r="I24" s="123"/>
      <c r="J24" s="123"/>
      <c r="K24" s="123"/>
      <c r="L24" s="123"/>
      <c r="M24" s="124"/>
    </row>
    <row r="25" spans="1:13" ht="15.75" thickBot="1">
      <c r="A25" s="74" t="s">
        <v>736</v>
      </c>
      <c r="B25" s="122"/>
      <c r="C25" s="123"/>
      <c r="D25" s="123" t="s">
        <v>732</v>
      </c>
      <c r="E25" s="123" t="s">
        <v>732</v>
      </c>
      <c r="F25" s="123"/>
      <c r="G25" s="123"/>
      <c r="H25" s="123"/>
      <c r="I25" s="123"/>
      <c r="J25" s="123"/>
      <c r="K25" s="123"/>
      <c r="L25" s="123"/>
      <c r="M25" s="124"/>
    </row>
    <row r="26" spans="1:13" s="249" customFormat="1" ht="409.6" thickBot="1">
      <c r="A26" s="253" t="s">
        <v>751</v>
      </c>
      <c r="B26" s="120" t="s">
        <v>752</v>
      </c>
      <c r="C26" s="125" t="s">
        <v>882</v>
      </c>
      <c r="D26" s="121" t="s">
        <v>753</v>
      </c>
      <c r="E26" s="121" t="s">
        <v>1018</v>
      </c>
      <c r="F26" s="181" t="s">
        <v>1019</v>
      </c>
      <c r="G26" s="181" t="s">
        <v>1020</v>
      </c>
      <c r="H26" s="181" t="s">
        <v>1021</v>
      </c>
      <c r="I26" s="181" t="s">
        <v>1022</v>
      </c>
      <c r="J26" s="181" t="s">
        <v>1609</v>
      </c>
      <c r="K26" s="641" t="s">
        <v>1610</v>
      </c>
      <c r="L26" s="180" t="s">
        <v>1017</v>
      </c>
      <c r="M26" s="14" t="s">
        <v>754</v>
      </c>
    </row>
    <row r="27" spans="1:13" ht="16.5" customHeight="1">
      <c r="A27" s="160" t="s">
        <v>731</v>
      </c>
      <c r="B27" s="161"/>
      <c r="C27" s="162"/>
      <c r="D27" s="162" t="s">
        <v>755</v>
      </c>
      <c r="E27" s="162" t="s">
        <v>756</v>
      </c>
      <c r="F27" s="162"/>
      <c r="G27" s="162"/>
      <c r="H27" s="162"/>
      <c r="I27" s="162"/>
      <c r="J27" s="162"/>
      <c r="K27" s="162"/>
      <c r="L27" s="162"/>
      <c r="M27" s="163"/>
    </row>
    <row r="28" spans="1:13" ht="26.25" customHeight="1">
      <c r="A28" s="74" t="s">
        <v>447</v>
      </c>
      <c r="B28" s="122"/>
      <c r="C28" s="123"/>
      <c r="D28" s="126" t="s">
        <v>757</v>
      </c>
      <c r="E28" s="126" t="s">
        <v>758</v>
      </c>
      <c r="F28" s="126"/>
      <c r="G28" s="126"/>
      <c r="H28" s="126"/>
      <c r="I28" s="126"/>
      <c r="J28" s="126"/>
      <c r="K28" s="126"/>
      <c r="L28" s="123"/>
      <c r="M28" s="124"/>
    </row>
    <row r="29" spans="1:13" ht="24.75" customHeight="1">
      <c r="A29" s="74" t="s">
        <v>733</v>
      </c>
      <c r="B29" s="122"/>
      <c r="C29" s="123"/>
      <c r="D29" s="126" t="s">
        <v>732</v>
      </c>
      <c r="E29" s="126" t="s">
        <v>732</v>
      </c>
      <c r="F29" s="126"/>
      <c r="G29" s="126"/>
      <c r="H29" s="126"/>
      <c r="I29" s="126"/>
      <c r="J29" s="126"/>
      <c r="K29" s="126"/>
      <c r="L29" s="123"/>
      <c r="M29" s="124"/>
    </row>
    <row r="30" spans="1:13" ht="23.25" customHeight="1">
      <c r="A30" s="74" t="s">
        <v>734</v>
      </c>
      <c r="B30" s="122"/>
      <c r="C30" s="123"/>
      <c r="D30" s="126" t="s">
        <v>732</v>
      </c>
      <c r="E30" s="126" t="s">
        <v>732</v>
      </c>
      <c r="F30" s="126"/>
      <c r="G30" s="126"/>
      <c r="H30" s="126"/>
      <c r="I30" s="126"/>
      <c r="J30" s="126"/>
      <c r="K30" s="126"/>
      <c r="L30" s="123"/>
      <c r="M30" s="124"/>
    </row>
    <row r="31" spans="1:13" ht="17.25" customHeight="1">
      <c r="A31" s="74" t="s">
        <v>759</v>
      </c>
      <c r="B31" s="122"/>
      <c r="C31" s="123"/>
      <c r="D31" s="126" t="s">
        <v>732</v>
      </c>
      <c r="E31" s="126" t="s">
        <v>744</v>
      </c>
      <c r="F31" s="126"/>
      <c r="G31" s="126"/>
      <c r="H31" s="126"/>
      <c r="I31" s="126"/>
      <c r="J31" s="126"/>
      <c r="K31" s="126"/>
      <c r="L31" s="123"/>
      <c r="M31" s="124"/>
    </row>
    <row r="32" spans="1:13">
      <c r="A32" s="74" t="s">
        <v>735</v>
      </c>
      <c r="B32" s="122"/>
      <c r="C32" s="123"/>
      <c r="D32" s="126">
        <v>10000</v>
      </c>
      <c r="E32" s="126" t="s">
        <v>760</v>
      </c>
      <c r="F32" s="126"/>
      <c r="G32" s="126"/>
      <c r="H32" s="126"/>
      <c r="I32" s="126"/>
      <c r="J32" s="126"/>
      <c r="K32" s="126"/>
      <c r="L32" s="123"/>
      <c r="M32" s="124"/>
    </row>
    <row r="33" spans="1:13" ht="15.75" thickBot="1">
      <c r="A33" s="74" t="s">
        <v>736</v>
      </c>
      <c r="B33" s="122"/>
      <c r="C33" s="123"/>
      <c r="D33" s="126" t="s">
        <v>732</v>
      </c>
      <c r="E33" s="126" t="s">
        <v>732</v>
      </c>
      <c r="F33" s="126"/>
      <c r="G33" s="126"/>
      <c r="H33" s="126"/>
      <c r="I33" s="126"/>
      <c r="J33" s="126"/>
      <c r="K33" s="126"/>
      <c r="L33" s="123"/>
      <c r="M33" s="124"/>
    </row>
    <row r="34" spans="1:13" ht="409.6" thickBot="1">
      <c r="A34" s="255" t="s">
        <v>1023</v>
      </c>
      <c r="B34" s="120" t="s">
        <v>761</v>
      </c>
      <c r="C34" s="125" t="s">
        <v>762</v>
      </c>
      <c r="D34" s="121" t="s">
        <v>763</v>
      </c>
      <c r="E34" s="121" t="s">
        <v>1024</v>
      </c>
      <c r="F34" s="181" t="s">
        <v>883</v>
      </c>
      <c r="G34" s="181" t="s">
        <v>1611</v>
      </c>
      <c r="H34" s="181" t="s">
        <v>1612</v>
      </c>
      <c r="I34" s="181" t="s">
        <v>1612</v>
      </c>
      <c r="J34" s="181" t="s">
        <v>1613</v>
      </c>
      <c r="K34" s="181" t="s">
        <v>1612</v>
      </c>
      <c r="L34" s="180" t="s">
        <v>764</v>
      </c>
      <c r="M34" s="14" t="s">
        <v>765</v>
      </c>
    </row>
    <row r="35" spans="1:13" ht="21.75" customHeight="1">
      <c r="A35" s="160" t="s">
        <v>731</v>
      </c>
      <c r="B35" s="161"/>
      <c r="C35" s="162"/>
      <c r="D35" s="162" t="s">
        <v>766</v>
      </c>
      <c r="E35" s="162">
        <v>200000</v>
      </c>
      <c r="F35" s="162"/>
      <c r="G35" s="162"/>
      <c r="H35" s="162"/>
      <c r="I35" s="162"/>
      <c r="J35" s="162"/>
      <c r="K35" s="162"/>
      <c r="L35" s="162"/>
      <c r="M35" s="163"/>
    </row>
    <row r="36" spans="1:13" ht="18" customHeight="1">
      <c r="A36" s="74" t="s">
        <v>447</v>
      </c>
      <c r="B36" s="122"/>
      <c r="C36" s="123"/>
      <c r="D36" s="123" t="s">
        <v>732</v>
      </c>
      <c r="E36" s="123" t="s">
        <v>732</v>
      </c>
      <c r="F36" s="123"/>
      <c r="G36" s="123"/>
      <c r="H36" s="123"/>
      <c r="I36" s="123"/>
      <c r="J36" s="123"/>
      <c r="K36" s="123"/>
      <c r="L36" s="123"/>
      <c r="M36" s="124"/>
    </row>
    <row r="37" spans="1:13" ht="23.25" customHeight="1">
      <c r="A37" s="74" t="s">
        <v>733</v>
      </c>
      <c r="B37" s="122"/>
      <c r="C37" s="123"/>
      <c r="D37" s="123" t="s">
        <v>732</v>
      </c>
      <c r="E37" s="123" t="s">
        <v>732</v>
      </c>
      <c r="F37" s="123"/>
      <c r="G37" s="123"/>
      <c r="H37" s="123"/>
      <c r="I37" s="123"/>
      <c r="J37" s="123"/>
      <c r="K37" s="123"/>
      <c r="L37" s="123"/>
      <c r="M37" s="124"/>
    </row>
    <row r="38" spans="1:13" ht="26.25" customHeight="1">
      <c r="A38" s="74" t="s">
        <v>734</v>
      </c>
      <c r="B38" s="122"/>
      <c r="C38" s="123"/>
      <c r="D38" s="123" t="s">
        <v>749</v>
      </c>
      <c r="E38" s="123" t="s">
        <v>749</v>
      </c>
      <c r="F38" s="123"/>
      <c r="G38" s="123"/>
      <c r="H38" s="123"/>
      <c r="I38" s="123"/>
      <c r="J38" s="123"/>
      <c r="K38" s="123"/>
      <c r="L38" s="123"/>
      <c r="M38" s="124"/>
    </row>
    <row r="39" spans="1:13" ht="22.5" customHeight="1">
      <c r="A39" s="74" t="s">
        <v>767</v>
      </c>
      <c r="B39" s="122"/>
      <c r="C39" s="123"/>
      <c r="D39" s="123" t="s">
        <v>749</v>
      </c>
      <c r="E39" s="123" t="s">
        <v>749</v>
      </c>
      <c r="F39" s="123"/>
      <c r="G39" s="123"/>
      <c r="H39" s="123"/>
      <c r="I39" s="123"/>
      <c r="J39" s="123"/>
      <c r="K39" s="123"/>
      <c r="L39" s="123"/>
      <c r="M39" s="124"/>
    </row>
    <row r="40" spans="1:13">
      <c r="A40" s="74" t="s">
        <v>735</v>
      </c>
      <c r="B40" s="122"/>
      <c r="C40" s="123"/>
      <c r="D40" s="123" t="s">
        <v>732</v>
      </c>
      <c r="E40" s="123" t="s">
        <v>732</v>
      </c>
      <c r="F40" s="123"/>
      <c r="G40" s="123"/>
      <c r="H40" s="123"/>
      <c r="I40" s="123"/>
      <c r="J40" s="123"/>
      <c r="K40" s="123"/>
      <c r="L40" s="123"/>
      <c r="M40" s="124"/>
    </row>
    <row r="41" spans="1:13" ht="15.75" thickBot="1">
      <c r="A41" s="74" t="s">
        <v>736</v>
      </c>
      <c r="B41" s="122"/>
      <c r="C41" s="123"/>
      <c r="D41" s="123" t="s">
        <v>732</v>
      </c>
      <c r="E41" s="123" t="s">
        <v>732</v>
      </c>
      <c r="F41" s="123"/>
      <c r="G41" s="123"/>
      <c r="H41" s="123"/>
      <c r="I41" s="123"/>
      <c r="J41" s="123"/>
      <c r="K41" s="123"/>
      <c r="L41" s="123"/>
      <c r="M41" s="124"/>
    </row>
    <row r="42" spans="1:13" ht="409.6" thickBot="1">
      <c r="A42" s="119" t="s">
        <v>768</v>
      </c>
      <c r="B42" s="120" t="s">
        <v>769</v>
      </c>
      <c r="C42" s="125" t="s">
        <v>770</v>
      </c>
      <c r="D42" s="121" t="s">
        <v>771</v>
      </c>
      <c r="E42" s="127" t="s">
        <v>1025</v>
      </c>
      <c r="F42" s="188" t="s">
        <v>772</v>
      </c>
      <c r="G42" s="181" t="s">
        <v>1614</v>
      </c>
      <c r="H42" s="181" t="s">
        <v>1615</v>
      </c>
      <c r="I42" s="188" t="s">
        <v>772</v>
      </c>
      <c r="J42" s="188" t="s">
        <v>772</v>
      </c>
      <c r="K42" s="188" t="s">
        <v>772</v>
      </c>
      <c r="L42" s="180" t="s">
        <v>1017</v>
      </c>
      <c r="M42" s="14" t="s">
        <v>773</v>
      </c>
    </row>
    <row r="43" spans="1:13" ht="23.25" customHeight="1">
      <c r="A43" s="160" t="s">
        <v>731</v>
      </c>
      <c r="B43" s="161"/>
      <c r="C43" s="162"/>
      <c r="D43" s="162" t="s">
        <v>732</v>
      </c>
      <c r="E43" s="162" t="s">
        <v>732</v>
      </c>
      <c r="F43" s="162"/>
      <c r="G43" s="162"/>
      <c r="H43" s="162"/>
      <c r="I43" s="162"/>
      <c r="J43" s="162"/>
      <c r="K43" s="162"/>
      <c r="L43" s="162"/>
      <c r="M43" s="163"/>
    </row>
    <row r="44" spans="1:13" ht="22.5" customHeight="1">
      <c r="A44" s="74" t="s">
        <v>447</v>
      </c>
      <c r="B44" s="122"/>
      <c r="C44" s="123"/>
      <c r="D44" s="123" t="s">
        <v>732</v>
      </c>
      <c r="E44" s="123" t="s">
        <v>732</v>
      </c>
      <c r="F44" s="123"/>
      <c r="G44" s="123"/>
      <c r="H44" s="123"/>
      <c r="I44" s="123"/>
      <c r="J44" s="123"/>
      <c r="K44" s="123"/>
      <c r="L44" s="123"/>
      <c r="M44" s="124"/>
    </row>
    <row r="45" spans="1:13" ht="30" customHeight="1">
      <c r="A45" s="74" t="s">
        <v>733</v>
      </c>
      <c r="B45" s="122"/>
      <c r="C45" s="123"/>
      <c r="D45" s="123" t="s">
        <v>732</v>
      </c>
      <c r="E45" s="123" t="s">
        <v>732</v>
      </c>
      <c r="F45" s="123"/>
      <c r="G45" s="123"/>
      <c r="H45" s="123"/>
      <c r="I45" s="123"/>
      <c r="J45" s="123"/>
      <c r="K45" s="123"/>
      <c r="L45" s="123"/>
      <c r="M45" s="124"/>
    </row>
    <row r="46" spans="1:13" ht="25.5" customHeight="1">
      <c r="A46" s="74" t="s">
        <v>734</v>
      </c>
      <c r="B46" s="122"/>
      <c r="C46" s="123"/>
      <c r="D46" s="123" t="s">
        <v>732</v>
      </c>
      <c r="E46" s="123" t="s">
        <v>732</v>
      </c>
      <c r="F46" s="123"/>
      <c r="G46" s="123"/>
      <c r="H46" s="123"/>
      <c r="I46" s="123"/>
      <c r="J46" s="123"/>
      <c r="K46" s="123"/>
      <c r="L46" s="123"/>
      <c r="M46" s="124"/>
    </row>
    <row r="47" spans="1:13" ht="22.5" customHeight="1">
      <c r="A47" s="74" t="s">
        <v>735</v>
      </c>
      <c r="B47" s="122"/>
      <c r="C47" s="123"/>
      <c r="D47" s="123" t="s">
        <v>89</v>
      </c>
      <c r="E47" s="123" t="s">
        <v>732</v>
      </c>
      <c r="F47" s="123"/>
      <c r="G47" s="123"/>
      <c r="H47" s="123"/>
      <c r="I47" s="123"/>
      <c r="J47" s="123"/>
      <c r="K47" s="123"/>
      <c r="L47" s="123"/>
      <c r="M47" s="124"/>
    </row>
    <row r="48" spans="1:13" ht="15.75" thickBot="1">
      <c r="A48" s="74" t="s">
        <v>736</v>
      </c>
      <c r="B48" s="122"/>
      <c r="C48" s="123"/>
      <c r="D48" s="123" t="s">
        <v>732</v>
      </c>
      <c r="E48" s="123" t="s">
        <v>732</v>
      </c>
      <c r="F48" s="123"/>
      <c r="G48" s="123"/>
      <c r="H48" s="123"/>
      <c r="I48" s="123"/>
      <c r="J48" s="123"/>
      <c r="K48" s="123"/>
      <c r="L48" s="123"/>
      <c r="M48" s="124"/>
    </row>
    <row r="49" spans="1:13" ht="282" thickBot="1">
      <c r="A49" s="253" t="s">
        <v>774</v>
      </c>
      <c r="B49" s="120" t="s">
        <v>775</v>
      </c>
      <c r="C49" s="125" t="s">
        <v>776</v>
      </c>
      <c r="D49" s="121" t="s">
        <v>777</v>
      </c>
      <c r="E49" s="121" t="s">
        <v>1026</v>
      </c>
      <c r="F49" s="181" t="s">
        <v>1027</v>
      </c>
      <c r="G49" s="181" t="s">
        <v>1616</v>
      </c>
      <c r="H49" s="181" t="s">
        <v>778</v>
      </c>
      <c r="I49" s="181" t="s">
        <v>884</v>
      </c>
      <c r="J49" s="181" t="s">
        <v>1617</v>
      </c>
      <c r="K49" s="181" t="s">
        <v>1617</v>
      </c>
      <c r="L49" s="180" t="s">
        <v>1028</v>
      </c>
      <c r="M49" s="14" t="s">
        <v>779</v>
      </c>
    </row>
    <row r="50" spans="1:13" ht="24" customHeight="1">
      <c r="A50" s="160" t="s">
        <v>731</v>
      </c>
      <c r="B50" s="161"/>
      <c r="C50" s="162"/>
      <c r="D50" s="162" t="s">
        <v>732</v>
      </c>
      <c r="E50" s="162" t="s">
        <v>780</v>
      </c>
      <c r="F50" s="162"/>
      <c r="G50" s="162"/>
      <c r="H50" s="162"/>
      <c r="I50" s="162"/>
      <c r="J50" s="162"/>
      <c r="K50" s="162"/>
      <c r="L50" s="162"/>
      <c r="M50" s="163"/>
    </row>
    <row r="51" spans="1:13" ht="24" customHeight="1">
      <c r="A51" s="74" t="s">
        <v>447</v>
      </c>
      <c r="B51" s="122"/>
      <c r="C51" s="123"/>
      <c r="D51" s="123" t="s">
        <v>732</v>
      </c>
      <c r="E51" s="123" t="s">
        <v>732</v>
      </c>
      <c r="F51" s="123"/>
      <c r="G51" s="123"/>
      <c r="H51" s="123"/>
      <c r="I51" s="123"/>
      <c r="J51" s="123"/>
      <c r="K51" s="123"/>
      <c r="L51" s="123"/>
      <c r="M51" s="124"/>
    </row>
    <row r="52" spans="1:13" ht="24.75" customHeight="1">
      <c r="A52" s="74" t="s">
        <v>733</v>
      </c>
      <c r="B52" s="122"/>
      <c r="C52" s="123"/>
      <c r="D52" s="123" t="s">
        <v>732</v>
      </c>
      <c r="E52" s="123" t="s">
        <v>780</v>
      </c>
      <c r="F52" s="123"/>
      <c r="G52" s="123"/>
      <c r="H52" s="123"/>
      <c r="I52" s="123"/>
      <c r="J52" s="123"/>
      <c r="K52" s="123"/>
      <c r="L52" s="123"/>
      <c r="M52" s="124"/>
    </row>
    <row r="53" spans="1:13" ht="25.5" customHeight="1">
      <c r="A53" s="74" t="s">
        <v>734</v>
      </c>
      <c r="B53" s="122"/>
      <c r="C53" s="123"/>
      <c r="D53" s="123" t="s">
        <v>732</v>
      </c>
      <c r="E53" s="123" t="s">
        <v>732</v>
      </c>
      <c r="F53" s="123"/>
      <c r="G53" s="123"/>
      <c r="H53" s="123"/>
      <c r="I53" s="123"/>
      <c r="J53" s="123"/>
      <c r="K53" s="123"/>
      <c r="L53" s="123"/>
      <c r="M53" s="124"/>
    </row>
    <row r="54" spans="1:13" ht="21" customHeight="1">
      <c r="A54" s="74" t="s">
        <v>735</v>
      </c>
      <c r="B54" s="122"/>
      <c r="C54" s="123"/>
      <c r="D54" s="123" t="s">
        <v>89</v>
      </c>
      <c r="E54" s="123" t="s">
        <v>732</v>
      </c>
      <c r="F54" s="123"/>
      <c r="G54" s="123"/>
      <c r="H54" s="123"/>
      <c r="I54" s="123"/>
      <c r="J54" s="123"/>
      <c r="K54" s="123"/>
      <c r="L54" s="123"/>
      <c r="M54" s="124"/>
    </row>
    <row r="55" spans="1:13" ht="15.75" thickBot="1">
      <c r="A55" s="74" t="s">
        <v>736</v>
      </c>
      <c r="B55" s="122"/>
      <c r="C55" s="123"/>
      <c r="D55" s="123" t="s">
        <v>732</v>
      </c>
      <c r="E55" s="123" t="s">
        <v>732</v>
      </c>
      <c r="F55" s="123"/>
      <c r="G55" s="123"/>
      <c r="H55" s="123"/>
      <c r="I55" s="123"/>
      <c r="J55" s="123"/>
      <c r="K55" s="123"/>
      <c r="L55" s="123"/>
      <c r="M55" s="124"/>
    </row>
    <row r="56" spans="1:13" ht="409.6" thickBot="1">
      <c r="A56" s="119" t="s">
        <v>781</v>
      </c>
      <c r="B56" s="120" t="s">
        <v>782</v>
      </c>
      <c r="C56" s="125" t="s">
        <v>783</v>
      </c>
      <c r="D56" s="121" t="s">
        <v>784</v>
      </c>
      <c r="E56" s="121" t="s">
        <v>1029</v>
      </c>
      <c r="F56" s="181" t="s">
        <v>1618</v>
      </c>
      <c r="G56" s="181" t="s">
        <v>1619</v>
      </c>
      <c r="H56" s="181" t="s">
        <v>1619</v>
      </c>
      <c r="I56" s="181" t="s">
        <v>1619</v>
      </c>
      <c r="J56" s="181" t="s">
        <v>1619</v>
      </c>
      <c r="K56" s="181" t="s">
        <v>1619</v>
      </c>
      <c r="L56" s="180" t="s">
        <v>785</v>
      </c>
      <c r="M56" s="14" t="s">
        <v>786</v>
      </c>
    </row>
    <row r="57" spans="1:13" ht="22.5" customHeight="1">
      <c r="A57" s="160" t="s">
        <v>731</v>
      </c>
      <c r="B57" s="161"/>
      <c r="C57" s="162"/>
      <c r="D57" s="162">
        <v>50000</v>
      </c>
      <c r="E57" s="162">
        <v>15000</v>
      </c>
      <c r="F57" s="162"/>
      <c r="G57" s="162"/>
      <c r="H57" s="162"/>
      <c r="I57" s="162"/>
      <c r="J57" s="162"/>
      <c r="K57" s="162"/>
      <c r="L57" s="162"/>
      <c r="M57" s="163"/>
    </row>
    <row r="58" spans="1:13" ht="27.75" customHeight="1">
      <c r="A58" s="74" t="s">
        <v>447</v>
      </c>
      <c r="B58" s="122"/>
      <c r="C58" s="123"/>
      <c r="D58" s="123" t="s">
        <v>732</v>
      </c>
      <c r="E58" s="123" t="s">
        <v>732</v>
      </c>
      <c r="F58" s="123"/>
      <c r="G58" s="123"/>
      <c r="H58" s="123"/>
      <c r="I58" s="123"/>
      <c r="J58" s="123"/>
      <c r="K58" s="123"/>
      <c r="L58" s="123"/>
      <c r="M58" s="124"/>
    </row>
    <row r="59" spans="1:13" ht="24" customHeight="1">
      <c r="A59" s="74" t="s">
        <v>733</v>
      </c>
      <c r="B59" s="122"/>
      <c r="C59" s="123"/>
      <c r="D59" s="123" t="s">
        <v>732</v>
      </c>
      <c r="E59" s="123" t="s">
        <v>732</v>
      </c>
      <c r="F59" s="123"/>
      <c r="G59" s="123"/>
      <c r="H59" s="123"/>
      <c r="I59" s="123"/>
      <c r="J59" s="123"/>
      <c r="K59" s="123"/>
      <c r="L59" s="123"/>
      <c r="M59" s="124"/>
    </row>
    <row r="60" spans="1:13" ht="22.5" customHeight="1">
      <c r="A60" s="74" t="s">
        <v>734</v>
      </c>
      <c r="B60" s="122"/>
      <c r="C60" s="123"/>
      <c r="D60" s="123" t="s">
        <v>732</v>
      </c>
      <c r="E60" s="123" t="s">
        <v>732</v>
      </c>
      <c r="F60" s="123"/>
      <c r="G60" s="123"/>
      <c r="H60" s="123"/>
      <c r="I60" s="123"/>
      <c r="J60" s="123"/>
      <c r="K60" s="123"/>
      <c r="L60" s="123"/>
      <c r="M60" s="124"/>
    </row>
    <row r="61" spans="1:13">
      <c r="A61" s="74" t="s">
        <v>735</v>
      </c>
      <c r="B61" s="122"/>
      <c r="C61" s="123"/>
      <c r="D61" s="123" t="s">
        <v>732</v>
      </c>
      <c r="E61" s="123" t="s">
        <v>732</v>
      </c>
      <c r="F61" s="123"/>
      <c r="G61" s="123"/>
      <c r="H61" s="123"/>
      <c r="I61" s="123"/>
      <c r="J61" s="123"/>
      <c r="K61" s="123"/>
      <c r="L61" s="123"/>
      <c r="M61" s="124"/>
    </row>
    <row r="62" spans="1:13" ht="15.75" thickBot="1">
      <c r="A62" s="74" t="s">
        <v>736</v>
      </c>
      <c r="B62" s="122"/>
      <c r="C62" s="123"/>
      <c r="D62" s="123">
        <v>50000</v>
      </c>
      <c r="E62" s="123">
        <v>15000</v>
      </c>
      <c r="F62" s="123"/>
      <c r="G62" s="123"/>
      <c r="H62" s="123"/>
      <c r="I62" s="123"/>
      <c r="J62" s="123"/>
      <c r="K62" s="123"/>
      <c r="L62" s="123"/>
      <c r="M62" s="124"/>
    </row>
    <row r="63" spans="1:13" ht="409.6" thickBot="1">
      <c r="A63" s="253" t="s">
        <v>787</v>
      </c>
      <c r="B63" s="120" t="s">
        <v>1620</v>
      </c>
      <c r="C63" s="125" t="s">
        <v>788</v>
      </c>
      <c r="D63" s="121" t="s">
        <v>789</v>
      </c>
      <c r="E63" s="121" t="s">
        <v>1030</v>
      </c>
      <c r="F63" s="181" t="s">
        <v>54</v>
      </c>
      <c r="G63" s="181" t="s">
        <v>1621</v>
      </c>
      <c r="H63" s="181" t="s">
        <v>54</v>
      </c>
      <c r="I63" s="181" t="s">
        <v>54</v>
      </c>
      <c r="J63" s="181" t="s">
        <v>54</v>
      </c>
      <c r="K63" s="181"/>
      <c r="L63" s="180" t="s">
        <v>1031</v>
      </c>
      <c r="M63" s="14" t="s">
        <v>786</v>
      </c>
    </row>
    <row r="64" spans="1:13" ht="21.75" customHeight="1">
      <c r="A64" s="160" t="s">
        <v>731</v>
      </c>
      <c r="B64" s="161"/>
      <c r="C64" s="162"/>
      <c r="D64" s="162" t="s">
        <v>732</v>
      </c>
      <c r="E64" s="162" t="s">
        <v>760</v>
      </c>
      <c r="F64" s="162"/>
      <c r="G64" s="162"/>
      <c r="H64" s="162"/>
      <c r="I64" s="162"/>
      <c r="J64" s="162"/>
      <c r="K64" s="162"/>
      <c r="L64" s="162"/>
      <c r="M64" s="163"/>
    </row>
    <row r="65" spans="1:13" ht="24" customHeight="1">
      <c r="A65" s="74" t="s">
        <v>447</v>
      </c>
      <c r="B65" s="122"/>
      <c r="C65" s="123"/>
      <c r="D65" s="123" t="s">
        <v>732</v>
      </c>
      <c r="E65" s="123" t="s">
        <v>732</v>
      </c>
      <c r="F65" s="123"/>
      <c r="G65" s="123"/>
      <c r="H65" s="123"/>
      <c r="I65" s="123"/>
      <c r="J65" s="123"/>
      <c r="K65" s="123"/>
      <c r="L65" s="123"/>
      <c r="M65" s="124"/>
    </row>
    <row r="66" spans="1:13" ht="27.75" customHeight="1">
      <c r="A66" s="74" t="s">
        <v>733</v>
      </c>
      <c r="B66" s="122"/>
      <c r="C66" s="123"/>
      <c r="D66" s="123" t="s">
        <v>732</v>
      </c>
      <c r="E66" s="123" t="s">
        <v>732</v>
      </c>
      <c r="F66" s="123"/>
      <c r="G66" s="123"/>
      <c r="H66" s="123"/>
      <c r="I66" s="123"/>
      <c r="J66" s="123"/>
      <c r="K66" s="123"/>
      <c r="L66" s="123"/>
      <c r="M66" s="124"/>
    </row>
    <row r="67" spans="1:13" ht="22.5" customHeight="1">
      <c r="A67" s="74" t="s">
        <v>734</v>
      </c>
      <c r="B67" s="122"/>
      <c r="C67" s="123"/>
      <c r="D67" s="123" t="s">
        <v>732</v>
      </c>
      <c r="E67" s="123" t="s">
        <v>732</v>
      </c>
      <c r="F67" s="123"/>
      <c r="G67" s="123"/>
      <c r="H67" s="123"/>
      <c r="I67" s="123"/>
      <c r="J67" s="123"/>
      <c r="K67" s="123"/>
      <c r="L67" s="123"/>
      <c r="M67" s="124"/>
    </row>
    <row r="68" spans="1:13" ht="20.25" customHeight="1">
      <c r="A68" s="74" t="s">
        <v>759</v>
      </c>
      <c r="B68" s="122"/>
      <c r="C68" s="123"/>
      <c r="D68" s="123" t="s">
        <v>732</v>
      </c>
      <c r="E68" s="123" t="s">
        <v>760</v>
      </c>
      <c r="F68" s="123"/>
      <c r="G68" s="123"/>
      <c r="H68" s="123"/>
      <c r="I68" s="123"/>
      <c r="J68" s="123"/>
      <c r="K68" s="123"/>
      <c r="L68" s="123"/>
      <c r="M68" s="124"/>
    </row>
    <row r="69" spans="1:13" ht="21.75" customHeight="1">
      <c r="A69" s="74" t="s">
        <v>735</v>
      </c>
      <c r="B69" s="122"/>
      <c r="C69" s="123"/>
      <c r="D69" s="123" t="s">
        <v>89</v>
      </c>
      <c r="E69" s="123" t="s">
        <v>732</v>
      </c>
      <c r="F69" s="123"/>
      <c r="G69" s="123"/>
      <c r="H69" s="123"/>
      <c r="I69" s="123"/>
      <c r="J69" s="123"/>
      <c r="K69" s="123"/>
      <c r="L69" s="123"/>
      <c r="M69" s="124"/>
    </row>
    <row r="70" spans="1:13">
      <c r="A70" s="74" t="s">
        <v>736</v>
      </c>
      <c r="B70" s="122"/>
      <c r="C70" s="123"/>
      <c r="D70" s="123" t="s">
        <v>732</v>
      </c>
      <c r="E70" s="123" t="s">
        <v>732</v>
      </c>
      <c r="F70" s="123"/>
      <c r="G70" s="123"/>
      <c r="H70" s="123"/>
      <c r="I70" s="123"/>
      <c r="J70" s="123"/>
      <c r="K70" s="123"/>
      <c r="L70" s="123"/>
      <c r="M70" s="124"/>
    </row>
    <row r="71" spans="1:13" ht="15.75" customHeight="1" thickBot="1">
      <c r="A71" s="998" t="s">
        <v>790</v>
      </c>
      <c r="B71" s="998"/>
      <c r="C71" s="998"/>
      <c r="D71" s="998"/>
      <c r="E71" s="998"/>
      <c r="F71" s="998"/>
      <c r="G71" s="998"/>
      <c r="H71" s="998"/>
      <c r="I71" s="998"/>
      <c r="J71" s="998"/>
      <c r="K71" s="998"/>
      <c r="L71" s="998"/>
      <c r="M71" s="998"/>
    </row>
    <row r="72" spans="1:13" s="249" customFormat="1" ht="409.5" customHeight="1" thickBot="1">
      <c r="A72" s="253" t="s">
        <v>791</v>
      </c>
      <c r="B72" s="120" t="s">
        <v>792</v>
      </c>
      <c r="C72" s="125" t="s">
        <v>793</v>
      </c>
      <c r="D72" s="121" t="s">
        <v>794</v>
      </c>
      <c r="E72" s="121" t="s">
        <v>1032</v>
      </c>
      <c r="F72" s="121" t="s">
        <v>1033</v>
      </c>
      <c r="G72" s="121" t="s">
        <v>1034</v>
      </c>
      <c r="H72" s="121" t="s">
        <v>1034</v>
      </c>
      <c r="I72" s="121" t="s">
        <v>1033</v>
      </c>
      <c r="J72" s="121" t="s">
        <v>1034</v>
      </c>
      <c r="K72" s="181" t="s">
        <v>794</v>
      </c>
      <c r="L72" s="180" t="s">
        <v>1035</v>
      </c>
      <c r="M72" s="14"/>
    </row>
    <row r="73" spans="1:13" ht="409.6" thickBot="1">
      <c r="A73" s="119" t="s">
        <v>795</v>
      </c>
      <c r="B73" s="120" t="s">
        <v>796</v>
      </c>
      <c r="C73" s="125" t="s">
        <v>797</v>
      </c>
      <c r="D73" s="121" t="s">
        <v>798</v>
      </c>
      <c r="E73" s="121" t="s">
        <v>1036</v>
      </c>
      <c r="F73" s="188" t="s">
        <v>1037</v>
      </c>
      <c r="G73" s="188" t="s">
        <v>1037</v>
      </c>
      <c r="H73" s="188" t="s">
        <v>1037</v>
      </c>
      <c r="I73" s="188" t="s">
        <v>1037</v>
      </c>
      <c r="J73" s="181" t="s">
        <v>1037</v>
      </c>
      <c r="K73" s="181" t="s">
        <v>1037</v>
      </c>
      <c r="L73" s="180" t="s">
        <v>1031</v>
      </c>
      <c r="M73" s="14" t="s">
        <v>799</v>
      </c>
    </row>
    <row r="74" spans="1:13" ht="21" customHeight="1">
      <c r="A74" s="160" t="s">
        <v>731</v>
      </c>
      <c r="B74" s="161"/>
      <c r="C74" s="162"/>
      <c r="D74" s="162" t="s">
        <v>732</v>
      </c>
      <c r="E74" s="162" t="s">
        <v>800</v>
      </c>
      <c r="F74" s="162"/>
      <c r="G74" s="162"/>
      <c r="H74" s="162"/>
      <c r="I74" s="162"/>
      <c r="J74" s="162"/>
      <c r="K74" s="162"/>
      <c r="L74" s="162"/>
      <c r="M74" s="163"/>
    </row>
    <row r="75" spans="1:13" ht="18" customHeight="1">
      <c r="A75" s="74" t="s">
        <v>447</v>
      </c>
      <c r="B75" s="122"/>
      <c r="C75" s="123"/>
      <c r="D75" s="123" t="s">
        <v>732</v>
      </c>
      <c r="E75" s="123" t="s">
        <v>732</v>
      </c>
      <c r="F75" s="123"/>
      <c r="G75" s="123"/>
      <c r="H75" s="123"/>
      <c r="I75" s="123"/>
      <c r="J75" s="123"/>
      <c r="K75" s="123"/>
      <c r="L75" s="123"/>
      <c r="M75" s="124"/>
    </row>
    <row r="76" spans="1:13" ht="28.5" customHeight="1">
      <c r="A76" s="74" t="s">
        <v>733</v>
      </c>
      <c r="B76" s="122"/>
      <c r="C76" s="123"/>
      <c r="D76" s="123" t="s">
        <v>732</v>
      </c>
      <c r="E76" s="123" t="s">
        <v>732</v>
      </c>
      <c r="F76" s="123"/>
      <c r="G76" s="123"/>
      <c r="H76" s="123"/>
      <c r="I76" s="123"/>
      <c r="J76" s="123"/>
      <c r="K76" s="123"/>
      <c r="L76" s="123"/>
      <c r="M76" s="124"/>
    </row>
    <row r="77" spans="1:13" ht="27.75" customHeight="1">
      <c r="A77" s="74" t="s">
        <v>734</v>
      </c>
      <c r="B77" s="122"/>
      <c r="C77" s="123"/>
      <c r="D77" s="123" t="s">
        <v>732</v>
      </c>
      <c r="E77" s="123" t="s">
        <v>800</v>
      </c>
      <c r="F77" s="123"/>
      <c r="G77" s="123"/>
      <c r="H77" s="123"/>
      <c r="I77" s="123"/>
      <c r="J77" s="123"/>
      <c r="K77" s="123"/>
      <c r="L77" s="123"/>
      <c r="M77" s="124"/>
    </row>
    <row r="78" spans="1:13">
      <c r="A78" s="74" t="s">
        <v>735</v>
      </c>
      <c r="B78" s="122"/>
      <c r="C78" s="123"/>
      <c r="D78" s="123" t="s">
        <v>732</v>
      </c>
      <c r="E78" s="123" t="s">
        <v>732</v>
      </c>
      <c r="F78" s="123"/>
      <c r="G78" s="123"/>
      <c r="H78" s="123"/>
      <c r="I78" s="123"/>
      <c r="J78" s="123"/>
      <c r="K78" s="123"/>
      <c r="L78" s="123"/>
      <c r="M78" s="124"/>
    </row>
    <row r="79" spans="1:13" ht="15.75" thickBot="1">
      <c r="A79" s="74" t="s">
        <v>736</v>
      </c>
      <c r="B79" s="122"/>
      <c r="C79" s="123"/>
      <c r="D79" s="123" t="s">
        <v>732</v>
      </c>
      <c r="E79" s="123" t="s">
        <v>732</v>
      </c>
      <c r="F79" s="123"/>
      <c r="G79" s="123"/>
      <c r="H79" s="123"/>
      <c r="I79" s="123"/>
      <c r="J79" s="123"/>
      <c r="K79" s="123"/>
      <c r="L79" s="123"/>
      <c r="M79" s="124"/>
    </row>
    <row r="80" spans="1:13" s="249" customFormat="1" ht="409.6" thickBot="1">
      <c r="A80" s="256" t="s">
        <v>801</v>
      </c>
      <c r="B80" s="92" t="s">
        <v>802</v>
      </c>
      <c r="C80" s="114" t="s">
        <v>803</v>
      </c>
      <c r="D80" s="128" t="s">
        <v>804</v>
      </c>
      <c r="E80" s="128" t="s">
        <v>1038</v>
      </c>
      <c r="F80" s="164" t="s">
        <v>1622</v>
      </c>
      <c r="G80" s="164" t="s">
        <v>1623</v>
      </c>
      <c r="H80" s="164" t="s">
        <v>1624</v>
      </c>
      <c r="I80" s="164" t="s">
        <v>1624</v>
      </c>
      <c r="J80" s="164" t="s">
        <v>1625</v>
      </c>
      <c r="K80" s="164" t="s">
        <v>1626</v>
      </c>
      <c r="L80" s="129" t="s">
        <v>1039</v>
      </c>
      <c r="M80" s="114"/>
    </row>
    <row r="81" spans="1:13" ht="23.25" customHeight="1">
      <c r="A81" s="160" t="s">
        <v>731</v>
      </c>
      <c r="B81" s="161"/>
      <c r="C81" s="162"/>
      <c r="D81" s="162" t="s">
        <v>749</v>
      </c>
      <c r="E81" s="162">
        <v>100000</v>
      </c>
      <c r="F81" s="162"/>
      <c r="G81" s="162"/>
      <c r="H81" s="162"/>
      <c r="I81" s="162"/>
      <c r="J81" s="162"/>
      <c r="K81" s="162"/>
      <c r="L81" s="162"/>
      <c r="M81" s="163"/>
    </row>
    <row r="82" spans="1:13" ht="19.5" customHeight="1">
      <c r="A82" s="74" t="s">
        <v>447</v>
      </c>
      <c r="B82" s="122"/>
      <c r="C82" s="123"/>
      <c r="D82" s="123" t="s">
        <v>732</v>
      </c>
      <c r="E82" s="123" t="s">
        <v>732</v>
      </c>
      <c r="F82" s="123"/>
      <c r="G82" s="123"/>
      <c r="H82" s="123"/>
      <c r="I82" s="123"/>
      <c r="J82" s="123"/>
      <c r="K82" s="123"/>
      <c r="L82" s="123"/>
      <c r="M82" s="124"/>
    </row>
    <row r="83" spans="1:13" ht="25.5" customHeight="1">
      <c r="A83" s="74" t="s">
        <v>733</v>
      </c>
      <c r="B83" s="122"/>
      <c r="C83" s="123"/>
      <c r="D83" s="123" t="s">
        <v>732</v>
      </c>
      <c r="E83" s="123" t="s">
        <v>732</v>
      </c>
      <c r="F83" s="123"/>
      <c r="G83" s="123"/>
      <c r="H83" s="123"/>
      <c r="I83" s="123"/>
      <c r="J83" s="123"/>
      <c r="K83" s="123"/>
      <c r="L83" s="123"/>
      <c r="M83" s="124"/>
    </row>
    <row r="84" spans="1:13" ht="21" customHeight="1">
      <c r="A84" s="74" t="s">
        <v>734</v>
      </c>
      <c r="B84" s="122"/>
      <c r="C84" s="123"/>
      <c r="D84" s="123" t="s">
        <v>732</v>
      </c>
      <c r="E84" s="123" t="s">
        <v>732</v>
      </c>
      <c r="F84" s="123"/>
      <c r="G84" s="123"/>
      <c r="H84" s="123"/>
      <c r="I84" s="123"/>
      <c r="J84" s="123"/>
      <c r="K84" s="123"/>
      <c r="L84" s="123"/>
      <c r="M84" s="124"/>
    </row>
    <row r="85" spans="1:13" ht="19.5" customHeight="1">
      <c r="A85" s="74" t="s">
        <v>759</v>
      </c>
      <c r="B85" s="122"/>
      <c r="C85" s="123"/>
      <c r="D85" s="123" t="s">
        <v>749</v>
      </c>
      <c r="E85" s="123" t="s">
        <v>749</v>
      </c>
      <c r="F85" s="123"/>
      <c r="G85" s="123"/>
      <c r="H85" s="123"/>
      <c r="I85" s="123"/>
      <c r="J85" s="123"/>
      <c r="K85" s="123"/>
      <c r="L85" s="123"/>
      <c r="M85" s="124"/>
    </row>
    <row r="86" spans="1:13" ht="17.25" customHeight="1">
      <c r="A86" s="74" t="s">
        <v>735</v>
      </c>
      <c r="B86" s="122"/>
      <c r="C86" s="123"/>
      <c r="D86" s="123" t="s">
        <v>89</v>
      </c>
      <c r="E86" s="123" t="s">
        <v>732</v>
      </c>
      <c r="F86" s="123"/>
      <c r="G86" s="123"/>
      <c r="H86" s="123"/>
      <c r="I86" s="123"/>
      <c r="J86" s="123"/>
      <c r="K86" s="123"/>
      <c r="L86" s="123"/>
      <c r="M86" s="124"/>
    </row>
    <row r="87" spans="1:13" ht="15.75" thickBot="1">
      <c r="A87" s="74" t="s">
        <v>736</v>
      </c>
      <c r="B87" s="122"/>
      <c r="C87" s="123"/>
      <c r="D87" s="123" t="s">
        <v>732</v>
      </c>
      <c r="E87" s="123" t="s">
        <v>732</v>
      </c>
      <c r="F87" s="123"/>
      <c r="G87" s="123"/>
      <c r="H87" s="123"/>
      <c r="I87" s="123"/>
      <c r="J87" s="123"/>
      <c r="K87" s="123"/>
      <c r="L87" s="123"/>
      <c r="M87" s="124"/>
    </row>
    <row r="88" spans="1:13" s="249" customFormat="1" ht="409.6" thickBot="1">
      <c r="A88" s="253" t="s">
        <v>805</v>
      </c>
      <c r="B88" s="120" t="s">
        <v>806</v>
      </c>
      <c r="C88" s="125" t="s">
        <v>807</v>
      </c>
      <c r="D88" s="121" t="s">
        <v>808</v>
      </c>
      <c r="E88" s="121" t="s">
        <v>1040</v>
      </c>
      <c r="F88" s="181" t="s">
        <v>1041</v>
      </c>
      <c r="G88" s="181" t="s">
        <v>1042</v>
      </c>
      <c r="H88" s="181" t="s">
        <v>1042</v>
      </c>
      <c r="I88" s="181" t="s">
        <v>1042</v>
      </c>
      <c r="J88" s="181" t="s">
        <v>1042</v>
      </c>
      <c r="K88" s="181" t="s">
        <v>1042</v>
      </c>
      <c r="L88" s="180" t="s">
        <v>1043</v>
      </c>
      <c r="M88" s="14" t="s">
        <v>809</v>
      </c>
    </row>
    <row r="89" spans="1:13" ht="15.75" customHeight="1">
      <c r="A89" s="160" t="s">
        <v>731</v>
      </c>
      <c r="B89" s="161"/>
      <c r="C89" s="162"/>
      <c r="D89" s="162" t="s">
        <v>810</v>
      </c>
      <c r="E89" s="162" t="s">
        <v>755</v>
      </c>
      <c r="F89" s="162"/>
      <c r="G89" s="162"/>
      <c r="H89" s="162"/>
      <c r="I89" s="162"/>
      <c r="J89" s="162"/>
      <c r="K89" s="162"/>
      <c r="L89" s="162"/>
      <c r="M89" s="163"/>
    </row>
    <row r="90" spans="1:13" ht="22.5" customHeight="1">
      <c r="A90" s="74" t="s">
        <v>447</v>
      </c>
      <c r="B90" s="122"/>
      <c r="C90" s="123"/>
      <c r="D90" s="123" t="s">
        <v>811</v>
      </c>
      <c r="E90" s="123" t="s">
        <v>812</v>
      </c>
      <c r="F90" s="123"/>
      <c r="G90" s="123"/>
      <c r="H90" s="123"/>
      <c r="I90" s="123"/>
      <c r="J90" s="123"/>
      <c r="K90" s="123"/>
      <c r="L90" s="123"/>
      <c r="M90" s="124"/>
    </row>
    <row r="91" spans="1:13" ht="19.5" customHeight="1">
      <c r="A91" s="74" t="s">
        <v>733</v>
      </c>
      <c r="B91" s="122"/>
      <c r="C91" s="123"/>
      <c r="D91" s="123" t="s">
        <v>732</v>
      </c>
      <c r="E91" s="123" t="s">
        <v>732</v>
      </c>
      <c r="F91" s="123"/>
      <c r="G91" s="123"/>
      <c r="H91" s="123"/>
      <c r="I91" s="123"/>
      <c r="J91" s="123"/>
      <c r="K91" s="123"/>
      <c r="L91" s="123"/>
      <c r="M91" s="124"/>
    </row>
    <row r="92" spans="1:13" ht="16.5" customHeight="1">
      <c r="A92" s="74" t="s">
        <v>734</v>
      </c>
      <c r="B92" s="122"/>
      <c r="C92" s="123"/>
      <c r="D92" s="123" t="s">
        <v>732</v>
      </c>
      <c r="E92" s="123" t="s">
        <v>732</v>
      </c>
      <c r="F92" s="123"/>
      <c r="G92" s="123"/>
      <c r="H92" s="123"/>
      <c r="I92" s="123"/>
      <c r="J92" s="123"/>
      <c r="K92" s="123"/>
      <c r="L92" s="123"/>
      <c r="M92" s="124"/>
    </row>
    <row r="93" spans="1:13" ht="20.25" customHeight="1">
      <c r="A93" s="74" t="s">
        <v>759</v>
      </c>
      <c r="B93" s="122"/>
      <c r="C93" s="123"/>
      <c r="D93" s="123" t="s">
        <v>732</v>
      </c>
      <c r="E93" s="123" t="s">
        <v>760</v>
      </c>
      <c r="F93" s="123"/>
      <c r="G93" s="123"/>
      <c r="H93" s="123"/>
      <c r="I93" s="123"/>
      <c r="J93" s="123"/>
      <c r="K93" s="123"/>
      <c r="L93" s="123"/>
      <c r="M93" s="124"/>
    </row>
    <row r="94" spans="1:13" ht="16.5" customHeight="1">
      <c r="A94" s="74" t="s">
        <v>735</v>
      </c>
      <c r="B94" s="122"/>
      <c r="C94" s="123"/>
      <c r="D94" s="123" t="s">
        <v>813</v>
      </c>
      <c r="E94" s="123" t="s">
        <v>89</v>
      </c>
      <c r="F94" s="123"/>
      <c r="G94" s="123"/>
      <c r="H94" s="123"/>
      <c r="I94" s="123"/>
      <c r="J94" s="123"/>
      <c r="K94" s="123"/>
      <c r="L94" s="123"/>
      <c r="M94" s="124"/>
    </row>
    <row r="95" spans="1:13" ht="15.75" thickBot="1">
      <c r="A95" s="74" t="s">
        <v>736</v>
      </c>
      <c r="B95" s="122"/>
      <c r="C95" s="123"/>
      <c r="D95" s="123" t="s">
        <v>732</v>
      </c>
      <c r="E95" s="123" t="s">
        <v>732</v>
      </c>
      <c r="F95" s="123"/>
      <c r="G95" s="123"/>
      <c r="H95" s="123"/>
      <c r="I95" s="123"/>
      <c r="J95" s="123"/>
      <c r="K95" s="123"/>
      <c r="L95" s="123"/>
      <c r="M95" s="124"/>
    </row>
    <row r="96" spans="1:13" s="1" customFormat="1" ht="409.6" thickBot="1">
      <c r="A96" s="253" t="s">
        <v>814</v>
      </c>
      <c r="B96" s="120" t="s">
        <v>815</v>
      </c>
      <c r="C96" s="125" t="s">
        <v>816</v>
      </c>
      <c r="D96" s="121" t="s">
        <v>817</v>
      </c>
      <c r="E96" s="121" t="s">
        <v>1044</v>
      </c>
      <c r="F96" s="181" t="s">
        <v>1045</v>
      </c>
      <c r="G96" s="181" t="s">
        <v>1627</v>
      </c>
      <c r="H96" s="181" t="s">
        <v>1628</v>
      </c>
      <c r="I96" s="181" t="s">
        <v>1046</v>
      </c>
      <c r="J96" s="181" t="s">
        <v>1046</v>
      </c>
      <c r="K96" s="181" t="s">
        <v>1629</v>
      </c>
      <c r="L96" s="180" t="s">
        <v>1043</v>
      </c>
      <c r="M96" s="14" t="s">
        <v>809</v>
      </c>
    </row>
    <row r="97" spans="1:13">
      <c r="A97" s="160" t="s">
        <v>731</v>
      </c>
      <c r="B97" s="161"/>
      <c r="C97" s="162"/>
      <c r="D97" s="162" t="s">
        <v>732</v>
      </c>
      <c r="E97" s="162" t="s">
        <v>732</v>
      </c>
      <c r="F97" s="162"/>
      <c r="G97" s="162"/>
      <c r="H97" s="162"/>
      <c r="I97" s="162"/>
      <c r="J97" s="162"/>
      <c r="K97" s="162"/>
      <c r="L97" s="162"/>
      <c r="M97" s="163"/>
    </row>
    <row r="98" spans="1:13" ht="21" customHeight="1">
      <c r="A98" s="74" t="s">
        <v>447</v>
      </c>
      <c r="B98" s="122"/>
      <c r="C98" s="123"/>
      <c r="D98" s="123" t="s">
        <v>732</v>
      </c>
      <c r="E98" s="123" t="s">
        <v>732</v>
      </c>
      <c r="F98" s="123"/>
      <c r="G98" s="123"/>
      <c r="H98" s="123"/>
      <c r="I98" s="123"/>
      <c r="J98" s="123"/>
      <c r="K98" s="123"/>
      <c r="L98" s="123"/>
      <c r="M98" s="124"/>
    </row>
    <row r="99" spans="1:13" ht="24" customHeight="1">
      <c r="A99" s="74" t="s">
        <v>733</v>
      </c>
      <c r="B99" s="122"/>
      <c r="C99" s="123"/>
      <c r="D99" s="123" t="s">
        <v>732</v>
      </c>
      <c r="E99" s="123" t="s">
        <v>732</v>
      </c>
      <c r="F99" s="123"/>
      <c r="G99" s="123"/>
      <c r="H99" s="123"/>
      <c r="I99" s="123"/>
      <c r="J99" s="123"/>
      <c r="K99" s="123"/>
      <c r="L99" s="123"/>
      <c r="M99" s="124"/>
    </row>
    <row r="100" spans="1:13" ht="24" customHeight="1">
      <c r="A100" s="74" t="s">
        <v>734</v>
      </c>
      <c r="B100" s="122"/>
      <c r="C100" s="123"/>
      <c r="D100" s="123" t="s">
        <v>732</v>
      </c>
      <c r="E100" s="123" t="s">
        <v>732</v>
      </c>
      <c r="F100" s="123"/>
      <c r="G100" s="123"/>
      <c r="H100" s="123"/>
      <c r="I100" s="123"/>
      <c r="J100" s="123"/>
      <c r="K100" s="123"/>
      <c r="L100" s="123"/>
      <c r="M100" s="124"/>
    </row>
    <row r="101" spans="1:13" ht="16.5" customHeight="1">
      <c r="A101" s="74" t="s">
        <v>735</v>
      </c>
      <c r="B101" s="122"/>
      <c r="C101" s="123"/>
      <c r="D101" s="123" t="s">
        <v>89</v>
      </c>
      <c r="E101" s="123" t="s">
        <v>89</v>
      </c>
      <c r="F101" s="123"/>
      <c r="G101" s="123"/>
      <c r="H101" s="123"/>
      <c r="I101" s="123"/>
      <c r="J101" s="123"/>
      <c r="K101" s="123"/>
      <c r="L101" s="123"/>
      <c r="M101" s="124"/>
    </row>
    <row r="102" spans="1:13">
      <c r="A102" s="74" t="s">
        <v>736</v>
      </c>
      <c r="B102" s="122"/>
      <c r="C102" s="123"/>
      <c r="D102" s="123" t="s">
        <v>732</v>
      </c>
      <c r="E102" s="123" t="s">
        <v>732</v>
      </c>
      <c r="F102" s="123"/>
      <c r="G102" s="123"/>
      <c r="H102" s="123"/>
      <c r="I102" s="123"/>
      <c r="J102" s="123"/>
      <c r="K102" s="123"/>
      <c r="L102" s="123"/>
      <c r="M102" s="124"/>
    </row>
    <row r="103" spans="1:13" ht="15.75" customHeight="1" thickBot="1">
      <c r="A103" s="999" t="s">
        <v>818</v>
      </c>
      <c r="B103" s="999"/>
      <c r="C103" s="999"/>
      <c r="D103" s="999"/>
      <c r="E103" s="999"/>
      <c r="F103" s="999"/>
      <c r="G103" s="999"/>
      <c r="H103" s="999"/>
      <c r="I103" s="999"/>
      <c r="J103" s="999"/>
      <c r="K103" s="999"/>
      <c r="L103" s="999"/>
      <c r="M103" s="999"/>
    </row>
    <row r="104" spans="1:13" s="1" customFormat="1" ht="409.6" thickBot="1">
      <c r="A104" s="256" t="s">
        <v>819</v>
      </c>
      <c r="B104" s="92" t="s">
        <v>820</v>
      </c>
      <c r="C104" s="114" t="s">
        <v>821</v>
      </c>
      <c r="D104" s="128" t="s">
        <v>822</v>
      </c>
      <c r="E104" s="128" t="s">
        <v>1047</v>
      </c>
      <c r="F104" s="164" t="s">
        <v>1048</v>
      </c>
      <c r="G104" s="164" t="s">
        <v>822</v>
      </c>
      <c r="H104" s="164" t="s">
        <v>822</v>
      </c>
      <c r="I104" s="164" t="s">
        <v>822</v>
      </c>
      <c r="J104" s="164" t="s">
        <v>822</v>
      </c>
      <c r="K104" s="164" t="s">
        <v>822</v>
      </c>
      <c r="L104" s="129" t="s">
        <v>823</v>
      </c>
      <c r="M104" s="130"/>
    </row>
    <row r="105" spans="1:13" s="1" customFormat="1" ht="409.6" thickBot="1">
      <c r="A105" s="253" t="s">
        <v>824</v>
      </c>
      <c r="B105" s="120" t="s">
        <v>1630</v>
      </c>
      <c r="C105" s="125" t="s">
        <v>825</v>
      </c>
      <c r="D105" s="121" t="s">
        <v>826</v>
      </c>
      <c r="E105" s="121" t="s">
        <v>1049</v>
      </c>
      <c r="F105" s="181" t="s">
        <v>826</v>
      </c>
      <c r="G105" s="181" t="s">
        <v>826</v>
      </c>
      <c r="H105" s="181" t="s">
        <v>826</v>
      </c>
      <c r="I105" s="181" t="s">
        <v>826</v>
      </c>
      <c r="J105" s="181" t="s">
        <v>826</v>
      </c>
      <c r="K105" s="181" t="s">
        <v>826</v>
      </c>
      <c r="L105" s="180" t="s">
        <v>827</v>
      </c>
      <c r="M105" s="14" t="s">
        <v>828</v>
      </c>
    </row>
    <row r="106" spans="1:13" ht="18.75" customHeight="1">
      <c r="A106" s="160" t="s">
        <v>731</v>
      </c>
      <c r="B106" s="161"/>
      <c r="C106" s="162"/>
      <c r="D106" s="162" t="s">
        <v>829</v>
      </c>
      <c r="E106" s="162" t="s">
        <v>830</v>
      </c>
      <c r="F106" s="162"/>
      <c r="G106" s="162"/>
      <c r="H106" s="162"/>
      <c r="I106" s="162"/>
      <c r="J106" s="162"/>
      <c r="K106" s="162"/>
      <c r="L106" s="162"/>
      <c r="M106" s="163"/>
    </row>
    <row r="107" spans="1:13" ht="21.75" customHeight="1">
      <c r="A107" s="74" t="s">
        <v>447</v>
      </c>
      <c r="B107" s="122"/>
      <c r="C107" s="123"/>
      <c r="D107" s="123" t="s">
        <v>831</v>
      </c>
      <c r="E107" s="123" t="s">
        <v>832</v>
      </c>
      <c r="F107" s="123"/>
      <c r="G107" s="123"/>
      <c r="H107" s="123"/>
      <c r="I107" s="123"/>
      <c r="J107" s="123"/>
      <c r="K107" s="123"/>
      <c r="L107" s="123"/>
      <c r="M107" s="124"/>
    </row>
    <row r="108" spans="1:13" ht="23.25" customHeight="1">
      <c r="A108" s="74" t="s">
        <v>733</v>
      </c>
      <c r="B108" s="122"/>
      <c r="C108" s="123"/>
      <c r="D108" s="123" t="s">
        <v>732</v>
      </c>
      <c r="E108" s="123" t="s">
        <v>732</v>
      </c>
      <c r="F108" s="123"/>
      <c r="G108" s="123"/>
      <c r="H108" s="123"/>
      <c r="I108" s="123"/>
      <c r="J108" s="123"/>
      <c r="K108" s="123"/>
      <c r="L108" s="123"/>
      <c r="M108" s="124"/>
    </row>
    <row r="109" spans="1:13" ht="22.5" customHeight="1">
      <c r="A109" s="74" t="s">
        <v>734</v>
      </c>
      <c r="B109" s="122"/>
      <c r="C109" s="123"/>
      <c r="D109" s="123" t="s">
        <v>833</v>
      </c>
      <c r="E109" s="123" t="s">
        <v>744</v>
      </c>
      <c r="F109" s="123"/>
      <c r="G109" s="123"/>
      <c r="H109" s="123"/>
      <c r="I109" s="123"/>
      <c r="J109" s="123"/>
      <c r="K109" s="123"/>
      <c r="L109" s="123"/>
      <c r="M109" s="124"/>
    </row>
    <row r="110" spans="1:13">
      <c r="A110" s="74" t="s">
        <v>735</v>
      </c>
      <c r="B110" s="122"/>
      <c r="C110" s="123"/>
      <c r="D110" s="123" t="s">
        <v>732</v>
      </c>
      <c r="E110" s="123" t="s">
        <v>732</v>
      </c>
      <c r="F110" s="123"/>
      <c r="G110" s="123"/>
      <c r="H110" s="123"/>
      <c r="I110" s="123"/>
      <c r="J110" s="123"/>
      <c r="K110" s="123"/>
      <c r="L110" s="123"/>
      <c r="M110" s="124"/>
    </row>
    <row r="111" spans="1:13" ht="15.75" thickBot="1">
      <c r="A111" s="74" t="s">
        <v>736</v>
      </c>
      <c r="B111" s="122"/>
      <c r="C111" s="123"/>
      <c r="D111" s="123" t="s">
        <v>732</v>
      </c>
      <c r="E111" s="123" t="s">
        <v>732</v>
      </c>
      <c r="F111" s="123"/>
      <c r="G111" s="123"/>
      <c r="H111" s="123"/>
      <c r="I111" s="123"/>
      <c r="J111" s="123"/>
      <c r="K111" s="123"/>
      <c r="L111" s="123"/>
      <c r="M111" s="124"/>
    </row>
    <row r="112" spans="1:13" ht="409.6" thickBot="1">
      <c r="A112" s="91" t="s">
        <v>834</v>
      </c>
      <c r="B112" s="92" t="s">
        <v>835</v>
      </c>
      <c r="C112" s="114" t="s">
        <v>836</v>
      </c>
      <c r="D112" s="128" t="s">
        <v>837</v>
      </c>
      <c r="E112" s="128" t="s">
        <v>1050</v>
      </c>
      <c r="F112" s="164" t="s">
        <v>838</v>
      </c>
      <c r="G112" s="164" t="s">
        <v>838</v>
      </c>
      <c r="H112" s="164" t="s">
        <v>838</v>
      </c>
      <c r="I112" s="164" t="s">
        <v>838</v>
      </c>
      <c r="J112" s="164" t="s">
        <v>838</v>
      </c>
      <c r="K112" s="164" t="s">
        <v>838</v>
      </c>
      <c r="L112" s="129" t="s">
        <v>1051</v>
      </c>
      <c r="M112" s="130" t="s">
        <v>828</v>
      </c>
    </row>
    <row r="113" spans="1:13" s="1" customFormat="1" ht="409.6" thickBot="1">
      <c r="A113" s="253" t="s">
        <v>839</v>
      </c>
      <c r="B113" s="120" t="s">
        <v>840</v>
      </c>
      <c r="C113" s="125" t="s">
        <v>841</v>
      </c>
      <c r="D113" s="121" t="s">
        <v>842</v>
      </c>
      <c r="E113" s="127" t="s">
        <v>1052</v>
      </c>
      <c r="F113" s="181" t="s">
        <v>1053</v>
      </c>
      <c r="G113" s="181" t="s">
        <v>1054</v>
      </c>
      <c r="H113" s="181" t="s">
        <v>1055</v>
      </c>
      <c r="I113" s="181" t="s">
        <v>1054</v>
      </c>
      <c r="J113" s="181" t="s">
        <v>1054</v>
      </c>
      <c r="K113" s="181" t="s">
        <v>1054</v>
      </c>
      <c r="L113" s="180" t="s">
        <v>1056</v>
      </c>
      <c r="M113" s="14" t="s">
        <v>843</v>
      </c>
    </row>
    <row r="114" spans="1:13" ht="21.75" customHeight="1">
      <c r="A114" s="160" t="s">
        <v>731</v>
      </c>
      <c r="B114" s="161"/>
      <c r="C114" s="162"/>
      <c r="D114" s="162" t="s">
        <v>743</v>
      </c>
      <c r="E114" s="162" t="s">
        <v>732</v>
      </c>
      <c r="F114" s="162"/>
      <c r="G114" s="162"/>
      <c r="H114" s="162"/>
      <c r="I114" s="162"/>
      <c r="J114" s="162"/>
      <c r="K114" s="162"/>
      <c r="L114" s="162"/>
      <c r="M114" s="163"/>
    </row>
    <row r="115" spans="1:13" ht="21.75" customHeight="1">
      <c r="A115" s="74" t="s">
        <v>447</v>
      </c>
      <c r="B115" s="122"/>
      <c r="C115" s="123"/>
      <c r="D115" s="123" t="s">
        <v>732</v>
      </c>
      <c r="E115" s="123" t="s">
        <v>732</v>
      </c>
      <c r="F115" s="123"/>
      <c r="G115" s="123"/>
      <c r="H115" s="123"/>
      <c r="I115" s="123"/>
      <c r="J115" s="123"/>
      <c r="K115" s="123"/>
      <c r="L115" s="123"/>
      <c r="M115" s="124"/>
    </row>
    <row r="116" spans="1:13" ht="22.5" customHeight="1">
      <c r="A116" s="74" t="s">
        <v>733</v>
      </c>
      <c r="B116" s="122"/>
      <c r="C116" s="123"/>
      <c r="D116" s="123" t="s">
        <v>732</v>
      </c>
      <c r="E116" s="123" t="s">
        <v>732</v>
      </c>
      <c r="F116" s="123"/>
      <c r="G116" s="123"/>
      <c r="H116" s="123"/>
      <c r="I116" s="123"/>
      <c r="J116" s="123"/>
      <c r="K116" s="123"/>
      <c r="L116" s="123"/>
      <c r="M116" s="124"/>
    </row>
    <row r="117" spans="1:13" ht="21.75" customHeight="1">
      <c r="A117" s="74" t="s">
        <v>734</v>
      </c>
      <c r="B117" s="122"/>
      <c r="C117" s="123"/>
      <c r="D117" s="123" t="s">
        <v>732</v>
      </c>
      <c r="E117" s="123" t="s">
        <v>732</v>
      </c>
      <c r="F117" s="123"/>
      <c r="G117" s="123"/>
      <c r="H117" s="123"/>
      <c r="I117" s="123"/>
      <c r="J117" s="123"/>
      <c r="K117" s="123"/>
      <c r="L117" s="123"/>
      <c r="M117" s="124"/>
    </row>
    <row r="118" spans="1:13">
      <c r="A118" s="74" t="s">
        <v>735</v>
      </c>
      <c r="B118" s="122"/>
      <c r="C118" s="123"/>
      <c r="D118" s="123" t="s">
        <v>743</v>
      </c>
      <c r="E118" s="123" t="s">
        <v>732</v>
      </c>
      <c r="F118" s="123"/>
      <c r="G118" s="123"/>
      <c r="H118" s="123"/>
      <c r="I118" s="123"/>
      <c r="J118" s="123"/>
      <c r="K118" s="123"/>
      <c r="L118" s="123"/>
      <c r="M118" s="124"/>
    </row>
    <row r="119" spans="1:13" ht="15.75" thickBot="1">
      <c r="A119" s="74" t="s">
        <v>736</v>
      </c>
      <c r="B119" s="122"/>
      <c r="C119" s="123"/>
      <c r="D119" s="123" t="s">
        <v>732</v>
      </c>
      <c r="E119" s="123" t="s">
        <v>732</v>
      </c>
      <c r="F119" s="123"/>
      <c r="G119" s="123"/>
      <c r="H119" s="123"/>
      <c r="I119" s="123"/>
      <c r="J119" s="123"/>
      <c r="K119" s="123"/>
      <c r="L119" s="123"/>
      <c r="M119" s="124"/>
    </row>
    <row r="120" spans="1:13" ht="315.75" thickBot="1">
      <c r="A120" s="119" t="s">
        <v>844</v>
      </c>
      <c r="B120" s="120" t="s">
        <v>845</v>
      </c>
      <c r="C120" s="125" t="s">
        <v>846</v>
      </c>
      <c r="D120" s="121" t="s">
        <v>847</v>
      </c>
      <c r="E120" s="125" t="s">
        <v>1057</v>
      </c>
      <c r="F120" s="125" t="s">
        <v>1631</v>
      </c>
      <c r="G120" s="125" t="s">
        <v>1631</v>
      </c>
      <c r="H120" s="125" t="s">
        <v>1631</v>
      </c>
      <c r="I120" s="125" t="s">
        <v>1631</v>
      </c>
      <c r="J120" s="125" t="s">
        <v>1631</v>
      </c>
      <c r="K120" s="125" t="s">
        <v>1631</v>
      </c>
      <c r="L120" s="125" t="s">
        <v>1058</v>
      </c>
      <c r="M120" s="14" t="s">
        <v>848</v>
      </c>
    </row>
    <row r="121" spans="1:13" ht="20.25" customHeight="1">
      <c r="A121" s="160" t="s">
        <v>731</v>
      </c>
      <c r="B121" s="161"/>
      <c r="C121" s="162"/>
      <c r="D121" s="162">
        <v>25000</v>
      </c>
      <c r="E121" s="162">
        <v>25000</v>
      </c>
      <c r="F121" s="162"/>
      <c r="G121" s="162"/>
      <c r="H121" s="162"/>
      <c r="I121" s="162"/>
      <c r="J121" s="162"/>
      <c r="K121" s="162"/>
      <c r="L121" s="162"/>
      <c r="M121" s="163"/>
    </row>
    <row r="122" spans="1:13" ht="22.5" customHeight="1">
      <c r="A122" s="74" t="s">
        <v>447</v>
      </c>
      <c r="B122" s="122"/>
      <c r="C122" s="123"/>
      <c r="D122" s="123" t="s">
        <v>849</v>
      </c>
      <c r="E122" s="123" t="s">
        <v>849</v>
      </c>
      <c r="F122" s="123"/>
      <c r="G122" s="123"/>
      <c r="H122" s="123"/>
      <c r="I122" s="123"/>
      <c r="J122" s="123"/>
      <c r="K122" s="123"/>
      <c r="L122" s="123"/>
      <c r="M122" s="124"/>
    </row>
    <row r="123" spans="1:13" ht="24" customHeight="1">
      <c r="A123" s="74" t="s">
        <v>733</v>
      </c>
      <c r="B123" s="122"/>
      <c r="C123" s="123"/>
      <c r="D123" s="123" t="s">
        <v>732</v>
      </c>
      <c r="E123" s="123" t="s">
        <v>732</v>
      </c>
      <c r="F123" s="123"/>
      <c r="G123" s="123"/>
      <c r="H123" s="123"/>
      <c r="I123" s="123"/>
      <c r="J123" s="123"/>
      <c r="K123" s="123"/>
      <c r="L123" s="123"/>
      <c r="M123" s="124"/>
    </row>
    <row r="124" spans="1:13" ht="21" customHeight="1">
      <c r="A124" s="74" t="s">
        <v>734</v>
      </c>
      <c r="B124" s="122"/>
      <c r="C124" s="123"/>
      <c r="D124" s="123" t="s">
        <v>732</v>
      </c>
      <c r="E124" s="123" t="s">
        <v>744</v>
      </c>
      <c r="F124" s="123"/>
      <c r="G124" s="123"/>
      <c r="H124" s="123"/>
      <c r="I124" s="123"/>
      <c r="J124" s="123"/>
      <c r="K124" s="123"/>
      <c r="L124" s="123"/>
      <c r="M124" s="124"/>
    </row>
    <row r="125" spans="1:13">
      <c r="A125" s="74" t="s">
        <v>735</v>
      </c>
      <c r="B125" s="122"/>
      <c r="C125" s="123"/>
      <c r="D125" s="123" t="s">
        <v>732</v>
      </c>
      <c r="E125" s="123" t="s">
        <v>732</v>
      </c>
      <c r="F125" s="123"/>
      <c r="G125" s="123"/>
      <c r="H125" s="123"/>
      <c r="I125" s="123"/>
      <c r="J125" s="123"/>
      <c r="K125" s="123"/>
      <c r="L125" s="123"/>
      <c r="M125" s="124"/>
    </row>
    <row r="126" spans="1:13" ht="15.75" thickBot="1">
      <c r="A126" s="74" t="s">
        <v>736</v>
      </c>
      <c r="B126" s="122"/>
      <c r="C126" s="123"/>
      <c r="D126" s="123" t="s">
        <v>732</v>
      </c>
      <c r="E126" s="123" t="s">
        <v>732</v>
      </c>
      <c r="F126" s="123"/>
      <c r="G126" s="123"/>
      <c r="H126" s="123"/>
      <c r="I126" s="123"/>
      <c r="J126" s="123"/>
      <c r="K126" s="123"/>
      <c r="L126" s="123"/>
      <c r="M126" s="124"/>
    </row>
    <row r="127" spans="1:13" ht="169.5" thickBot="1">
      <c r="A127" s="91" t="s">
        <v>850</v>
      </c>
      <c r="B127" s="92" t="s">
        <v>851</v>
      </c>
      <c r="C127" s="114"/>
      <c r="D127" s="128" t="s">
        <v>852</v>
      </c>
      <c r="E127" s="128" t="s">
        <v>1059</v>
      </c>
      <c r="F127" s="164" t="s">
        <v>1632</v>
      </c>
      <c r="G127" s="642" t="s">
        <v>1632</v>
      </c>
      <c r="H127" s="164" t="s">
        <v>1633</v>
      </c>
      <c r="I127" s="164" t="s">
        <v>1633</v>
      </c>
      <c r="J127" s="164" t="s">
        <v>1633</v>
      </c>
      <c r="K127" s="164" t="s">
        <v>1633</v>
      </c>
      <c r="L127" s="129"/>
      <c r="M127" s="130"/>
    </row>
    <row r="128" spans="1:13" s="1" customFormat="1" ht="409.6" thickBot="1">
      <c r="A128" s="253" t="s">
        <v>853</v>
      </c>
      <c r="B128" s="120" t="s">
        <v>854</v>
      </c>
      <c r="C128" s="125" t="s">
        <v>855</v>
      </c>
      <c r="D128" s="121" t="s">
        <v>856</v>
      </c>
      <c r="E128" s="121" t="s">
        <v>1060</v>
      </c>
      <c r="F128" s="181" t="s">
        <v>857</v>
      </c>
      <c r="G128" s="181" t="s">
        <v>857</v>
      </c>
      <c r="H128" s="181" t="s">
        <v>857</v>
      </c>
      <c r="I128" s="181" t="s">
        <v>857</v>
      </c>
      <c r="J128" s="181" t="s">
        <v>857</v>
      </c>
      <c r="K128" s="181" t="s">
        <v>857</v>
      </c>
      <c r="L128" s="180"/>
      <c r="M128" s="14"/>
    </row>
    <row r="129" spans="1:13" ht="17.25" customHeight="1">
      <c r="A129" s="160" t="s">
        <v>731</v>
      </c>
      <c r="B129" s="161"/>
      <c r="C129" s="162"/>
      <c r="D129" s="162" t="s">
        <v>858</v>
      </c>
      <c r="E129" s="162" t="s">
        <v>859</v>
      </c>
      <c r="F129" s="162"/>
      <c r="G129" s="162"/>
      <c r="H129" s="162"/>
      <c r="I129" s="162"/>
      <c r="J129" s="162" t="s">
        <v>852</v>
      </c>
      <c r="K129" s="162" t="s">
        <v>852</v>
      </c>
      <c r="L129" s="162"/>
      <c r="M129" s="163"/>
    </row>
    <row r="130" spans="1:13" ht="21.75" customHeight="1">
      <c r="A130" s="74" t="s">
        <v>447</v>
      </c>
      <c r="B130" s="122"/>
      <c r="C130" s="123"/>
      <c r="D130" s="123" t="s">
        <v>860</v>
      </c>
      <c r="E130" s="123" t="s">
        <v>861</v>
      </c>
      <c r="F130" s="123"/>
      <c r="G130" s="123"/>
      <c r="H130" s="123"/>
      <c r="I130" s="123"/>
      <c r="J130" s="123"/>
      <c r="K130" s="123"/>
      <c r="L130" s="123"/>
      <c r="M130" s="124"/>
    </row>
    <row r="131" spans="1:13" ht="23.25" customHeight="1">
      <c r="A131" s="74" t="s">
        <v>733</v>
      </c>
      <c r="B131" s="122"/>
      <c r="C131" s="123"/>
      <c r="D131" s="123" t="s">
        <v>732</v>
      </c>
      <c r="E131" s="123" t="s">
        <v>732</v>
      </c>
      <c r="F131" s="123"/>
      <c r="G131" s="123"/>
      <c r="H131" s="123"/>
      <c r="I131" s="123"/>
      <c r="J131" s="123"/>
      <c r="K131" s="123"/>
      <c r="L131" s="123"/>
      <c r="M131" s="124"/>
    </row>
    <row r="132" spans="1:13" ht="21" customHeight="1">
      <c r="A132" s="74" t="s">
        <v>734</v>
      </c>
      <c r="B132" s="122"/>
      <c r="C132" s="123"/>
      <c r="D132" s="123" t="s">
        <v>732</v>
      </c>
      <c r="E132" s="123" t="s">
        <v>732</v>
      </c>
      <c r="F132" s="123"/>
      <c r="G132" s="123"/>
      <c r="H132" s="123"/>
      <c r="I132" s="123"/>
      <c r="J132" s="123"/>
      <c r="K132" s="123"/>
      <c r="L132" s="123"/>
      <c r="M132" s="124"/>
    </row>
    <row r="133" spans="1:13">
      <c r="A133" s="74" t="s">
        <v>735</v>
      </c>
      <c r="B133" s="122"/>
      <c r="C133" s="123"/>
      <c r="D133" s="123" t="s">
        <v>732</v>
      </c>
      <c r="E133" s="123" t="s">
        <v>732</v>
      </c>
      <c r="F133" s="123"/>
      <c r="G133" s="123"/>
      <c r="H133" s="123"/>
      <c r="I133" s="123"/>
      <c r="J133" s="123"/>
      <c r="K133" s="123"/>
      <c r="L133" s="123"/>
      <c r="M133" s="124"/>
    </row>
    <row r="134" spans="1:13" ht="15.75" thickBot="1">
      <c r="A134" s="74" t="s">
        <v>736</v>
      </c>
      <c r="B134" s="122"/>
      <c r="C134" s="123"/>
      <c r="D134" s="123">
        <v>1500</v>
      </c>
      <c r="E134" s="123">
        <v>1500</v>
      </c>
      <c r="F134" s="123"/>
      <c r="G134" s="123"/>
      <c r="H134" s="123"/>
      <c r="I134" s="123"/>
      <c r="J134" s="123"/>
      <c r="K134" s="123"/>
      <c r="L134" s="123"/>
      <c r="M134" s="124"/>
    </row>
    <row r="135" spans="1:13" ht="282" thickBot="1">
      <c r="A135" s="253" t="s">
        <v>862</v>
      </c>
      <c r="B135" s="120" t="s">
        <v>863</v>
      </c>
      <c r="C135" s="125" t="s">
        <v>864</v>
      </c>
      <c r="D135" s="121" t="s">
        <v>865</v>
      </c>
      <c r="E135" s="121" t="s">
        <v>1061</v>
      </c>
      <c r="F135" s="181" t="s">
        <v>1061</v>
      </c>
      <c r="G135" s="188" t="s">
        <v>1061</v>
      </c>
      <c r="H135" s="181" t="s">
        <v>54</v>
      </c>
      <c r="I135" s="181" t="s">
        <v>54</v>
      </c>
      <c r="J135" s="181"/>
      <c r="K135" s="181"/>
      <c r="L135" s="180"/>
      <c r="M135" s="14"/>
    </row>
    <row r="136" spans="1:13" ht="18.75" customHeight="1">
      <c r="A136" s="160" t="s">
        <v>731</v>
      </c>
      <c r="B136" s="161"/>
      <c r="C136" s="162"/>
      <c r="D136" s="162" t="s">
        <v>732</v>
      </c>
      <c r="E136" s="162" t="s">
        <v>732</v>
      </c>
      <c r="F136" s="162"/>
      <c r="G136" s="162"/>
      <c r="H136" s="162"/>
      <c r="I136" s="162"/>
      <c r="J136" s="162"/>
      <c r="K136" s="162"/>
      <c r="L136" s="162"/>
      <c r="M136" s="163"/>
    </row>
    <row r="137" spans="1:13" ht="23.25" customHeight="1">
      <c r="A137" s="74" t="s">
        <v>447</v>
      </c>
      <c r="B137" s="122"/>
      <c r="C137" s="123"/>
      <c r="D137" s="123" t="s">
        <v>732</v>
      </c>
      <c r="E137" s="123" t="s">
        <v>732</v>
      </c>
      <c r="F137" s="123"/>
      <c r="G137" s="123"/>
      <c r="H137" s="123"/>
      <c r="I137" s="123"/>
      <c r="J137" s="123"/>
      <c r="K137" s="123"/>
      <c r="L137" s="123"/>
      <c r="M137" s="124"/>
    </row>
    <row r="138" spans="1:13" ht="21.75" customHeight="1">
      <c r="A138" s="74" t="s">
        <v>733</v>
      </c>
      <c r="B138" s="122"/>
      <c r="C138" s="123"/>
      <c r="D138" s="123" t="s">
        <v>732</v>
      </c>
      <c r="E138" s="123" t="s">
        <v>732</v>
      </c>
      <c r="F138" s="123"/>
      <c r="G138" s="123"/>
      <c r="H138" s="123"/>
      <c r="I138" s="123"/>
      <c r="J138" s="123"/>
      <c r="K138" s="123"/>
      <c r="L138" s="123"/>
      <c r="M138" s="124"/>
    </row>
    <row r="139" spans="1:13" ht="19.5" customHeight="1">
      <c r="A139" s="74" t="s">
        <v>734</v>
      </c>
      <c r="B139" s="122"/>
      <c r="C139" s="123"/>
      <c r="D139" s="123" t="s">
        <v>732</v>
      </c>
      <c r="E139" s="123" t="s">
        <v>732</v>
      </c>
      <c r="F139" s="123"/>
      <c r="G139" s="123"/>
      <c r="H139" s="123"/>
      <c r="I139" s="123"/>
      <c r="J139" s="123"/>
      <c r="K139" s="123"/>
      <c r="L139" s="123"/>
      <c r="M139" s="124"/>
    </row>
    <row r="140" spans="1:13">
      <c r="A140" s="74" t="s">
        <v>735</v>
      </c>
      <c r="B140" s="122"/>
      <c r="C140" s="123"/>
      <c r="D140" s="123" t="s">
        <v>732</v>
      </c>
      <c r="E140" s="123" t="s">
        <v>732</v>
      </c>
      <c r="F140" s="123"/>
      <c r="G140" s="123"/>
      <c r="H140" s="123"/>
      <c r="I140" s="123"/>
      <c r="J140" s="123"/>
      <c r="K140" s="123"/>
      <c r="L140" s="123"/>
      <c r="M140" s="124"/>
    </row>
    <row r="141" spans="1:13">
      <c r="A141" s="74" t="s">
        <v>736</v>
      </c>
      <c r="B141" s="122"/>
      <c r="C141" s="123"/>
      <c r="D141" s="123" t="s">
        <v>732</v>
      </c>
      <c r="E141" s="123" t="s">
        <v>732</v>
      </c>
      <c r="F141" s="123"/>
      <c r="G141" s="123"/>
      <c r="H141" s="123"/>
      <c r="I141" s="123"/>
      <c r="J141" s="123"/>
      <c r="K141" s="123"/>
      <c r="L141" s="123"/>
      <c r="M141" s="124"/>
    </row>
    <row r="143" spans="1:13">
      <c r="A143" s="171"/>
      <c r="B143" s="171"/>
      <c r="C143" s="171"/>
      <c r="D143" s="171"/>
      <c r="E143" s="171"/>
      <c r="F143" s="171"/>
      <c r="G143" s="171"/>
      <c r="H143" s="171"/>
      <c r="I143" s="171"/>
      <c r="J143" s="171"/>
      <c r="K143" s="171"/>
      <c r="L143" s="171"/>
      <c r="M143" s="171"/>
    </row>
  </sheetData>
  <mergeCells count="5">
    <mergeCell ref="A1:M1"/>
    <mergeCell ref="B3:M3"/>
    <mergeCell ref="A4:M4"/>
    <mergeCell ref="A71:M71"/>
    <mergeCell ref="A103:M103"/>
  </mergeCells>
  <pageMargins left="0.7" right="0.7" top="0.75" bottom="0.75" header="0.3" footer="0.3"/>
  <pageSetup scale="36"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7"/>
  <sheetViews>
    <sheetView zoomScale="90" zoomScaleNormal="90" workbookViewId="0">
      <selection activeCell="E27" sqref="E27"/>
    </sheetView>
  </sheetViews>
  <sheetFormatPr defaultRowHeight="15.75"/>
  <cols>
    <col min="1" max="1" width="27.5703125" style="605" customWidth="1"/>
    <col min="2" max="2" width="16.42578125" style="605" customWidth="1"/>
    <col min="3" max="3" width="20" style="605" customWidth="1"/>
    <col min="4" max="7" width="18.85546875" style="605" customWidth="1"/>
    <col min="8" max="16384" width="9.140625" style="506"/>
  </cols>
  <sheetData>
    <row r="1" spans="1:7" ht="51.75" customHeight="1">
      <c r="A1" s="829" t="s">
        <v>1753</v>
      </c>
      <c r="B1" s="830"/>
      <c r="C1" s="830"/>
      <c r="D1" s="830"/>
      <c r="E1" s="830"/>
      <c r="F1" s="830"/>
      <c r="G1" s="691"/>
    </row>
    <row r="2" spans="1:7" ht="62.25" customHeight="1">
      <c r="A2" s="831" t="s">
        <v>29</v>
      </c>
      <c r="B2" s="831" t="s">
        <v>30</v>
      </c>
      <c r="C2" s="702" t="s">
        <v>31</v>
      </c>
      <c r="D2" s="702"/>
      <c r="E2" s="702"/>
      <c r="F2" s="702"/>
      <c r="G2" s="702"/>
    </row>
    <row r="3" spans="1:7" ht="52.5" customHeight="1">
      <c r="A3" s="831"/>
      <c r="B3" s="831"/>
      <c r="C3" s="702" t="s">
        <v>34</v>
      </c>
      <c r="D3" s="702" t="s">
        <v>35</v>
      </c>
      <c r="E3" s="702" t="s">
        <v>891</v>
      </c>
      <c r="F3" s="702" t="s">
        <v>988</v>
      </c>
      <c r="G3" s="702" t="s">
        <v>1375</v>
      </c>
    </row>
    <row r="4" spans="1:7" ht="83.25" customHeight="1">
      <c r="A4" s="624" t="s">
        <v>1263</v>
      </c>
      <c r="B4" s="832"/>
      <c r="C4" s="832"/>
      <c r="D4" s="832"/>
      <c r="E4" s="832"/>
      <c r="F4" s="832"/>
      <c r="G4" s="832"/>
    </row>
    <row r="5" spans="1:7" ht="114.75">
      <c r="A5" s="692" t="s">
        <v>1754</v>
      </c>
      <c r="B5" s="693" t="s">
        <v>1787</v>
      </c>
      <c r="C5" s="694" t="s">
        <v>1788</v>
      </c>
      <c r="D5" s="695"/>
      <c r="E5" s="695"/>
      <c r="F5" s="695"/>
      <c r="G5" s="695"/>
    </row>
    <row r="6" spans="1:7" ht="140.25">
      <c r="A6" s="696"/>
      <c r="B6" s="696"/>
      <c r="C6" s="694" t="s">
        <v>1376</v>
      </c>
      <c r="D6" s="694" t="s">
        <v>1755</v>
      </c>
      <c r="E6" s="694" t="s">
        <v>1756</v>
      </c>
      <c r="F6" s="694" t="s">
        <v>1377</v>
      </c>
      <c r="G6" s="694"/>
    </row>
    <row r="7" spans="1:7" ht="191.25" customHeight="1">
      <c r="A7" s="696"/>
      <c r="B7" s="696"/>
      <c r="C7" s="694" t="s">
        <v>1264</v>
      </c>
      <c r="D7" s="694" t="s">
        <v>1757</v>
      </c>
      <c r="E7" s="694" t="s">
        <v>1378</v>
      </c>
      <c r="F7" s="694" t="s">
        <v>1378</v>
      </c>
      <c r="G7" s="694" t="s">
        <v>1378</v>
      </c>
    </row>
    <row r="8" spans="1:7" ht="159.75" customHeight="1">
      <c r="A8" s="696"/>
      <c r="B8" s="696"/>
      <c r="C8" s="694" t="s">
        <v>1758</v>
      </c>
      <c r="D8" s="694" t="s">
        <v>1759</v>
      </c>
      <c r="E8" s="694"/>
      <c r="F8" s="695"/>
      <c r="G8" s="695"/>
    </row>
    <row r="9" spans="1:7" ht="105.75" customHeight="1">
      <c r="A9" s="696"/>
      <c r="B9" s="696"/>
      <c r="C9" s="694" t="s">
        <v>1379</v>
      </c>
      <c r="D9" s="694" t="s">
        <v>1760</v>
      </c>
      <c r="E9" s="694" t="s">
        <v>1761</v>
      </c>
      <c r="F9" s="695" t="s">
        <v>1762</v>
      </c>
      <c r="G9" s="695"/>
    </row>
    <row r="10" spans="1:7" ht="15.75" customHeight="1">
      <c r="A10" s="696"/>
      <c r="B10" s="696"/>
      <c r="C10" s="695" t="s">
        <v>1789</v>
      </c>
      <c r="D10" s="695" t="s">
        <v>1790</v>
      </c>
      <c r="E10" s="694"/>
      <c r="F10" s="695"/>
      <c r="G10" s="695"/>
    </row>
    <row r="11" spans="1:7">
      <c r="A11" s="697" t="s">
        <v>41</v>
      </c>
      <c r="B11" s="698"/>
      <c r="C11" s="833" t="s">
        <v>989</v>
      </c>
      <c r="D11" s="833"/>
      <c r="E11" s="833"/>
      <c r="F11" s="833"/>
      <c r="G11" s="833"/>
    </row>
    <row r="12" spans="1:7" ht="18.75" customHeight="1">
      <c r="A12" s="699" t="s">
        <v>1380</v>
      </c>
      <c r="B12" s="700" t="s">
        <v>1763</v>
      </c>
      <c r="C12" s="699" t="s">
        <v>1764</v>
      </c>
      <c r="D12" s="699" t="s">
        <v>990</v>
      </c>
      <c r="E12" s="699" t="s">
        <v>990</v>
      </c>
      <c r="F12" s="699" t="s">
        <v>991</v>
      </c>
      <c r="G12" s="699" t="s">
        <v>991</v>
      </c>
    </row>
    <row r="13" spans="1:7" ht="16.5" customHeight="1">
      <c r="A13" s="696"/>
      <c r="B13" s="696"/>
      <c r="C13" s="699" t="s">
        <v>992</v>
      </c>
      <c r="D13" s="699" t="s">
        <v>993</v>
      </c>
      <c r="E13" s="699" t="s">
        <v>994</v>
      </c>
      <c r="F13" s="699" t="s">
        <v>995</v>
      </c>
      <c r="G13" s="699" t="s">
        <v>994</v>
      </c>
    </row>
    <row r="14" spans="1:7" ht="15.75" customHeight="1">
      <c r="A14" s="696"/>
      <c r="B14" s="696"/>
      <c r="C14" s="699" t="s">
        <v>1381</v>
      </c>
      <c r="D14" s="701" t="s">
        <v>1265</v>
      </c>
      <c r="E14" s="701" t="s">
        <v>1265</v>
      </c>
      <c r="F14" s="701" t="s">
        <v>1265</v>
      </c>
      <c r="G14" s="701" t="s">
        <v>1265</v>
      </c>
    </row>
    <row r="15" spans="1:7">
      <c r="A15" s="697" t="s">
        <v>41</v>
      </c>
      <c r="B15" s="698"/>
      <c r="C15" s="833" t="s">
        <v>996</v>
      </c>
      <c r="D15" s="833"/>
      <c r="E15" s="833"/>
      <c r="F15" s="833"/>
      <c r="G15" s="833"/>
    </row>
    <row r="16" spans="1:7">
      <c r="A16" s="581"/>
      <c r="B16" s="582"/>
      <c r="C16" s="582"/>
      <c r="D16" s="582"/>
      <c r="E16" s="582"/>
      <c r="F16" s="582"/>
      <c r="G16" s="600"/>
    </row>
    <row r="17" spans="1:8" ht="120">
      <c r="A17" s="589" t="s">
        <v>1382</v>
      </c>
      <c r="B17" s="578" t="s">
        <v>997</v>
      </c>
      <c r="C17" s="598" t="s">
        <v>1383</v>
      </c>
      <c r="D17" s="579" t="s">
        <v>1384</v>
      </c>
      <c r="E17" s="579" t="s">
        <v>998</v>
      </c>
      <c r="F17" s="579" t="s">
        <v>998</v>
      </c>
      <c r="G17" s="580" t="s">
        <v>1765</v>
      </c>
    </row>
    <row r="18" spans="1:8" ht="105.75" thickBot="1">
      <c r="A18" s="573"/>
      <c r="B18" s="574"/>
      <c r="C18" s="583" t="s">
        <v>1811</v>
      </c>
      <c r="D18" s="590" t="s">
        <v>1766</v>
      </c>
      <c r="E18" s="590" t="s">
        <v>1767</v>
      </c>
      <c r="F18" s="590" t="s">
        <v>1768</v>
      </c>
      <c r="G18" s="591" t="s">
        <v>1769</v>
      </c>
    </row>
    <row r="19" spans="1:8" ht="15.75" customHeight="1" thickBot="1">
      <c r="A19" s="584" t="s">
        <v>41</v>
      </c>
      <c r="B19" s="585"/>
      <c r="C19" s="834" t="s">
        <v>999</v>
      </c>
      <c r="D19" s="835"/>
      <c r="E19" s="835"/>
      <c r="F19" s="835"/>
      <c r="G19" s="836"/>
    </row>
    <row r="20" spans="1:8">
      <c r="A20" s="586"/>
      <c r="B20" s="587"/>
      <c r="C20" s="587"/>
      <c r="D20" s="587"/>
      <c r="E20" s="587"/>
      <c r="F20" s="587"/>
      <c r="G20" s="588"/>
    </row>
    <row r="21" spans="1:8" ht="210">
      <c r="A21" s="577" t="s">
        <v>1259</v>
      </c>
      <c r="B21" s="578" t="s">
        <v>1266</v>
      </c>
      <c r="C21" s="598" t="s">
        <v>1770</v>
      </c>
      <c r="D21" s="579" t="s">
        <v>1386</v>
      </c>
      <c r="E21" s="579" t="s">
        <v>1385</v>
      </c>
      <c r="F21" s="579" t="s">
        <v>1385</v>
      </c>
      <c r="G21" s="580" t="s">
        <v>1385</v>
      </c>
    </row>
    <row r="22" spans="1:8" ht="195.75" thickBot="1">
      <c r="A22" s="573"/>
      <c r="B22" s="574"/>
      <c r="C22" s="590" t="s">
        <v>1387</v>
      </c>
      <c r="D22" s="590" t="s">
        <v>977</v>
      </c>
      <c r="E22" s="590" t="s">
        <v>978</v>
      </c>
      <c r="F22" s="590" t="s">
        <v>978</v>
      </c>
      <c r="G22" s="591"/>
    </row>
    <row r="23" spans="1:8" ht="15.75" customHeight="1" thickBot="1">
      <c r="A23" s="584" t="s">
        <v>41</v>
      </c>
      <c r="B23" s="585"/>
      <c r="C23" s="834" t="s">
        <v>979</v>
      </c>
      <c r="D23" s="835"/>
      <c r="E23" s="835"/>
      <c r="F23" s="835"/>
      <c r="G23" s="836"/>
    </row>
    <row r="24" spans="1:8" ht="150">
      <c r="A24" s="592" t="s">
        <v>1771</v>
      </c>
      <c r="B24" s="593" t="s">
        <v>1388</v>
      </c>
      <c r="C24" s="727" t="s">
        <v>1772</v>
      </c>
      <c r="D24" s="728" t="s">
        <v>1772</v>
      </c>
      <c r="E24" s="728" t="s">
        <v>1772</v>
      </c>
      <c r="F24" s="728" t="s">
        <v>1772</v>
      </c>
      <c r="G24" s="729" t="s">
        <v>1772</v>
      </c>
      <c r="H24" s="730"/>
    </row>
    <row r="25" spans="1:8" ht="150">
      <c r="A25" s="581"/>
      <c r="B25" s="582"/>
      <c r="C25" s="731" t="s">
        <v>1389</v>
      </c>
      <c r="D25" s="731" t="s">
        <v>1773</v>
      </c>
      <c r="E25" s="731" t="s">
        <v>1774</v>
      </c>
      <c r="F25" s="594"/>
      <c r="G25" s="595"/>
      <c r="H25" s="730"/>
    </row>
    <row r="26" spans="1:8" ht="195">
      <c r="A26" s="581"/>
      <c r="B26" s="582"/>
      <c r="C26" s="598" t="s">
        <v>1390</v>
      </c>
      <c r="D26" s="579" t="s">
        <v>1391</v>
      </c>
      <c r="E26" s="579" t="s">
        <v>980</v>
      </c>
      <c r="F26" s="579" t="s">
        <v>980</v>
      </c>
      <c r="G26" s="580" t="s">
        <v>980</v>
      </c>
      <c r="H26" s="730"/>
    </row>
    <row r="27" spans="1:8" ht="90">
      <c r="A27" s="581"/>
      <c r="B27" s="582"/>
      <c r="C27" s="598" t="s">
        <v>1775</v>
      </c>
      <c r="D27" s="579" t="s">
        <v>1775</v>
      </c>
      <c r="E27" s="579" t="s">
        <v>1775</v>
      </c>
      <c r="F27" s="579"/>
      <c r="G27" s="580"/>
    </row>
    <row r="28" spans="1:8" ht="210">
      <c r="A28" s="581"/>
      <c r="B28" s="582"/>
      <c r="C28" s="598" t="s">
        <v>1812</v>
      </c>
      <c r="D28" s="579" t="s">
        <v>1813</v>
      </c>
      <c r="E28" s="579"/>
      <c r="F28" s="579"/>
      <c r="G28" s="580"/>
    </row>
    <row r="29" spans="1:8" ht="255.75" thickBot="1">
      <c r="A29" s="581"/>
      <c r="B29" s="582"/>
      <c r="C29" s="732" t="s">
        <v>1776</v>
      </c>
      <c r="D29" s="733" t="s">
        <v>1776</v>
      </c>
      <c r="E29" s="733" t="s">
        <v>1776</v>
      </c>
      <c r="F29" s="733" t="s">
        <v>1776</v>
      </c>
      <c r="G29" s="733" t="s">
        <v>1776</v>
      </c>
    </row>
    <row r="30" spans="1:8" ht="16.5" customHeight="1" thickBot="1">
      <c r="A30" s="575" t="s">
        <v>41</v>
      </c>
      <c r="B30" s="576"/>
      <c r="C30" s="839" t="s">
        <v>981</v>
      </c>
      <c r="D30" s="835"/>
      <c r="E30" s="835"/>
      <c r="F30" s="835"/>
      <c r="G30" s="836"/>
    </row>
    <row r="31" spans="1:8" ht="51.75" thickBot="1">
      <c r="A31" s="596" t="s">
        <v>1267</v>
      </c>
      <c r="B31" s="840"/>
      <c r="C31" s="841"/>
      <c r="D31" s="841"/>
      <c r="E31" s="841"/>
      <c r="F31" s="841"/>
      <c r="G31" s="842"/>
    </row>
    <row r="32" spans="1:8" ht="15.75" customHeight="1" thickBot="1">
      <c r="A32" s="597" t="s">
        <v>1260</v>
      </c>
      <c r="B32" s="582"/>
      <c r="C32" s="579" t="s">
        <v>1392</v>
      </c>
      <c r="D32" s="579" t="s">
        <v>1777</v>
      </c>
      <c r="E32" s="598" t="s">
        <v>1778</v>
      </c>
      <c r="F32" s="579" t="s">
        <v>1778</v>
      </c>
      <c r="G32" s="580" t="s">
        <v>1778</v>
      </c>
    </row>
    <row r="33" spans="1:7" ht="60.75" customHeight="1" thickBot="1">
      <c r="A33" s="584" t="s">
        <v>41</v>
      </c>
      <c r="B33" s="585"/>
      <c r="C33" s="826" t="s">
        <v>982</v>
      </c>
      <c r="D33" s="827"/>
      <c r="E33" s="827"/>
      <c r="F33" s="827"/>
      <c r="G33" s="828"/>
    </row>
    <row r="34" spans="1:7" ht="16.5" customHeight="1" thickBot="1">
      <c r="A34" s="599" t="s">
        <v>1261</v>
      </c>
      <c r="B34" s="578" t="s">
        <v>983</v>
      </c>
      <c r="C34" s="598" t="s">
        <v>1393</v>
      </c>
      <c r="D34" s="579" t="s">
        <v>1779</v>
      </c>
      <c r="E34" s="579" t="s">
        <v>1779</v>
      </c>
      <c r="F34" s="579" t="s">
        <v>1779</v>
      </c>
      <c r="G34" s="600"/>
    </row>
    <row r="35" spans="1:7" ht="16.5" customHeight="1" thickBot="1">
      <c r="A35" s="584" t="s">
        <v>41</v>
      </c>
      <c r="B35" s="585"/>
      <c r="C35" s="826" t="s">
        <v>984</v>
      </c>
      <c r="D35" s="827"/>
      <c r="E35" s="827"/>
      <c r="F35" s="827"/>
      <c r="G35" s="828"/>
    </row>
    <row r="36" spans="1:7" ht="15.75" customHeight="1" thickBot="1">
      <c r="A36" s="601" t="s">
        <v>1268</v>
      </c>
      <c r="B36" s="837"/>
      <c r="C36" s="837"/>
      <c r="D36" s="837"/>
      <c r="E36" s="837"/>
      <c r="F36" s="837"/>
      <c r="G36" s="838"/>
    </row>
    <row r="37" spans="1:7" ht="105">
      <c r="A37" s="577" t="s">
        <v>1262</v>
      </c>
      <c r="B37" s="602" t="s">
        <v>985</v>
      </c>
      <c r="C37" s="594" t="s">
        <v>986</v>
      </c>
      <c r="D37" s="594" t="s">
        <v>986</v>
      </c>
      <c r="E37" s="594" t="s">
        <v>986</v>
      </c>
      <c r="F37" s="594" t="s">
        <v>986</v>
      </c>
      <c r="G37" s="595" t="s">
        <v>986</v>
      </c>
    </row>
    <row r="38" spans="1:7" ht="105">
      <c r="A38" s="581"/>
      <c r="B38" s="582"/>
      <c r="C38" s="594" t="s">
        <v>1780</v>
      </c>
      <c r="D38" s="594" t="s">
        <v>1781</v>
      </c>
      <c r="E38" s="582"/>
      <c r="F38" s="582"/>
      <c r="G38" s="600"/>
    </row>
    <row r="39" spans="1:7" ht="150">
      <c r="A39" s="581"/>
      <c r="B39" s="582"/>
      <c r="C39" s="594" t="s">
        <v>1782</v>
      </c>
      <c r="D39" s="594" t="s">
        <v>1783</v>
      </c>
      <c r="E39" s="582"/>
      <c r="F39" s="582"/>
      <c r="G39" s="600"/>
    </row>
    <row r="40" spans="1:7" ht="150">
      <c r="A40" s="581"/>
      <c r="B40" s="582"/>
      <c r="C40" s="579" t="s">
        <v>1394</v>
      </c>
      <c r="D40" s="579"/>
      <c r="E40" s="579"/>
      <c r="F40" s="579"/>
      <c r="G40" s="580"/>
    </row>
    <row r="41" spans="1:7" ht="15.75" customHeight="1" thickBot="1">
      <c r="A41" s="573"/>
      <c r="B41" s="574"/>
      <c r="C41" s="603" t="s">
        <v>1784</v>
      </c>
      <c r="D41" s="603" t="s">
        <v>1785</v>
      </c>
      <c r="E41" s="603" t="s">
        <v>1786</v>
      </c>
      <c r="F41" s="574"/>
      <c r="G41" s="604"/>
    </row>
    <row r="42" spans="1:7" ht="90.75" customHeight="1" thickBot="1">
      <c r="A42" s="688"/>
      <c r="B42" s="688"/>
      <c r="C42" s="689"/>
      <c r="D42" s="689"/>
      <c r="E42" s="689"/>
      <c r="F42" s="690"/>
      <c r="G42" s="690"/>
    </row>
    <row r="43" spans="1:7" ht="16.5" customHeight="1" thickBot="1">
      <c r="A43" s="584" t="s">
        <v>41</v>
      </c>
      <c r="B43" s="585"/>
      <c r="C43" s="826" t="s">
        <v>987</v>
      </c>
      <c r="D43" s="827"/>
      <c r="E43" s="827"/>
      <c r="F43" s="827"/>
      <c r="G43" s="828"/>
    </row>
    <row r="44" spans="1:7" ht="16.5" customHeight="1"/>
    <row r="46" spans="1:7" ht="16.5" customHeight="1"/>
    <row r="49" ht="15.75" customHeight="1"/>
    <row r="50" ht="45.75" customHeight="1"/>
    <row r="52" ht="15.75" customHeight="1"/>
    <row r="54" ht="16.5" customHeight="1"/>
    <row r="55" ht="16.5" customHeight="1"/>
    <row r="57" ht="16.5" customHeight="1"/>
    <row r="59" ht="15.75" customHeight="1"/>
    <row r="61" ht="16.5" customHeight="1"/>
    <row r="62" ht="16.5" customHeight="1"/>
    <row r="64" ht="15.75" customHeight="1"/>
    <row r="65" ht="16.5" customHeight="1"/>
    <row r="66" ht="15.75" customHeight="1"/>
    <row r="67" ht="30" customHeight="1"/>
    <row r="68" ht="16.5" customHeight="1"/>
    <row r="69" ht="16.5" customHeight="1"/>
    <row r="70" ht="16.5" customHeight="1"/>
    <row r="72" ht="15.75" customHeight="1"/>
    <row r="74" ht="16.5" customHeight="1"/>
    <row r="75" ht="16.5" customHeight="1"/>
    <row r="77" ht="15.75" customHeight="1"/>
    <row r="79" ht="16.5" customHeight="1"/>
    <row r="80" ht="16.5" customHeight="1"/>
    <row r="81" ht="15.75" customHeight="1"/>
    <row r="83" ht="16.5" customHeight="1"/>
    <row r="84" ht="15.75" customHeight="1"/>
    <row r="86" ht="16.5" customHeight="1"/>
    <row r="87" ht="16.5" customHeight="1"/>
  </sheetData>
  <mergeCells count="14">
    <mergeCell ref="C43:G43"/>
    <mergeCell ref="A1:F1"/>
    <mergeCell ref="A2:A3"/>
    <mergeCell ref="B2:B3"/>
    <mergeCell ref="B4:G4"/>
    <mergeCell ref="C11:G11"/>
    <mergeCell ref="C15:G15"/>
    <mergeCell ref="C19:G19"/>
    <mergeCell ref="C23:G23"/>
    <mergeCell ref="C35:G35"/>
    <mergeCell ref="B36:G36"/>
    <mergeCell ref="C30:G30"/>
    <mergeCell ref="B31:G31"/>
    <mergeCell ref="C33:G3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252"/>
  <sheetViews>
    <sheetView topLeftCell="A196" zoomScale="120" zoomScaleNormal="120" workbookViewId="0">
      <selection activeCell="A2" sqref="A1:H1048576"/>
    </sheetView>
  </sheetViews>
  <sheetFormatPr defaultRowHeight="15"/>
  <cols>
    <col min="1" max="1" width="37.7109375" style="171" customWidth="1"/>
    <col min="2" max="2" width="27.85546875" style="171" customWidth="1"/>
    <col min="3" max="3" width="20.42578125" style="435" customWidth="1"/>
    <col min="4" max="4" width="19.85546875" style="171" customWidth="1"/>
    <col min="5" max="5" width="21" style="171" customWidth="1"/>
    <col min="6" max="6" width="20.42578125" style="171" customWidth="1"/>
    <col min="7" max="7" width="19.5703125" style="171" customWidth="1"/>
    <col min="8" max="8" width="20.7109375" style="171" customWidth="1"/>
    <col min="9" max="16384" width="9.140625" style="171"/>
  </cols>
  <sheetData>
    <row r="1" spans="1:11" ht="15.75" customHeight="1" thickBot="1">
      <c r="A1" s="862" t="s">
        <v>1224</v>
      </c>
      <c r="B1" s="863"/>
      <c r="C1" s="863"/>
      <c r="D1" s="863"/>
      <c r="E1" s="863"/>
      <c r="F1" s="863"/>
      <c r="G1" s="863"/>
      <c r="H1" s="864"/>
      <c r="I1" s="438"/>
      <c r="J1" s="438"/>
      <c r="K1" s="438"/>
    </row>
    <row r="2" spans="1:11" ht="52.5" customHeight="1">
      <c r="A2" s="343" t="s">
        <v>10</v>
      </c>
      <c r="B2" s="344" t="s">
        <v>1223</v>
      </c>
      <c r="C2" s="344" t="s">
        <v>1222</v>
      </c>
      <c r="D2" s="344" t="s">
        <v>1221</v>
      </c>
      <c r="E2" s="344" t="s">
        <v>1220</v>
      </c>
      <c r="F2" s="344" t="s">
        <v>1219</v>
      </c>
      <c r="G2" s="345" t="s">
        <v>1218</v>
      </c>
      <c r="H2" s="345" t="s">
        <v>1634</v>
      </c>
      <c r="I2" s="438"/>
      <c r="J2" s="438"/>
      <c r="K2" s="438"/>
    </row>
    <row r="3" spans="1:11" ht="15" customHeight="1">
      <c r="A3" s="865" t="s">
        <v>1217</v>
      </c>
      <c r="B3" s="503" t="s">
        <v>11</v>
      </c>
      <c r="C3" s="365"/>
      <c r="D3" s="503" t="s">
        <v>12</v>
      </c>
      <c r="E3" s="502" t="s">
        <v>12</v>
      </c>
      <c r="F3" s="502" t="s">
        <v>12</v>
      </c>
      <c r="G3" s="501" t="s">
        <v>12</v>
      </c>
      <c r="H3" s="501" t="s">
        <v>12</v>
      </c>
      <c r="I3" s="438"/>
      <c r="J3" s="438"/>
      <c r="K3" s="438"/>
    </row>
    <row r="4" spans="1:11" ht="112.5">
      <c r="A4" s="866"/>
      <c r="B4" s="116" t="s">
        <v>1635</v>
      </c>
      <c r="C4" s="359"/>
      <c r="D4" s="420" t="s">
        <v>1215</v>
      </c>
      <c r="E4" s="420" t="s">
        <v>1216</v>
      </c>
      <c r="F4" s="420" t="s">
        <v>1215</v>
      </c>
      <c r="G4" s="499" t="s">
        <v>1215</v>
      </c>
      <c r="H4" s="499" t="s">
        <v>1215</v>
      </c>
      <c r="I4" s="438"/>
      <c r="J4" s="438"/>
      <c r="K4" s="438"/>
    </row>
    <row r="5" spans="1:11">
      <c r="A5" s="500" t="s">
        <v>13</v>
      </c>
      <c r="B5" s="490"/>
      <c r="C5" s="348"/>
      <c r="D5" s="349">
        <f t="shared" ref="D5:H6" si="0">D12+D78+D122+D168</f>
        <v>10362338.4</v>
      </c>
      <c r="E5" s="349">
        <f t="shared" si="0"/>
        <v>18918453.800000001</v>
      </c>
      <c r="F5" s="349">
        <f t="shared" si="0"/>
        <v>12236573.800000001</v>
      </c>
      <c r="G5" s="349">
        <f t="shared" si="0"/>
        <v>2336573.7999999998</v>
      </c>
      <c r="H5" s="375">
        <f t="shared" si="0"/>
        <v>2053175.8</v>
      </c>
      <c r="I5" s="438"/>
      <c r="J5" s="438"/>
      <c r="K5" s="438"/>
    </row>
    <row r="6" spans="1:11">
      <c r="A6" s="498" t="s">
        <v>14</v>
      </c>
      <c r="B6" s="484"/>
      <c r="C6" s="354"/>
      <c r="D6" s="355">
        <f>D13+D79+D123+D169</f>
        <v>7276561.2600000007</v>
      </c>
      <c r="E6" s="355">
        <f t="shared" si="0"/>
        <v>11228320</v>
      </c>
      <c r="F6" s="355">
        <f t="shared" si="0"/>
        <v>10952412</v>
      </c>
      <c r="G6" s="355">
        <f t="shared" si="0"/>
        <v>1052412</v>
      </c>
      <c r="H6" s="356">
        <f t="shared" si="0"/>
        <v>1202412</v>
      </c>
      <c r="I6" s="438"/>
      <c r="J6" s="438"/>
      <c r="K6" s="438"/>
    </row>
    <row r="7" spans="1:11">
      <c r="A7" s="498" t="s">
        <v>15</v>
      </c>
      <c r="B7" s="484"/>
      <c r="C7" s="354"/>
      <c r="D7" s="355">
        <f>D14+D80+D106+D124+D170+D223</f>
        <v>598746.14399999997</v>
      </c>
      <c r="E7" s="355">
        <f>E14+E80+E106+E124+E170+E223</f>
        <v>0</v>
      </c>
      <c r="F7" s="355">
        <f>F14+F80+F106+F124+F170+F223</f>
        <v>0</v>
      </c>
      <c r="G7" s="355">
        <f>G14+G80+G106+G124+G170+G223</f>
        <v>0</v>
      </c>
      <c r="H7" s="356">
        <f>H14+H80+H106+H124+H170+H223</f>
        <v>0</v>
      </c>
      <c r="I7" s="438"/>
      <c r="J7" s="438"/>
      <c r="K7" s="438"/>
    </row>
    <row r="8" spans="1:11">
      <c r="A8" s="498" t="s">
        <v>16</v>
      </c>
      <c r="B8" s="484"/>
      <c r="C8" s="354"/>
      <c r="D8" s="355">
        <f>D15+D81+D125+D171</f>
        <v>2424031</v>
      </c>
      <c r="E8" s="355">
        <f>E15+E81+E125+E171</f>
        <v>870763.8</v>
      </c>
      <c r="F8" s="355">
        <f>F15+F81+F125+F171</f>
        <v>820763.8</v>
      </c>
      <c r="G8" s="355">
        <f>G15+G81+G125+G171</f>
        <v>820763.8</v>
      </c>
      <c r="H8" s="356">
        <f>H15+H81+H125+H171</f>
        <v>820763.8</v>
      </c>
      <c r="I8" s="438"/>
      <c r="J8" s="438"/>
      <c r="K8" s="438"/>
    </row>
    <row r="9" spans="1:11">
      <c r="A9" s="498" t="s">
        <v>17</v>
      </c>
      <c r="B9" s="484"/>
      <c r="C9" s="354"/>
      <c r="D9" s="355">
        <f>D16+D82+D107+D126+D172+D224</f>
        <v>63000</v>
      </c>
      <c r="E9" s="355">
        <f>E16+E82+E107+E126+E172+E224</f>
        <v>6819370</v>
      </c>
      <c r="F9" s="355">
        <f>F16+F82+F107+F126+F172+F224</f>
        <v>463398</v>
      </c>
      <c r="G9" s="355">
        <f>G16+G82+G107+G126+G172+G224</f>
        <v>463398</v>
      </c>
      <c r="H9" s="356">
        <f>H16+H82+H107+H126+H172+H224</f>
        <v>30000</v>
      </c>
      <c r="I9" s="438"/>
      <c r="J9" s="438"/>
      <c r="K9" s="438"/>
    </row>
    <row r="10" spans="1:11" ht="15" customHeight="1">
      <c r="A10" s="865" t="s">
        <v>1214</v>
      </c>
      <c r="B10" s="372" t="s">
        <v>20</v>
      </c>
      <c r="C10" s="372"/>
      <c r="D10" s="372" t="s">
        <v>12</v>
      </c>
      <c r="E10" s="372" t="s">
        <v>12</v>
      </c>
      <c r="F10" s="372" t="s">
        <v>12</v>
      </c>
      <c r="G10" s="419" t="s">
        <v>12</v>
      </c>
      <c r="H10" s="419" t="s">
        <v>12</v>
      </c>
      <c r="I10" s="438"/>
      <c r="J10" s="438"/>
      <c r="K10" s="438"/>
    </row>
    <row r="11" spans="1:11" ht="270">
      <c r="A11" s="866"/>
      <c r="B11" s="467" t="s">
        <v>1636</v>
      </c>
      <c r="C11" s="372"/>
      <c r="D11" s="384" t="s">
        <v>1637</v>
      </c>
      <c r="E11" s="384" t="s">
        <v>1638</v>
      </c>
      <c r="F11" s="384" t="s">
        <v>1639</v>
      </c>
      <c r="G11" s="386" t="s">
        <v>1640</v>
      </c>
      <c r="H11" s="386" t="s">
        <v>1641</v>
      </c>
      <c r="I11" s="438"/>
      <c r="J11" s="438"/>
      <c r="K11" s="438"/>
    </row>
    <row r="12" spans="1:11">
      <c r="A12" s="346" t="s">
        <v>13</v>
      </c>
      <c r="B12" s="494"/>
      <c r="C12" s="346"/>
      <c r="D12" s="349">
        <f>D25+D39+D46+D59+D66</f>
        <v>1094856.8599999999</v>
      </c>
      <c r="E12" s="349">
        <f>E25+E46+E59</f>
        <v>1223175.8</v>
      </c>
      <c r="F12" s="349">
        <f t="shared" ref="F12:H13" si="1">F19+F25+F46+F59</f>
        <v>1223175.8</v>
      </c>
      <c r="G12" s="349">
        <f t="shared" si="1"/>
        <v>1223175.8</v>
      </c>
      <c r="H12" s="375">
        <f t="shared" si="1"/>
        <v>1223175.8</v>
      </c>
      <c r="I12" s="438"/>
      <c r="J12" s="438"/>
      <c r="K12" s="438"/>
    </row>
    <row r="13" spans="1:11">
      <c r="A13" s="497" t="s">
        <v>14</v>
      </c>
      <c r="B13" s="497"/>
      <c r="C13" s="352"/>
      <c r="D13" s="355">
        <f>D26+D40+D47+D60+D67</f>
        <v>444862.86</v>
      </c>
      <c r="E13" s="645">
        <f>E20+E26+E47+E60</f>
        <v>402412</v>
      </c>
      <c r="F13" s="645">
        <f t="shared" si="1"/>
        <v>402412</v>
      </c>
      <c r="G13" s="646">
        <f t="shared" si="1"/>
        <v>402412</v>
      </c>
      <c r="H13" s="646">
        <f t="shared" si="1"/>
        <v>402412</v>
      </c>
      <c r="I13" s="438"/>
      <c r="J13" s="438"/>
      <c r="K13" s="438"/>
    </row>
    <row r="14" spans="1:11">
      <c r="A14" s="497" t="s">
        <v>15</v>
      </c>
      <c r="B14" s="497"/>
      <c r="C14" s="352"/>
      <c r="D14" s="355">
        <f>D21+D27+D34+D41+D48+D55+D61+D68+D74</f>
        <v>60877</v>
      </c>
      <c r="E14" s="645">
        <f>E21+E27+E34+E41+E48+E55+E61+E68+E74</f>
        <v>0</v>
      </c>
      <c r="F14" s="645">
        <f>F21+F27+F34+F41+F48+F55+F61+F68+F74</f>
        <v>0</v>
      </c>
      <c r="G14" s="646">
        <f>G21+G27+G41+G48+G55+G61+G68+G74</f>
        <v>0</v>
      </c>
      <c r="H14" s="646">
        <f>H21+H27+H41+H48+H55+H61+H68+H74</f>
        <v>0</v>
      </c>
      <c r="I14" s="438"/>
      <c r="J14" s="438"/>
      <c r="K14" s="438"/>
    </row>
    <row r="15" spans="1:11">
      <c r="A15" s="498" t="s">
        <v>16</v>
      </c>
      <c r="B15" s="497"/>
      <c r="C15" s="352"/>
      <c r="D15" s="355">
        <f>D28+D42+D49+D62</f>
        <v>589117</v>
      </c>
      <c r="E15" s="645">
        <f>E28+E35+E42+E49+E62</f>
        <v>820763.8</v>
      </c>
      <c r="F15" s="645">
        <f>F28+F35+F42+F49+F62</f>
        <v>820763.8</v>
      </c>
      <c r="G15" s="646">
        <f>G28+G35+G42+G49+G62</f>
        <v>820763.8</v>
      </c>
      <c r="H15" s="646">
        <f>H28+H35+H42+H49+H62</f>
        <v>820763.8</v>
      </c>
      <c r="I15" s="438"/>
      <c r="J15" s="438"/>
      <c r="K15" s="438"/>
    </row>
    <row r="16" spans="1:11">
      <c r="A16" s="497" t="s">
        <v>17</v>
      </c>
      <c r="B16" s="497"/>
      <c r="C16" s="352"/>
      <c r="D16" s="645">
        <v>0</v>
      </c>
      <c r="E16" s="645">
        <v>0</v>
      </c>
      <c r="F16" s="645">
        <v>0</v>
      </c>
      <c r="G16" s="646">
        <v>0</v>
      </c>
      <c r="H16" s="646">
        <v>0</v>
      </c>
      <c r="I16" s="438"/>
      <c r="J16" s="438"/>
      <c r="K16" s="438"/>
    </row>
    <row r="17" spans="1:11" ht="15" customHeight="1">
      <c r="A17" s="865" t="s">
        <v>1213</v>
      </c>
      <c r="B17" s="372" t="s">
        <v>20</v>
      </c>
      <c r="C17" s="372"/>
      <c r="D17" s="372" t="s">
        <v>12</v>
      </c>
      <c r="E17" s="372" t="s">
        <v>12</v>
      </c>
      <c r="F17" s="372" t="s">
        <v>12</v>
      </c>
      <c r="G17" s="419" t="s">
        <v>12</v>
      </c>
      <c r="H17" s="419" t="s">
        <v>12</v>
      </c>
      <c r="I17" s="438"/>
      <c r="J17" s="438"/>
      <c r="K17" s="438"/>
    </row>
    <row r="18" spans="1:11" s="1" customFormat="1" ht="139.5" customHeight="1">
      <c r="A18" s="866"/>
      <c r="B18" s="420" t="s">
        <v>1212</v>
      </c>
      <c r="C18" s="372"/>
      <c r="D18" s="451" t="s">
        <v>1211</v>
      </c>
      <c r="E18" s="496" t="s">
        <v>21</v>
      </c>
      <c r="F18" s="496" t="s">
        <v>21</v>
      </c>
      <c r="G18" s="495" t="s">
        <v>21</v>
      </c>
      <c r="H18" s="495" t="s">
        <v>21</v>
      </c>
      <c r="I18" s="446"/>
      <c r="J18" s="446"/>
      <c r="K18" s="446"/>
    </row>
    <row r="19" spans="1:11" ht="32.25" customHeight="1">
      <c r="A19" s="346" t="s">
        <v>13</v>
      </c>
      <c r="B19" s="494"/>
      <c r="C19" s="346"/>
      <c r="D19" s="412" t="s">
        <v>1140</v>
      </c>
      <c r="E19" s="493">
        <v>0</v>
      </c>
      <c r="F19" s="493">
        <v>0</v>
      </c>
      <c r="G19" s="492">
        <v>0</v>
      </c>
      <c r="H19" s="492">
        <v>0</v>
      </c>
      <c r="I19" s="438"/>
      <c r="J19" s="438"/>
      <c r="K19" s="438"/>
    </row>
    <row r="20" spans="1:11" ht="23.25">
      <c r="A20" s="352" t="s">
        <v>14</v>
      </c>
      <c r="B20" s="352"/>
      <c r="C20" s="352"/>
      <c r="D20" s="394" t="s">
        <v>1139</v>
      </c>
      <c r="E20" s="461">
        <v>0</v>
      </c>
      <c r="F20" s="461">
        <v>0</v>
      </c>
      <c r="G20" s="476">
        <v>0</v>
      </c>
      <c r="H20" s="476">
        <v>0</v>
      </c>
      <c r="I20" s="438"/>
      <c r="J20" s="438"/>
      <c r="K20" s="438"/>
    </row>
    <row r="21" spans="1:11">
      <c r="A21" s="352" t="s">
        <v>15</v>
      </c>
      <c r="B21" s="352"/>
      <c r="C21" s="352"/>
      <c r="D21" s="461">
        <v>0</v>
      </c>
      <c r="E21" s="461">
        <v>0</v>
      </c>
      <c r="F21" s="461">
        <v>0</v>
      </c>
      <c r="G21" s="476">
        <v>0</v>
      </c>
      <c r="H21" s="476">
        <v>0</v>
      </c>
      <c r="I21" s="438"/>
      <c r="J21" s="438"/>
      <c r="K21" s="438"/>
    </row>
    <row r="22" spans="1:11">
      <c r="A22" s="352" t="s">
        <v>17</v>
      </c>
      <c r="B22" s="352"/>
      <c r="C22" s="352"/>
      <c r="D22" s="461">
        <v>0</v>
      </c>
      <c r="E22" s="461">
        <v>0</v>
      </c>
      <c r="F22" s="461">
        <v>0</v>
      </c>
      <c r="G22" s="476">
        <v>0</v>
      </c>
      <c r="H22" s="476">
        <v>0</v>
      </c>
      <c r="I22" s="438"/>
      <c r="J22" s="438"/>
      <c r="K22" s="438"/>
    </row>
    <row r="23" spans="1:11" ht="15" customHeight="1">
      <c r="A23" s="871" t="s">
        <v>1210</v>
      </c>
      <c r="B23" s="496" t="s">
        <v>11</v>
      </c>
      <c r="C23" s="496"/>
      <c r="D23" s="496" t="s">
        <v>12</v>
      </c>
      <c r="E23" s="496" t="s">
        <v>12</v>
      </c>
      <c r="F23" s="496" t="s">
        <v>12</v>
      </c>
      <c r="G23" s="496" t="s">
        <v>12</v>
      </c>
      <c r="H23" s="495" t="s">
        <v>12</v>
      </c>
      <c r="I23" s="438"/>
      <c r="J23" s="438"/>
      <c r="K23" s="438"/>
    </row>
    <row r="24" spans="1:11" ht="195" customHeight="1">
      <c r="A24" s="872"/>
      <c r="B24" s="467" t="s">
        <v>1209</v>
      </c>
      <c r="C24" s="467"/>
      <c r="D24" s="467" t="s">
        <v>1208</v>
      </c>
      <c r="E24" s="467" t="s">
        <v>1207</v>
      </c>
      <c r="F24" s="467" t="s">
        <v>1206</v>
      </c>
      <c r="G24" s="491" t="s">
        <v>1205</v>
      </c>
      <c r="H24" s="647" t="s">
        <v>1205</v>
      </c>
      <c r="I24" s="438"/>
      <c r="J24" s="438"/>
      <c r="K24" s="438"/>
    </row>
    <row r="25" spans="1:11">
      <c r="A25" s="346" t="s">
        <v>13</v>
      </c>
      <c r="B25" s="490"/>
      <c r="C25" s="348"/>
      <c r="D25" s="489">
        <v>10000</v>
      </c>
      <c r="E25" s="489">
        <v>10000</v>
      </c>
      <c r="F25" s="489">
        <v>10000</v>
      </c>
      <c r="G25" s="488">
        <v>10000</v>
      </c>
      <c r="H25" s="488">
        <v>10000</v>
      </c>
      <c r="I25" s="438"/>
      <c r="J25" s="438"/>
      <c r="K25" s="438"/>
    </row>
    <row r="26" spans="1:11">
      <c r="A26" s="352" t="s">
        <v>14</v>
      </c>
      <c r="B26" s="484"/>
      <c r="C26" s="354"/>
      <c r="D26" s="482">
        <v>0</v>
      </c>
      <c r="E26" s="483">
        <v>0</v>
      </c>
      <c r="F26" s="483">
        <v>0</v>
      </c>
      <c r="G26" s="487">
        <v>0</v>
      </c>
      <c r="H26" s="487">
        <v>0</v>
      </c>
      <c r="I26" s="438"/>
      <c r="J26" s="438"/>
      <c r="K26" s="438"/>
    </row>
    <row r="27" spans="1:11">
      <c r="A27" s="352" t="s">
        <v>15</v>
      </c>
      <c r="B27" s="484"/>
      <c r="C27" s="354"/>
      <c r="D27" s="482">
        <v>0</v>
      </c>
      <c r="E27" s="483">
        <v>0</v>
      </c>
      <c r="F27" s="483">
        <v>0</v>
      </c>
      <c r="G27" s="487">
        <v>0</v>
      </c>
      <c r="H27" s="487">
        <v>0</v>
      </c>
      <c r="I27" s="438"/>
      <c r="J27" s="438"/>
      <c r="K27" s="438"/>
    </row>
    <row r="28" spans="1:11">
      <c r="A28" s="352" t="s">
        <v>16</v>
      </c>
      <c r="B28" s="484"/>
      <c r="C28" s="354"/>
      <c r="D28" s="486">
        <v>10000</v>
      </c>
      <c r="E28" s="486">
        <v>10000</v>
      </c>
      <c r="F28" s="486">
        <v>10000</v>
      </c>
      <c r="G28" s="485">
        <v>10000</v>
      </c>
      <c r="H28" s="485">
        <v>10000</v>
      </c>
      <c r="I28" s="438"/>
      <c r="J28" s="438"/>
      <c r="K28" s="438"/>
    </row>
    <row r="29" spans="1:11">
      <c r="A29" s="352" t="s">
        <v>17</v>
      </c>
      <c r="B29" s="484"/>
      <c r="C29" s="354"/>
      <c r="D29" s="482">
        <v>0</v>
      </c>
      <c r="E29" s="482">
        <v>0</v>
      </c>
      <c r="F29" s="482">
        <v>0</v>
      </c>
      <c r="G29" s="481">
        <v>0</v>
      </c>
      <c r="H29" s="481">
        <v>0</v>
      </c>
      <c r="I29" s="438"/>
      <c r="J29" s="438"/>
      <c r="K29" s="438"/>
    </row>
    <row r="30" spans="1:11" ht="15" customHeight="1">
      <c r="A30" s="873" t="s">
        <v>1204</v>
      </c>
      <c r="B30" s="359" t="s">
        <v>11</v>
      </c>
      <c r="C30" s="360"/>
      <c r="D30" s="359" t="s">
        <v>12</v>
      </c>
      <c r="E30" s="359" t="s">
        <v>12</v>
      </c>
      <c r="F30" s="359" t="s">
        <v>12</v>
      </c>
      <c r="G30" s="361" t="s">
        <v>12</v>
      </c>
      <c r="H30" s="361" t="s">
        <v>12</v>
      </c>
      <c r="I30" s="438"/>
      <c r="J30" s="438"/>
      <c r="K30" s="438"/>
    </row>
    <row r="31" spans="1:11" ht="90">
      <c r="A31" s="874"/>
      <c r="B31" s="362" t="s">
        <v>1203</v>
      </c>
      <c r="C31" s="362"/>
      <c r="D31" s="362" t="s">
        <v>1642</v>
      </c>
      <c r="E31" s="366" t="s">
        <v>1643</v>
      </c>
      <c r="F31" s="366" t="s">
        <v>1643</v>
      </c>
      <c r="G31" s="366" t="s">
        <v>1643</v>
      </c>
      <c r="H31" s="648" t="s">
        <v>1643</v>
      </c>
      <c r="I31" s="438"/>
      <c r="J31" s="438"/>
      <c r="K31" s="438"/>
    </row>
    <row r="32" spans="1:11" ht="23.25">
      <c r="A32" s="346" t="s">
        <v>13</v>
      </c>
      <c r="B32" s="478"/>
      <c r="C32" s="348"/>
      <c r="D32" s="404" t="s">
        <v>1139</v>
      </c>
      <c r="E32" s="404" t="s">
        <v>1139</v>
      </c>
      <c r="F32" s="404" t="s">
        <v>1139</v>
      </c>
      <c r="G32" s="405" t="s">
        <v>1139</v>
      </c>
      <c r="H32" s="405" t="s">
        <v>1139</v>
      </c>
      <c r="I32" s="438"/>
      <c r="J32" s="438"/>
      <c r="K32" s="438"/>
    </row>
    <row r="33" spans="1:11" ht="23.25">
      <c r="A33" s="352" t="s">
        <v>14</v>
      </c>
      <c r="B33" s="353"/>
      <c r="C33" s="354"/>
      <c r="D33" s="394" t="s">
        <v>1139</v>
      </c>
      <c r="E33" s="394" t="s">
        <v>1139</v>
      </c>
      <c r="F33" s="394" t="s">
        <v>1139</v>
      </c>
      <c r="G33" s="395" t="s">
        <v>1139</v>
      </c>
      <c r="H33" s="395" t="s">
        <v>1139</v>
      </c>
      <c r="I33" s="438"/>
      <c r="J33" s="438"/>
      <c r="K33" s="438"/>
    </row>
    <row r="34" spans="1:11">
      <c r="A34" s="352" t="s">
        <v>15</v>
      </c>
      <c r="B34" s="353"/>
      <c r="C34" s="354"/>
      <c r="D34" s="357">
        <v>0</v>
      </c>
      <c r="E34" s="357">
        <v>0</v>
      </c>
      <c r="F34" s="357">
        <v>0</v>
      </c>
      <c r="G34" s="358">
        <v>0</v>
      </c>
      <c r="H34" s="358">
        <v>0</v>
      </c>
      <c r="I34" s="438"/>
      <c r="J34" s="438"/>
      <c r="K34" s="438"/>
    </row>
    <row r="35" spans="1:11">
      <c r="A35" s="352" t="s">
        <v>16</v>
      </c>
      <c r="B35" s="353"/>
      <c r="C35" s="354"/>
      <c r="D35" s="357">
        <v>0</v>
      </c>
      <c r="E35" s="357">
        <v>0</v>
      </c>
      <c r="F35" s="357">
        <v>0</v>
      </c>
      <c r="G35" s="358">
        <v>0</v>
      </c>
      <c r="H35" s="358">
        <v>0</v>
      </c>
      <c r="I35" s="438"/>
      <c r="J35" s="438"/>
      <c r="K35" s="438"/>
    </row>
    <row r="36" spans="1:11">
      <c r="A36" s="352" t="s">
        <v>17</v>
      </c>
      <c r="B36" s="353"/>
      <c r="C36" s="354"/>
      <c r="D36" s="357">
        <v>0</v>
      </c>
      <c r="E36" s="357">
        <v>0</v>
      </c>
      <c r="F36" s="357">
        <v>0</v>
      </c>
      <c r="G36" s="358">
        <v>0</v>
      </c>
      <c r="H36" s="358">
        <v>0</v>
      </c>
      <c r="I36" s="438"/>
      <c r="J36" s="438"/>
      <c r="K36" s="438"/>
    </row>
    <row r="37" spans="1:11" ht="15" customHeight="1">
      <c r="A37" s="873" t="s">
        <v>1202</v>
      </c>
      <c r="B37" s="359" t="s">
        <v>11</v>
      </c>
      <c r="C37" s="360"/>
      <c r="D37" s="359" t="s">
        <v>12</v>
      </c>
      <c r="E37" s="359" t="s">
        <v>12</v>
      </c>
      <c r="F37" s="359" t="s">
        <v>12</v>
      </c>
      <c r="G37" s="361" t="s">
        <v>12</v>
      </c>
      <c r="H37" s="361" t="s">
        <v>12</v>
      </c>
      <c r="I37" s="438"/>
      <c r="J37" s="438"/>
      <c r="K37" s="438"/>
    </row>
    <row r="38" spans="1:11" ht="112.5">
      <c r="A38" s="874"/>
      <c r="B38" s="365" t="s">
        <v>1644</v>
      </c>
      <c r="C38" s="366"/>
      <c r="D38" s="480" t="s">
        <v>1201</v>
      </c>
      <c r="E38" s="367" t="s">
        <v>1200</v>
      </c>
      <c r="F38" s="480" t="s">
        <v>1199</v>
      </c>
      <c r="G38" s="479" t="s">
        <v>1198</v>
      </c>
      <c r="H38" s="479" t="s">
        <v>1198</v>
      </c>
      <c r="I38" s="438"/>
      <c r="J38" s="438"/>
      <c r="K38" s="438"/>
    </row>
    <row r="39" spans="1:11" ht="23.25">
      <c r="A39" s="346" t="s">
        <v>13</v>
      </c>
      <c r="B39" s="478"/>
      <c r="C39" s="348"/>
      <c r="D39" s="477">
        <v>40320</v>
      </c>
      <c r="E39" s="404" t="s">
        <v>1139</v>
      </c>
      <c r="F39" s="404" t="s">
        <v>1139</v>
      </c>
      <c r="G39" s="405" t="s">
        <v>1139</v>
      </c>
      <c r="H39" s="405" t="s">
        <v>1139</v>
      </c>
      <c r="I39" s="438"/>
      <c r="J39" s="438"/>
      <c r="K39" s="438"/>
    </row>
    <row r="40" spans="1:11" ht="23.25">
      <c r="A40" s="352" t="s">
        <v>14</v>
      </c>
      <c r="B40" s="353"/>
      <c r="C40" s="354"/>
      <c r="D40" s="357">
        <f>3*70*2*96</f>
        <v>40320</v>
      </c>
      <c r="E40" s="394" t="s">
        <v>1139</v>
      </c>
      <c r="F40" s="394" t="s">
        <v>1139</v>
      </c>
      <c r="G40" s="395" t="s">
        <v>1139</v>
      </c>
      <c r="H40" s="395" t="s">
        <v>1139</v>
      </c>
      <c r="I40" s="438"/>
      <c r="J40" s="438"/>
      <c r="K40" s="438"/>
    </row>
    <row r="41" spans="1:11">
      <c r="A41" s="352" t="s">
        <v>15</v>
      </c>
      <c r="B41" s="353"/>
      <c r="C41" s="354"/>
      <c r="D41" s="357">
        <v>0</v>
      </c>
      <c r="E41" s="357">
        <v>0</v>
      </c>
      <c r="F41" s="357">
        <v>0</v>
      </c>
      <c r="G41" s="358">
        <v>0</v>
      </c>
      <c r="H41" s="358">
        <v>0</v>
      </c>
      <c r="I41" s="438"/>
      <c r="J41" s="438"/>
      <c r="K41" s="438"/>
    </row>
    <row r="42" spans="1:11">
      <c r="A42" s="352" t="s">
        <v>16</v>
      </c>
      <c r="B42" s="353"/>
      <c r="C42" s="354"/>
      <c r="D42" s="357">
        <v>0</v>
      </c>
      <c r="E42" s="357">
        <v>0</v>
      </c>
      <c r="F42" s="357">
        <v>0</v>
      </c>
      <c r="G42" s="358">
        <v>0</v>
      </c>
      <c r="H42" s="358">
        <v>0</v>
      </c>
      <c r="I42" s="438"/>
      <c r="J42" s="438"/>
      <c r="K42" s="438"/>
    </row>
    <row r="43" spans="1:11">
      <c r="A43" s="368" t="s">
        <v>17</v>
      </c>
      <c r="B43" s="353"/>
      <c r="C43" s="354"/>
      <c r="D43" s="357">
        <v>0</v>
      </c>
      <c r="E43" s="357">
        <v>0</v>
      </c>
      <c r="F43" s="357">
        <v>0</v>
      </c>
      <c r="G43" s="358">
        <v>0</v>
      </c>
      <c r="H43" s="358">
        <v>0</v>
      </c>
      <c r="I43" s="438"/>
      <c r="J43" s="438"/>
      <c r="K43" s="438"/>
    </row>
    <row r="44" spans="1:11" ht="15" customHeight="1">
      <c r="A44" s="873" t="s">
        <v>1197</v>
      </c>
      <c r="B44" s="369" t="s">
        <v>20</v>
      </c>
      <c r="C44" s="369"/>
      <c r="D44" s="369" t="s">
        <v>12</v>
      </c>
      <c r="E44" s="369" t="s">
        <v>12</v>
      </c>
      <c r="F44" s="369" t="s">
        <v>12</v>
      </c>
      <c r="G44" s="370" t="s">
        <v>12</v>
      </c>
      <c r="H44" s="370" t="s">
        <v>12</v>
      </c>
      <c r="I44" s="438"/>
      <c r="J44" s="438"/>
      <c r="K44" s="438"/>
    </row>
    <row r="45" spans="1:11" ht="112.5">
      <c r="A45" s="874"/>
      <c r="B45" s="365" t="s">
        <v>1645</v>
      </c>
      <c r="C45" s="372"/>
      <c r="D45" s="451" t="s">
        <v>1646</v>
      </c>
      <c r="E45" s="649" t="s">
        <v>1647</v>
      </c>
      <c r="F45" s="649" t="s">
        <v>1647</v>
      </c>
      <c r="G45" s="650" t="s">
        <v>1647</v>
      </c>
      <c r="H45" s="650" t="s">
        <v>19</v>
      </c>
      <c r="I45" s="438"/>
      <c r="J45" s="438"/>
      <c r="K45" s="438"/>
    </row>
    <row r="46" spans="1:11">
      <c r="A46" s="346" t="s">
        <v>13</v>
      </c>
      <c r="B46" s="364"/>
      <c r="C46" s="347"/>
      <c r="D46" s="350">
        <v>90661.5</v>
      </c>
      <c r="E46" s="350">
        <v>0</v>
      </c>
      <c r="F46" s="350">
        <v>0</v>
      </c>
      <c r="G46" s="351">
        <v>0</v>
      </c>
      <c r="H46" s="351">
        <v>0</v>
      </c>
      <c r="I46" s="438"/>
      <c r="J46" s="438"/>
      <c r="K46" s="438"/>
    </row>
    <row r="47" spans="1:11">
      <c r="A47" s="352" t="s">
        <v>14</v>
      </c>
      <c r="B47" s="376"/>
      <c r="C47" s="353"/>
      <c r="D47" s="377">
        <f>150*604.41</f>
        <v>90661.5</v>
      </c>
      <c r="E47" s="377">
        <v>0</v>
      </c>
      <c r="F47" s="377">
        <f t="shared" ref="F47:H47" si="2">E47</f>
        <v>0</v>
      </c>
      <c r="G47" s="378">
        <f t="shared" si="2"/>
        <v>0</v>
      </c>
      <c r="H47" s="378">
        <f t="shared" si="2"/>
        <v>0</v>
      </c>
      <c r="I47" s="438"/>
      <c r="J47" s="438"/>
      <c r="K47" s="438"/>
    </row>
    <row r="48" spans="1:11">
      <c r="A48" s="352" t="s">
        <v>15</v>
      </c>
      <c r="B48" s="376"/>
      <c r="C48" s="353"/>
      <c r="D48" s="377">
        <v>0</v>
      </c>
      <c r="E48" s="377">
        <v>0</v>
      </c>
      <c r="F48" s="377">
        <v>0</v>
      </c>
      <c r="G48" s="378">
        <v>0</v>
      </c>
      <c r="H48" s="378">
        <v>0</v>
      </c>
      <c r="I48" s="438"/>
      <c r="J48" s="438"/>
      <c r="K48" s="438"/>
    </row>
    <row r="49" spans="1:11">
      <c r="A49" s="352" t="s">
        <v>16</v>
      </c>
      <c r="B49" s="376"/>
      <c r="C49" s="353"/>
      <c r="D49" s="357">
        <v>0</v>
      </c>
      <c r="E49" s="355">
        <v>0</v>
      </c>
      <c r="F49" s="355">
        <v>0</v>
      </c>
      <c r="G49" s="356">
        <v>0</v>
      </c>
      <c r="H49" s="356">
        <v>0</v>
      </c>
      <c r="I49" s="438"/>
      <c r="J49" s="438"/>
      <c r="K49" s="438"/>
    </row>
    <row r="50" spans="1:11">
      <c r="A50" s="352" t="s">
        <v>17</v>
      </c>
      <c r="B50" s="376"/>
      <c r="C50" s="353"/>
      <c r="D50" s="355">
        <v>0</v>
      </c>
      <c r="E50" s="355">
        <v>0</v>
      </c>
      <c r="F50" s="355">
        <v>0</v>
      </c>
      <c r="G50" s="356">
        <v>0</v>
      </c>
      <c r="H50" s="356">
        <v>0</v>
      </c>
      <c r="I50" s="438"/>
      <c r="J50" s="438"/>
      <c r="K50" s="438"/>
    </row>
    <row r="51" spans="1:11" ht="15" customHeight="1">
      <c r="A51" s="869" t="s">
        <v>1648</v>
      </c>
      <c r="B51" s="380" t="s">
        <v>20</v>
      </c>
      <c r="C51" s="369"/>
      <c r="D51" s="381" t="s">
        <v>12</v>
      </c>
      <c r="E51" s="381" t="s">
        <v>12</v>
      </c>
      <c r="F51" s="381" t="s">
        <v>12</v>
      </c>
      <c r="G51" s="382" t="s">
        <v>12</v>
      </c>
      <c r="H51" s="382" t="s">
        <v>12</v>
      </c>
      <c r="I51" s="438"/>
      <c r="J51" s="438"/>
      <c r="K51" s="438"/>
    </row>
    <row r="52" spans="1:11" ht="112.5">
      <c r="A52" s="870"/>
      <c r="B52" s="360" t="s">
        <v>1649</v>
      </c>
      <c r="C52" s="383"/>
      <c r="D52" s="384" t="s">
        <v>1650</v>
      </c>
      <c r="E52" s="384" t="s">
        <v>1651</v>
      </c>
      <c r="F52" s="384" t="s">
        <v>1652</v>
      </c>
      <c r="G52" s="386" t="s">
        <v>1653</v>
      </c>
      <c r="H52" s="386" t="s">
        <v>1654</v>
      </c>
      <c r="I52" s="438"/>
      <c r="J52" s="438"/>
      <c r="K52" s="438"/>
    </row>
    <row r="53" spans="1:11" ht="23.25">
      <c r="A53" s="346" t="s">
        <v>13</v>
      </c>
      <c r="B53" s="347"/>
      <c r="C53" s="348"/>
      <c r="D53" s="404" t="s">
        <v>1139</v>
      </c>
      <c r="E53" s="404" t="s">
        <v>1139</v>
      </c>
      <c r="F53" s="404" t="s">
        <v>1139</v>
      </c>
      <c r="G53" s="405" t="s">
        <v>1139</v>
      </c>
      <c r="H53" s="405" t="s">
        <v>1139</v>
      </c>
      <c r="I53" s="438"/>
      <c r="J53" s="438"/>
      <c r="K53" s="438"/>
    </row>
    <row r="54" spans="1:11" ht="23.25">
      <c r="A54" s="352" t="s">
        <v>14</v>
      </c>
      <c r="B54" s="353"/>
      <c r="C54" s="354"/>
      <c r="D54" s="394" t="s">
        <v>1139</v>
      </c>
      <c r="E54" s="394" t="s">
        <v>1139</v>
      </c>
      <c r="F54" s="394" t="s">
        <v>1139</v>
      </c>
      <c r="G54" s="395" t="s">
        <v>1139</v>
      </c>
      <c r="H54" s="395" t="s">
        <v>1139</v>
      </c>
      <c r="I54" s="438"/>
      <c r="J54" s="438"/>
      <c r="K54" s="438"/>
    </row>
    <row r="55" spans="1:11">
      <c r="A55" s="352" t="s">
        <v>15</v>
      </c>
      <c r="B55" s="353"/>
      <c r="C55" s="354"/>
      <c r="D55" s="357">
        <v>0</v>
      </c>
      <c r="E55" s="357">
        <v>0</v>
      </c>
      <c r="F55" s="357">
        <v>0</v>
      </c>
      <c r="G55" s="358">
        <v>0</v>
      </c>
      <c r="H55" s="358">
        <v>0</v>
      </c>
      <c r="I55" s="438"/>
      <c r="J55" s="438"/>
      <c r="K55" s="438"/>
    </row>
    <row r="56" spans="1:11">
      <c r="A56" s="352" t="s">
        <v>17</v>
      </c>
      <c r="B56" s="353"/>
      <c r="C56" s="354"/>
      <c r="D56" s="357">
        <v>0</v>
      </c>
      <c r="E56" s="357">
        <v>0</v>
      </c>
      <c r="F56" s="357">
        <v>0</v>
      </c>
      <c r="G56" s="358">
        <v>0</v>
      </c>
      <c r="H56" s="358">
        <v>0</v>
      </c>
      <c r="I56" s="438"/>
      <c r="J56" s="438"/>
      <c r="K56" s="438"/>
    </row>
    <row r="57" spans="1:11" ht="15" customHeight="1">
      <c r="A57" s="869" t="s">
        <v>1196</v>
      </c>
      <c r="B57" s="372" t="s">
        <v>20</v>
      </c>
      <c r="C57" s="372"/>
      <c r="D57" s="372" t="s">
        <v>12</v>
      </c>
      <c r="E57" s="372" t="s">
        <v>12</v>
      </c>
      <c r="F57" s="372" t="s">
        <v>12</v>
      </c>
      <c r="G57" s="419" t="s">
        <v>12</v>
      </c>
      <c r="H57" s="419"/>
      <c r="I57" s="438"/>
      <c r="J57" s="438"/>
      <c r="K57" s="438"/>
    </row>
    <row r="58" spans="1:11" ht="130.5" customHeight="1">
      <c r="A58" s="870"/>
      <c r="B58" s="384" t="s">
        <v>1655</v>
      </c>
      <c r="C58" s="398"/>
      <c r="D58" s="384" t="s">
        <v>25</v>
      </c>
      <c r="E58" s="384" t="s">
        <v>25</v>
      </c>
      <c r="F58" s="384" t="s">
        <v>25</v>
      </c>
      <c r="G58" s="386" t="s">
        <v>25</v>
      </c>
      <c r="H58" s="386" t="s">
        <v>25</v>
      </c>
      <c r="I58" s="438"/>
      <c r="J58" s="438"/>
      <c r="K58" s="438"/>
    </row>
    <row r="59" spans="1:11" ht="22.5">
      <c r="A59" s="346" t="s">
        <v>13</v>
      </c>
      <c r="B59" s="364" t="s">
        <v>18</v>
      </c>
      <c r="C59" s="347"/>
      <c r="D59" s="350">
        <v>892998.36</v>
      </c>
      <c r="E59" s="350">
        <v>1213175.8</v>
      </c>
      <c r="F59" s="350">
        <v>1213175.8</v>
      </c>
      <c r="G59" s="351">
        <v>1213175.8</v>
      </c>
      <c r="H59" s="351">
        <v>1213175.8</v>
      </c>
      <c r="I59" s="438"/>
      <c r="J59" s="438"/>
      <c r="K59" s="438"/>
    </row>
    <row r="60" spans="1:11">
      <c r="A60" s="352" t="s">
        <v>14</v>
      </c>
      <c r="B60" s="392"/>
      <c r="C60" s="393"/>
      <c r="D60" s="475">
        <v>313881.36</v>
      </c>
      <c r="E60" s="475">
        <v>402412</v>
      </c>
      <c r="F60" s="475">
        <v>402412</v>
      </c>
      <c r="G60" s="476">
        <v>402412</v>
      </c>
      <c r="H60" s="476">
        <v>402412</v>
      </c>
      <c r="I60" s="438"/>
      <c r="J60" s="438"/>
      <c r="K60" s="438"/>
    </row>
    <row r="61" spans="1:11">
      <c r="A61" s="352" t="s">
        <v>15</v>
      </c>
      <c r="B61" s="392"/>
      <c r="C61" s="393"/>
      <c r="D61" s="475">
        <v>0</v>
      </c>
      <c r="E61" s="475">
        <v>0</v>
      </c>
      <c r="F61" s="475">
        <v>0</v>
      </c>
      <c r="G61" s="476">
        <v>0</v>
      </c>
      <c r="H61" s="476">
        <v>0</v>
      </c>
      <c r="I61" s="438"/>
      <c r="J61" s="438"/>
      <c r="K61" s="438"/>
    </row>
    <row r="62" spans="1:11">
      <c r="A62" s="352" t="s">
        <v>16</v>
      </c>
      <c r="B62" s="392"/>
      <c r="C62" s="393"/>
      <c r="D62" s="651">
        <v>579117</v>
      </c>
      <c r="E62" s="475">
        <v>810763.8</v>
      </c>
      <c r="F62" s="475">
        <v>810763.8</v>
      </c>
      <c r="G62" s="476">
        <v>810763.8</v>
      </c>
      <c r="H62" s="476">
        <v>810763.8</v>
      </c>
      <c r="I62" s="438"/>
      <c r="J62" s="438"/>
      <c r="K62" s="438"/>
    </row>
    <row r="63" spans="1:11">
      <c r="A63" s="352" t="s">
        <v>17</v>
      </c>
      <c r="B63" s="387"/>
      <c r="C63" s="357"/>
      <c r="D63" s="475">
        <v>0</v>
      </c>
      <c r="E63" s="475">
        <v>0</v>
      </c>
      <c r="F63" s="475">
        <v>0</v>
      </c>
      <c r="G63" s="358">
        <v>0</v>
      </c>
      <c r="H63" s="358">
        <v>0</v>
      </c>
      <c r="I63" s="438"/>
      <c r="J63" s="438"/>
      <c r="K63" s="438"/>
    </row>
    <row r="64" spans="1:11" ht="15" customHeight="1">
      <c r="A64" s="867" t="s">
        <v>1656</v>
      </c>
      <c r="B64" s="397" t="s">
        <v>24</v>
      </c>
      <c r="C64" s="398"/>
      <c r="D64" s="399" t="s">
        <v>12</v>
      </c>
      <c r="E64" s="399" t="s">
        <v>12</v>
      </c>
      <c r="F64" s="399" t="s">
        <v>12</v>
      </c>
      <c r="G64" s="400" t="s">
        <v>12</v>
      </c>
      <c r="H64" s="400" t="s">
        <v>12</v>
      </c>
      <c r="I64" s="438"/>
      <c r="J64" s="438"/>
      <c r="K64" s="438"/>
    </row>
    <row r="65" spans="1:11" ht="90">
      <c r="A65" s="868"/>
      <c r="B65" s="389" t="s">
        <v>1195</v>
      </c>
      <c r="C65" s="398"/>
      <c r="D65" s="388" t="s">
        <v>1194</v>
      </c>
      <c r="E65" s="388" t="s">
        <v>1194</v>
      </c>
      <c r="F65" s="388" t="s">
        <v>1193</v>
      </c>
      <c r="G65" s="424" t="s">
        <v>1193</v>
      </c>
      <c r="H65" s="652" t="s">
        <v>1657</v>
      </c>
      <c r="I65" s="438"/>
      <c r="J65" s="438"/>
      <c r="K65" s="438"/>
    </row>
    <row r="66" spans="1:11" ht="23.25">
      <c r="A66" s="401" t="s">
        <v>13</v>
      </c>
      <c r="B66" s="402"/>
      <c r="C66" s="403"/>
      <c r="D66" s="474">
        <v>60877</v>
      </c>
      <c r="E66" s="404" t="s">
        <v>1139</v>
      </c>
      <c r="F66" s="404" t="s">
        <v>1139</v>
      </c>
      <c r="G66" s="405" t="s">
        <v>1139</v>
      </c>
      <c r="H66" s="405" t="s">
        <v>1139</v>
      </c>
      <c r="I66" s="438"/>
      <c r="J66" s="438"/>
      <c r="K66" s="438"/>
    </row>
    <row r="67" spans="1:11" ht="23.25">
      <c r="A67" s="406" t="s">
        <v>14</v>
      </c>
      <c r="B67" s="392"/>
      <c r="C67" s="393"/>
      <c r="D67" s="396">
        <v>0</v>
      </c>
      <c r="E67" s="394" t="s">
        <v>1139</v>
      </c>
      <c r="F67" s="394" t="s">
        <v>1139</v>
      </c>
      <c r="G67" s="395" t="s">
        <v>1139</v>
      </c>
      <c r="H67" s="395" t="s">
        <v>1139</v>
      </c>
      <c r="I67" s="438"/>
      <c r="J67" s="438"/>
      <c r="K67" s="438"/>
    </row>
    <row r="68" spans="1:11">
      <c r="A68" s="406" t="s">
        <v>1171</v>
      </c>
      <c r="B68" s="392"/>
      <c r="C68" s="393"/>
      <c r="D68" s="396">
        <v>60877</v>
      </c>
      <c r="E68" s="396">
        <v>0</v>
      </c>
      <c r="F68" s="396">
        <v>0</v>
      </c>
      <c r="G68" s="418">
        <v>0</v>
      </c>
      <c r="H68" s="418">
        <v>0</v>
      </c>
      <c r="I68" s="438"/>
      <c r="J68" s="438"/>
      <c r="K68" s="438"/>
    </row>
    <row r="69" spans="1:11">
      <c r="A69" s="407" t="s">
        <v>17</v>
      </c>
      <c r="B69" s="392"/>
      <c r="C69" s="393"/>
      <c r="D69" s="396">
        <v>0</v>
      </c>
      <c r="E69" s="396">
        <v>0</v>
      </c>
      <c r="F69" s="396">
        <v>0</v>
      </c>
      <c r="G69" s="418">
        <v>0</v>
      </c>
      <c r="H69" s="418">
        <v>0</v>
      </c>
      <c r="I69" s="438"/>
      <c r="J69" s="438"/>
      <c r="K69" s="438"/>
    </row>
    <row r="70" spans="1:11" ht="15" customHeight="1">
      <c r="A70" s="845" t="s">
        <v>1658</v>
      </c>
      <c r="B70" s="397" t="s">
        <v>24</v>
      </c>
      <c r="C70" s="398"/>
      <c r="D70" s="399" t="s">
        <v>12</v>
      </c>
      <c r="E70" s="399" t="s">
        <v>12</v>
      </c>
      <c r="F70" s="399" t="s">
        <v>12</v>
      </c>
      <c r="G70" s="409" t="s">
        <v>12</v>
      </c>
      <c r="H70" s="409" t="s">
        <v>12</v>
      </c>
      <c r="I70" s="438"/>
      <c r="J70" s="438"/>
      <c r="K70" s="438"/>
    </row>
    <row r="71" spans="1:11" ht="111" customHeight="1">
      <c r="A71" s="846"/>
      <c r="B71" s="473" t="s">
        <v>1659</v>
      </c>
      <c r="C71" s="384"/>
      <c r="D71" s="653" t="s">
        <v>1660</v>
      </c>
      <c r="E71" s="653" t="s">
        <v>1660</v>
      </c>
      <c r="F71" s="653" t="s">
        <v>1660</v>
      </c>
      <c r="G71" s="653" t="s">
        <v>1660</v>
      </c>
      <c r="H71" s="653" t="s">
        <v>1660</v>
      </c>
      <c r="I71" s="438"/>
      <c r="J71" s="438"/>
      <c r="K71" s="438"/>
    </row>
    <row r="72" spans="1:11" ht="23.25">
      <c r="A72" s="401" t="s">
        <v>13</v>
      </c>
      <c r="B72" s="411"/>
      <c r="C72" s="403"/>
      <c r="D72" s="404" t="s">
        <v>1139</v>
      </c>
      <c r="E72" s="404" t="s">
        <v>1139</v>
      </c>
      <c r="F72" s="404" t="s">
        <v>1139</v>
      </c>
      <c r="G72" s="405" t="s">
        <v>1139</v>
      </c>
      <c r="H72" s="405" t="s">
        <v>1139</v>
      </c>
      <c r="I72" s="438"/>
      <c r="J72" s="438"/>
      <c r="K72" s="438"/>
    </row>
    <row r="73" spans="1:11" ht="23.25">
      <c r="A73" s="406" t="s">
        <v>14</v>
      </c>
      <c r="B73" s="392"/>
      <c r="C73" s="393"/>
      <c r="D73" s="394" t="s">
        <v>1139</v>
      </c>
      <c r="E73" s="394" t="s">
        <v>1139</v>
      </c>
      <c r="F73" s="394" t="s">
        <v>1139</v>
      </c>
      <c r="G73" s="395" t="s">
        <v>1139</v>
      </c>
      <c r="H73" s="395" t="s">
        <v>1139</v>
      </c>
      <c r="I73" s="438"/>
      <c r="J73" s="438"/>
      <c r="K73" s="438"/>
    </row>
    <row r="74" spans="1:11">
      <c r="A74" s="406" t="s">
        <v>15</v>
      </c>
      <c r="B74" s="392"/>
      <c r="C74" s="393"/>
      <c r="D74" s="396">
        <v>0</v>
      </c>
      <c r="E74" s="396">
        <v>0</v>
      </c>
      <c r="F74" s="396">
        <v>0</v>
      </c>
      <c r="G74" s="418">
        <v>0</v>
      </c>
      <c r="H74" s="418">
        <v>0</v>
      </c>
      <c r="I74" s="438"/>
      <c r="J74" s="438"/>
      <c r="K74" s="438"/>
    </row>
    <row r="75" spans="1:11">
      <c r="A75" s="407" t="s">
        <v>17</v>
      </c>
      <c r="B75" s="392"/>
      <c r="C75" s="393"/>
      <c r="D75" s="396">
        <v>0</v>
      </c>
      <c r="E75" s="396">
        <v>0</v>
      </c>
      <c r="F75" s="396">
        <v>0</v>
      </c>
      <c r="G75" s="418">
        <v>0</v>
      </c>
      <c r="H75" s="418">
        <v>0</v>
      </c>
      <c r="I75" s="438"/>
      <c r="J75" s="438"/>
      <c r="K75" s="438"/>
    </row>
    <row r="76" spans="1:11" ht="15" customHeight="1">
      <c r="A76" s="857" t="s">
        <v>1192</v>
      </c>
      <c r="B76" s="372" t="s">
        <v>20</v>
      </c>
      <c r="C76" s="372"/>
      <c r="D76" s="372" t="s">
        <v>12</v>
      </c>
      <c r="E76" s="372" t="s">
        <v>12</v>
      </c>
      <c r="F76" s="372" t="s">
        <v>12</v>
      </c>
      <c r="G76" s="419" t="s">
        <v>12</v>
      </c>
      <c r="H76" s="419" t="s">
        <v>12</v>
      </c>
      <c r="I76" s="438"/>
      <c r="J76" s="438"/>
      <c r="K76" s="438"/>
    </row>
    <row r="77" spans="1:11" ht="146.25">
      <c r="A77" s="851"/>
      <c r="B77" s="420" t="s">
        <v>1661</v>
      </c>
      <c r="C77" s="372"/>
      <c r="D77" s="421" t="s">
        <v>1662</v>
      </c>
      <c r="E77" s="466" t="s">
        <v>1663</v>
      </c>
      <c r="F77" s="472" t="s">
        <v>21</v>
      </c>
      <c r="G77" s="471" t="s">
        <v>21</v>
      </c>
      <c r="H77" s="471" t="s">
        <v>21</v>
      </c>
      <c r="I77" s="438"/>
      <c r="J77" s="438"/>
      <c r="K77" s="438"/>
    </row>
    <row r="78" spans="1:11">
      <c r="A78" s="401" t="s">
        <v>13</v>
      </c>
      <c r="B78" s="411"/>
      <c r="C78" s="403"/>
      <c r="D78" s="350">
        <f>D91</f>
        <v>175908</v>
      </c>
      <c r="E78" s="350">
        <f>E85+E91+E97</f>
        <v>6022040</v>
      </c>
      <c r="F78" s="654">
        <v>0</v>
      </c>
      <c r="G78" s="654">
        <v>0</v>
      </c>
      <c r="H78" s="655">
        <v>0</v>
      </c>
      <c r="I78" s="438"/>
      <c r="J78" s="438"/>
      <c r="K78" s="438"/>
    </row>
    <row r="79" spans="1:11">
      <c r="A79" s="352" t="s">
        <v>14</v>
      </c>
      <c r="B79" s="353"/>
      <c r="C79" s="354"/>
      <c r="D79" s="357">
        <f>D92</f>
        <v>175908</v>
      </c>
      <c r="E79" s="357">
        <f>E86+E92</f>
        <v>175908</v>
      </c>
      <c r="F79" s="456">
        <v>0</v>
      </c>
      <c r="G79" s="358">
        <v>0</v>
      </c>
      <c r="H79" s="358">
        <v>0</v>
      </c>
      <c r="I79" s="438"/>
      <c r="J79" s="438"/>
      <c r="K79" s="438"/>
    </row>
    <row r="80" spans="1:11">
      <c r="A80" s="352" t="s">
        <v>15</v>
      </c>
      <c r="B80" s="353"/>
      <c r="C80" s="354"/>
      <c r="D80" s="357">
        <v>0</v>
      </c>
      <c r="E80" s="357">
        <v>0</v>
      </c>
      <c r="F80" s="456">
        <v>0</v>
      </c>
      <c r="G80" s="358">
        <v>0</v>
      </c>
      <c r="H80" s="358">
        <v>0</v>
      </c>
      <c r="I80" s="438"/>
      <c r="J80" s="438"/>
      <c r="K80" s="438"/>
    </row>
    <row r="81" spans="1:11">
      <c r="A81" s="352" t="s">
        <v>16</v>
      </c>
      <c r="B81" s="353"/>
      <c r="C81" s="354"/>
      <c r="D81" s="357">
        <v>0</v>
      </c>
      <c r="E81" s="357">
        <v>0</v>
      </c>
      <c r="F81" s="456">
        <v>0</v>
      </c>
      <c r="G81" s="358">
        <v>0</v>
      </c>
      <c r="H81" s="358">
        <v>0</v>
      </c>
      <c r="I81" s="438"/>
      <c r="J81" s="438"/>
      <c r="K81" s="438"/>
    </row>
    <row r="82" spans="1:11" ht="15" customHeight="1">
      <c r="A82" s="368" t="s">
        <v>17</v>
      </c>
      <c r="B82" s="353"/>
      <c r="C82" s="354"/>
      <c r="D82" s="357">
        <f>D101</f>
        <v>0</v>
      </c>
      <c r="E82" s="357">
        <f>E101</f>
        <v>5846132</v>
      </c>
      <c r="F82" s="456">
        <v>0</v>
      </c>
      <c r="G82" s="358">
        <v>0</v>
      </c>
      <c r="H82" s="358">
        <v>0</v>
      </c>
      <c r="I82" s="438"/>
      <c r="J82" s="438"/>
      <c r="K82" s="438"/>
    </row>
    <row r="83" spans="1:11" ht="103.5" customHeight="1">
      <c r="A83" s="857" t="s">
        <v>1191</v>
      </c>
      <c r="B83" s="372" t="s">
        <v>20</v>
      </c>
      <c r="C83" s="372"/>
      <c r="D83" s="372" t="s">
        <v>12</v>
      </c>
      <c r="E83" s="372" t="s">
        <v>12</v>
      </c>
      <c r="F83" s="372" t="s">
        <v>12</v>
      </c>
      <c r="G83" s="419" t="s">
        <v>12</v>
      </c>
      <c r="H83" s="419" t="s">
        <v>12</v>
      </c>
      <c r="I83" s="438"/>
      <c r="J83" s="438"/>
      <c r="K83" s="438"/>
    </row>
    <row r="84" spans="1:11" ht="16.5" customHeight="1">
      <c r="A84" s="851"/>
      <c r="B84" s="365" t="s">
        <v>1664</v>
      </c>
      <c r="C84" s="359"/>
      <c r="D84" s="421" t="s">
        <v>1665</v>
      </c>
      <c r="E84" s="472" t="s">
        <v>21</v>
      </c>
      <c r="F84" s="472" t="s">
        <v>21</v>
      </c>
      <c r="G84" s="471" t="s">
        <v>21</v>
      </c>
      <c r="H84" s="471" t="s">
        <v>21</v>
      </c>
      <c r="I84" s="438"/>
      <c r="J84" s="438"/>
      <c r="K84" s="438"/>
    </row>
    <row r="85" spans="1:11" ht="23.25">
      <c r="A85" s="401" t="s">
        <v>13</v>
      </c>
      <c r="B85" s="411"/>
      <c r="C85" s="403"/>
      <c r="D85" s="404" t="s">
        <v>1139</v>
      </c>
      <c r="E85" s="654">
        <v>0</v>
      </c>
      <c r="F85" s="654">
        <v>0</v>
      </c>
      <c r="G85" s="654">
        <v>0</v>
      </c>
      <c r="H85" s="655">
        <v>0</v>
      </c>
      <c r="I85" s="438"/>
      <c r="J85" s="438"/>
      <c r="K85" s="438"/>
    </row>
    <row r="86" spans="1:11" ht="23.25">
      <c r="A86" s="352" t="s">
        <v>14</v>
      </c>
      <c r="B86" s="353"/>
      <c r="C86" s="354"/>
      <c r="D86" s="394" t="s">
        <v>1139</v>
      </c>
      <c r="E86" s="357">
        <v>0</v>
      </c>
      <c r="F86" s="357">
        <v>0</v>
      </c>
      <c r="G86" s="358">
        <v>0</v>
      </c>
      <c r="H86" s="358">
        <v>0</v>
      </c>
      <c r="I86" s="438"/>
      <c r="J86" s="438"/>
      <c r="K86" s="438"/>
    </row>
    <row r="87" spans="1:11">
      <c r="A87" s="352" t="s">
        <v>15</v>
      </c>
      <c r="B87" s="353"/>
      <c r="C87" s="354"/>
      <c r="D87" s="357">
        <v>0</v>
      </c>
      <c r="E87" s="357">
        <v>0</v>
      </c>
      <c r="F87" s="357">
        <v>0</v>
      </c>
      <c r="G87" s="358">
        <v>0</v>
      </c>
      <c r="H87" s="358">
        <v>0</v>
      </c>
      <c r="I87" s="438"/>
      <c r="J87" s="438"/>
      <c r="K87" s="438"/>
    </row>
    <row r="88" spans="1:11">
      <c r="A88" s="352" t="s">
        <v>16</v>
      </c>
      <c r="B88" s="353"/>
      <c r="C88" s="354"/>
      <c r="D88" s="357">
        <v>0</v>
      </c>
      <c r="E88" s="357">
        <v>0</v>
      </c>
      <c r="F88" s="357">
        <v>0</v>
      </c>
      <c r="G88" s="358">
        <v>0</v>
      </c>
      <c r="H88" s="358">
        <v>0</v>
      </c>
      <c r="I88" s="438"/>
      <c r="J88" s="438"/>
      <c r="K88" s="438"/>
    </row>
    <row r="89" spans="1:11" ht="15" customHeight="1">
      <c r="A89" s="858" t="s">
        <v>1190</v>
      </c>
      <c r="B89" s="372" t="s">
        <v>20</v>
      </c>
      <c r="C89" s="372"/>
      <c r="D89" s="428" t="s">
        <v>12</v>
      </c>
      <c r="E89" s="428" t="s">
        <v>12</v>
      </c>
      <c r="F89" s="428" t="s">
        <v>12</v>
      </c>
      <c r="G89" s="409" t="s">
        <v>12</v>
      </c>
      <c r="H89" s="409" t="s">
        <v>12</v>
      </c>
      <c r="I89" s="438"/>
      <c r="J89" s="438"/>
      <c r="K89" s="438"/>
    </row>
    <row r="90" spans="1:11" ht="138" customHeight="1">
      <c r="A90" s="859"/>
      <c r="B90" s="365" t="s">
        <v>1189</v>
      </c>
      <c r="C90" s="372"/>
      <c r="D90" s="466" t="s">
        <v>1666</v>
      </c>
      <c r="E90" s="466" t="s">
        <v>1667</v>
      </c>
      <c r="F90" s="470" t="s">
        <v>21</v>
      </c>
      <c r="G90" s="469" t="s">
        <v>21</v>
      </c>
      <c r="H90" s="469" t="s">
        <v>21</v>
      </c>
      <c r="I90" s="438"/>
      <c r="J90" s="438"/>
      <c r="K90" s="438"/>
    </row>
    <row r="91" spans="1:11" ht="32.25" customHeight="1">
      <c r="A91" s="346" t="s">
        <v>13</v>
      </c>
      <c r="B91" s="364"/>
      <c r="C91" s="347"/>
      <c r="D91" s="349">
        <v>175908</v>
      </c>
      <c r="E91" s="349">
        <v>175908</v>
      </c>
      <c r="F91" s="349">
        <v>0</v>
      </c>
      <c r="G91" s="375">
        <v>0</v>
      </c>
      <c r="H91" s="375">
        <v>0</v>
      </c>
      <c r="I91" s="438"/>
      <c r="J91" s="438"/>
      <c r="K91" s="438"/>
    </row>
    <row r="92" spans="1:11">
      <c r="A92" s="352" t="s">
        <v>14</v>
      </c>
      <c r="B92" s="376"/>
      <c r="C92" s="353"/>
      <c r="D92" s="355">
        <v>175908</v>
      </c>
      <c r="E92" s="355">
        <v>175908</v>
      </c>
      <c r="F92" s="355">
        <v>0</v>
      </c>
      <c r="G92" s="356">
        <v>0</v>
      </c>
      <c r="H92" s="356">
        <v>0</v>
      </c>
      <c r="I92" s="438"/>
      <c r="J92" s="438"/>
      <c r="K92" s="438"/>
    </row>
    <row r="93" spans="1:11">
      <c r="A93" s="352" t="s">
        <v>1174</v>
      </c>
      <c r="B93" s="376"/>
      <c r="C93" s="353"/>
      <c r="D93" s="355">
        <v>0</v>
      </c>
      <c r="E93" s="355">
        <v>0</v>
      </c>
      <c r="F93" s="355">
        <v>0</v>
      </c>
      <c r="G93" s="356">
        <v>0</v>
      </c>
      <c r="H93" s="356">
        <v>0</v>
      </c>
      <c r="I93" s="438"/>
      <c r="J93" s="438"/>
      <c r="K93" s="438"/>
    </row>
    <row r="94" spans="1:11">
      <c r="A94" s="352" t="s">
        <v>16</v>
      </c>
      <c r="B94" s="376"/>
      <c r="C94" s="353"/>
      <c r="D94" s="355">
        <v>0</v>
      </c>
      <c r="E94" s="355">
        <v>0</v>
      </c>
      <c r="F94" s="355">
        <v>0</v>
      </c>
      <c r="G94" s="356">
        <v>0</v>
      </c>
      <c r="H94" s="356">
        <v>0</v>
      </c>
      <c r="I94" s="438"/>
      <c r="J94" s="438"/>
      <c r="K94" s="438"/>
    </row>
    <row r="95" spans="1:11" ht="15" customHeight="1">
      <c r="A95" s="410"/>
      <c r="B95" s="372" t="s">
        <v>20</v>
      </c>
      <c r="C95" s="372"/>
      <c r="D95" s="428" t="s">
        <v>12</v>
      </c>
      <c r="E95" s="428" t="s">
        <v>12</v>
      </c>
      <c r="F95" s="428" t="s">
        <v>12</v>
      </c>
      <c r="G95" s="409" t="s">
        <v>12</v>
      </c>
      <c r="H95" s="409" t="s">
        <v>12</v>
      </c>
      <c r="I95" s="438"/>
      <c r="J95" s="438"/>
      <c r="K95" s="438"/>
    </row>
    <row r="96" spans="1:11" ht="201.75" customHeight="1">
      <c r="A96" s="468" t="s">
        <v>1668</v>
      </c>
      <c r="B96" s="365" t="s">
        <v>1669</v>
      </c>
      <c r="C96" s="372"/>
      <c r="D96" s="466" t="s">
        <v>1670</v>
      </c>
      <c r="E96" s="466" t="s">
        <v>1671</v>
      </c>
      <c r="F96" s="465" t="s">
        <v>21</v>
      </c>
      <c r="G96" s="464" t="s">
        <v>21</v>
      </c>
      <c r="H96" s="464" t="s">
        <v>21</v>
      </c>
      <c r="I96" s="438"/>
      <c r="J96" s="438"/>
      <c r="K96" s="438"/>
    </row>
    <row r="97" spans="1:11" ht="26.25" customHeight="1">
      <c r="A97" s="346" t="s">
        <v>13</v>
      </c>
      <c r="B97" s="364" t="s">
        <v>18</v>
      </c>
      <c r="C97" s="347"/>
      <c r="D97" s="350" t="s">
        <v>1672</v>
      </c>
      <c r="E97" s="350">
        <v>5846132</v>
      </c>
      <c r="F97" s="463">
        <v>0</v>
      </c>
      <c r="G97" s="375">
        <v>0</v>
      </c>
      <c r="H97" s="375">
        <v>0</v>
      </c>
      <c r="I97" s="438"/>
      <c r="J97" s="438"/>
      <c r="K97" s="438"/>
    </row>
    <row r="98" spans="1:11" ht="22.5" customHeight="1">
      <c r="A98" s="352" t="s">
        <v>14</v>
      </c>
      <c r="B98" s="376"/>
      <c r="C98" s="353"/>
      <c r="D98" s="462" t="s">
        <v>1672</v>
      </c>
      <c r="E98" s="456">
        <v>0</v>
      </c>
      <c r="F98" s="460">
        <v>0</v>
      </c>
      <c r="G98" s="356">
        <v>0</v>
      </c>
      <c r="H98" s="356">
        <v>0</v>
      </c>
      <c r="I98" s="438"/>
      <c r="J98" s="438"/>
      <c r="K98" s="438"/>
    </row>
    <row r="99" spans="1:11" ht="13.5" customHeight="1">
      <c r="A99" s="352" t="s">
        <v>15</v>
      </c>
      <c r="B99" s="376"/>
      <c r="C99" s="353"/>
      <c r="D99" s="656">
        <v>0</v>
      </c>
      <c r="E99" s="456">
        <v>0</v>
      </c>
      <c r="F99" s="460">
        <v>0</v>
      </c>
      <c r="G99" s="356">
        <v>0</v>
      </c>
      <c r="H99" s="356">
        <v>0</v>
      </c>
      <c r="I99" s="438"/>
      <c r="J99" s="438"/>
      <c r="K99" s="438"/>
    </row>
    <row r="100" spans="1:11" ht="13.5" customHeight="1">
      <c r="A100" s="352" t="s">
        <v>16</v>
      </c>
      <c r="B100" s="376"/>
      <c r="C100" s="353"/>
      <c r="D100" s="656">
        <v>0</v>
      </c>
      <c r="E100" s="456">
        <v>0</v>
      </c>
      <c r="F100" s="460">
        <v>0</v>
      </c>
      <c r="G100" s="356">
        <v>0</v>
      </c>
      <c r="H100" s="356">
        <v>0</v>
      </c>
      <c r="I100" s="438"/>
      <c r="J100" s="438"/>
      <c r="K100" s="438"/>
    </row>
    <row r="101" spans="1:11" s="1" customFormat="1" ht="13.5" customHeight="1">
      <c r="A101" s="352" t="s">
        <v>17</v>
      </c>
      <c r="B101" s="425"/>
      <c r="C101" s="462"/>
      <c r="D101" s="656">
        <v>0</v>
      </c>
      <c r="E101" s="460">
        <v>5846132</v>
      </c>
      <c r="F101" s="460">
        <v>0</v>
      </c>
      <c r="G101" s="356">
        <v>0</v>
      </c>
      <c r="H101" s="356">
        <v>0</v>
      </c>
      <c r="I101" s="446"/>
      <c r="J101" s="446"/>
      <c r="K101" s="446"/>
    </row>
    <row r="102" spans="1:11" ht="142.5" customHeight="1">
      <c r="A102" s="860" t="s">
        <v>1188</v>
      </c>
      <c r="B102" s="369" t="s">
        <v>20</v>
      </c>
      <c r="C102" s="369"/>
      <c r="D102" s="369" t="s">
        <v>12</v>
      </c>
      <c r="E102" s="369" t="s">
        <v>12</v>
      </c>
      <c r="F102" s="369" t="s">
        <v>12</v>
      </c>
      <c r="G102" s="370" t="s">
        <v>12</v>
      </c>
      <c r="H102" s="370" t="s">
        <v>12</v>
      </c>
      <c r="I102" s="438"/>
      <c r="J102" s="438"/>
      <c r="K102" s="438"/>
    </row>
    <row r="103" spans="1:11" ht="112.5">
      <c r="A103" s="861"/>
      <c r="B103" s="389" t="s">
        <v>1673</v>
      </c>
      <c r="C103" s="657"/>
      <c r="D103" s="429" t="s">
        <v>1187</v>
      </c>
      <c r="E103" s="429" t="s">
        <v>1187</v>
      </c>
      <c r="F103" s="429" t="s">
        <v>1674</v>
      </c>
      <c r="G103" s="430" t="s">
        <v>1674</v>
      </c>
      <c r="H103" s="430" t="s">
        <v>1674</v>
      </c>
      <c r="I103" s="438"/>
      <c r="J103" s="438"/>
      <c r="K103" s="438"/>
    </row>
    <row r="104" spans="1:11" ht="23.25">
      <c r="A104" s="346" t="s">
        <v>13</v>
      </c>
      <c r="B104" s="431"/>
      <c r="C104" s="402"/>
      <c r="D104" s="404" t="s">
        <v>1139</v>
      </c>
      <c r="E104" s="404" t="s">
        <v>1139</v>
      </c>
      <c r="F104" s="404" t="s">
        <v>1139</v>
      </c>
      <c r="G104" s="405" t="s">
        <v>1139</v>
      </c>
      <c r="H104" s="405" t="s">
        <v>1139</v>
      </c>
      <c r="I104" s="438"/>
      <c r="J104" s="438"/>
      <c r="K104" s="438"/>
    </row>
    <row r="105" spans="1:11" ht="23.25">
      <c r="A105" s="352" t="s">
        <v>14</v>
      </c>
      <c r="B105" s="432"/>
      <c r="C105" s="392"/>
      <c r="D105" s="394" t="s">
        <v>1139</v>
      </c>
      <c r="E105" s="394" t="s">
        <v>1139</v>
      </c>
      <c r="F105" s="394" t="s">
        <v>1139</v>
      </c>
      <c r="G105" s="395" t="s">
        <v>1139</v>
      </c>
      <c r="H105" s="395" t="s">
        <v>1139</v>
      </c>
      <c r="I105" s="438"/>
      <c r="J105" s="438"/>
      <c r="K105" s="438"/>
    </row>
    <row r="106" spans="1:11">
      <c r="A106" s="352" t="s">
        <v>15</v>
      </c>
      <c r="B106" s="432"/>
      <c r="C106" s="392"/>
      <c r="D106" s="355">
        <v>0</v>
      </c>
      <c r="E106" s="355">
        <v>0</v>
      </c>
      <c r="F106" s="355">
        <v>0</v>
      </c>
      <c r="G106" s="356">
        <v>0</v>
      </c>
      <c r="H106" s="356">
        <v>0</v>
      </c>
      <c r="I106" s="438"/>
      <c r="J106" s="438"/>
      <c r="K106" s="438"/>
    </row>
    <row r="107" spans="1:11">
      <c r="A107" s="352" t="s">
        <v>17</v>
      </c>
      <c r="B107" s="432"/>
      <c r="C107" s="392"/>
      <c r="D107" s="355">
        <v>0</v>
      </c>
      <c r="E107" s="355">
        <v>0</v>
      </c>
      <c r="F107" s="355">
        <v>0</v>
      </c>
      <c r="G107" s="356">
        <v>0</v>
      </c>
      <c r="H107" s="356">
        <v>0</v>
      </c>
      <c r="I107" s="438"/>
      <c r="J107" s="438"/>
      <c r="K107" s="438"/>
    </row>
    <row r="108" spans="1:11" s="1" customFormat="1" ht="15" customHeight="1">
      <c r="A108" s="856" t="s">
        <v>1675</v>
      </c>
      <c r="B108" s="372" t="s">
        <v>20</v>
      </c>
      <c r="C108" s="372"/>
      <c r="D108" s="372" t="s">
        <v>12</v>
      </c>
      <c r="E108" s="372" t="s">
        <v>12</v>
      </c>
      <c r="F108" s="372" t="s">
        <v>12</v>
      </c>
      <c r="G108" s="419" t="s">
        <v>12</v>
      </c>
      <c r="H108" s="419" t="s">
        <v>12</v>
      </c>
      <c r="I108" s="446"/>
      <c r="J108" s="446"/>
      <c r="K108" s="446"/>
    </row>
    <row r="109" spans="1:11" s="1" customFormat="1" ht="90">
      <c r="A109" s="856"/>
      <c r="B109" s="658" t="s">
        <v>1676</v>
      </c>
      <c r="C109" s="659"/>
      <c r="D109" s="660" t="s">
        <v>1677</v>
      </c>
      <c r="E109" s="660" t="s">
        <v>1678</v>
      </c>
      <c r="F109" s="661" t="s">
        <v>21</v>
      </c>
      <c r="G109" s="662" t="s">
        <v>21</v>
      </c>
      <c r="H109" s="662" t="s">
        <v>21</v>
      </c>
      <c r="I109" s="446"/>
      <c r="J109" s="446"/>
      <c r="K109" s="446"/>
    </row>
    <row r="110" spans="1:11" s="1" customFormat="1" ht="23.25">
      <c r="A110" s="346" t="s">
        <v>13</v>
      </c>
      <c r="B110" s="347"/>
      <c r="C110" s="348"/>
      <c r="D110" s="404" t="s">
        <v>1139</v>
      </c>
      <c r="E110" s="404" t="s">
        <v>1139</v>
      </c>
      <c r="F110" s="350">
        <v>0</v>
      </c>
      <c r="G110" s="351">
        <v>0</v>
      </c>
      <c r="H110" s="351">
        <v>0</v>
      </c>
      <c r="I110" s="446"/>
      <c r="J110" s="446"/>
      <c r="K110" s="446"/>
    </row>
    <row r="111" spans="1:11" s="1" customFormat="1" ht="23.25">
      <c r="A111" s="352" t="s">
        <v>14</v>
      </c>
      <c r="B111" s="353"/>
      <c r="C111" s="354"/>
      <c r="D111" s="394" t="s">
        <v>1139</v>
      </c>
      <c r="E111" s="394" t="s">
        <v>1139</v>
      </c>
      <c r="F111" s="357">
        <v>0</v>
      </c>
      <c r="G111" s="358">
        <v>0</v>
      </c>
      <c r="H111" s="358">
        <v>0</v>
      </c>
      <c r="I111" s="446"/>
      <c r="J111" s="446"/>
      <c r="K111" s="446"/>
    </row>
    <row r="112" spans="1:11" s="1" customFormat="1">
      <c r="A112" s="352" t="s">
        <v>15</v>
      </c>
      <c r="B112" s="353"/>
      <c r="C112" s="354"/>
      <c r="D112" s="357">
        <v>0</v>
      </c>
      <c r="E112" s="357">
        <v>0</v>
      </c>
      <c r="F112" s="357">
        <v>0</v>
      </c>
      <c r="G112" s="358">
        <v>0</v>
      </c>
      <c r="H112" s="358">
        <v>0</v>
      </c>
      <c r="I112" s="446"/>
      <c r="J112" s="446"/>
      <c r="K112" s="446"/>
    </row>
    <row r="113" spans="1:11" s="1" customFormat="1" ht="22.5">
      <c r="A113" s="352" t="s">
        <v>17</v>
      </c>
      <c r="B113" s="353"/>
      <c r="C113" s="354"/>
      <c r="D113" s="357" t="s">
        <v>1679</v>
      </c>
      <c r="E113" s="357">
        <v>0</v>
      </c>
      <c r="F113" s="357">
        <v>0</v>
      </c>
      <c r="G113" s="358">
        <v>0</v>
      </c>
      <c r="H113" s="358">
        <v>0</v>
      </c>
      <c r="I113" s="446"/>
      <c r="J113" s="446"/>
      <c r="K113" s="446"/>
    </row>
    <row r="114" spans="1:11" s="1" customFormat="1" ht="15" customHeight="1">
      <c r="A114" s="856" t="s">
        <v>1186</v>
      </c>
      <c r="B114" s="359" t="s">
        <v>20</v>
      </c>
      <c r="C114" s="359"/>
      <c r="D114" s="372" t="s">
        <v>12</v>
      </c>
      <c r="E114" s="372" t="s">
        <v>12</v>
      </c>
      <c r="F114" s="372" t="s">
        <v>12</v>
      </c>
      <c r="G114" s="419" t="s">
        <v>12</v>
      </c>
      <c r="H114" s="419" t="s">
        <v>12</v>
      </c>
      <c r="I114" s="446"/>
      <c r="J114" s="446"/>
      <c r="K114" s="446"/>
    </row>
    <row r="115" spans="1:11" ht="271.5" customHeight="1">
      <c r="A115" s="856"/>
      <c r="B115" s="365" t="s">
        <v>1185</v>
      </c>
      <c r="C115" s="423"/>
      <c r="D115" s="398" t="s">
        <v>1184</v>
      </c>
      <c r="E115" s="398" t="s">
        <v>1183</v>
      </c>
      <c r="F115" s="398" t="s">
        <v>1182</v>
      </c>
      <c r="G115" s="459" t="s">
        <v>1181</v>
      </c>
      <c r="H115" s="663" t="s">
        <v>1181</v>
      </c>
      <c r="I115" s="438"/>
      <c r="J115" s="438"/>
      <c r="K115" s="438"/>
    </row>
    <row r="116" spans="1:11" ht="26.25" customHeight="1">
      <c r="A116" s="346" t="s">
        <v>13</v>
      </c>
      <c r="B116" s="347"/>
      <c r="C116" s="348"/>
      <c r="D116" s="404" t="s">
        <v>1139</v>
      </c>
      <c r="E116" s="404" t="s">
        <v>1139</v>
      </c>
      <c r="F116" s="404" t="s">
        <v>1139</v>
      </c>
      <c r="G116" s="405" t="s">
        <v>1139</v>
      </c>
      <c r="H116" s="405" t="s">
        <v>1139</v>
      </c>
      <c r="I116" s="438"/>
      <c r="J116" s="438"/>
      <c r="K116" s="438"/>
    </row>
    <row r="117" spans="1:11" ht="23.25">
      <c r="A117" s="352" t="s">
        <v>14</v>
      </c>
      <c r="B117" s="353"/>
      <c r="C117" s="354"/>
      <c r="D117" s="394" t="s">
        <v>1139</v>
      </c>
      <c r="E117" s="394" t="s">
        <v>1139</v>
      </c>
      <c r="F117" s="394" t="s">
        <v>1139</v>
      </c>
      <c r="G117" s="395" t="s">
        <v>1139</v>
      </c>
      <c r="H117" s="395" t="s">
        <v>1139</v>
      </c>
      <c r="I117" s="438"/>
      <c r="J117" s="438"/>
      <c r="K117" s="438"/>
    </row>
    <row r="118" spans="1:11">
      <c r="A118" s="352" t="s">
        <v>15</v>
      </c>
      <c r="B118" s="353"/>
      <c r="C118" s="354"/>
      <c r="D118" s="357">
        <v>0</v>
      </c>
      <c r="E118" s="357">
        <v>0</v>
      </c>
      <c r="F118" s="357">
        <v>0</v>
      </c>
      <c r="G118" s="358">
        <v>0</v>
      </c>
      <c r="H118" s="358">
        <v>0</v>
      </c>
      <c r="I118" s="438"/>
      <c r="J118" s="438"/>
      <c r="K118" s="438"/>
    </row>
    <row r="119" spans="1:11">
      <c r="A119" s="352" t="s">
        <v>17</v>
      </c>
      <c r="B119" s="353"/>
      <c r="C119" s="354"/>
      <c r="D119" s="357">
        <v>0</v>
      </c>
      <c r="E119" s="357">
        <v>0</v>
      </c>
      <c r="F119" s="357">
        <v>0</v>
      </c>
      <c r="G119" s="358">
        <v>0</v>
      </c>
      <c r="H119" s="358">
        <v>0</v>
      </c>
      <c r="I119" s="438"/>
      <c r="J119" s="438"/>
      <c r="K119" s="438"/>
    </row>
    <row r="120" spans="1:11" ht="15" customHeight="1">
      <c r="A120" s="843" t="s">
        <v>1180</v>
      </c>
      <c r="B120" s="365"/>
      <c r="C120" s="423"/>
      <c r="D120" s="369" t="s">
        <v>12</v>
      </c>
      <c r="E120" s="369" t="s">
        <v>12</v>
      </c>
      <c r="F120" s="369" t="s">
        <v>12</v>
      </c>
      <c r="G120" s="370" t="s">
        <v>12</v>
      </c>
      <c r="H120" s="370" t="s">
        <v>12</v>
      </c>
      <c r="I120" s="438"/>
      <c r="J120" s="438"/>
      <c r="K120" s="438"/>
    </row>
    <row r="121" spans="1:11" ht="247.5">
      <c r="A121" s="844"/>
      <c r="B121" s="448" t="s">
        <v>1680</v>
      </c>
      <c r="C121" s="362"/>
      <c r="D121" s="362" t="s">
        <v>1681</v>
      </c>
      <c r="E121" s="362" t="s">
        <v>1682</v>
      </c>
      <c r="F121" s="362" t="s">
        <v>1683</v>
      </c>
      <c r="G121" s="363" t="s">
        <v>1684</v>
      </c>
      <c r="H121" s="363" t="s">
        <v>1685</v>
      </c>
      <c r="I121" s="438"/>
      <c r="J121" s="438"/>
      <c r="K121" s="438"/>
    </row>
    <row r="122" spans="1:11">
      <c r="A122" s="346" t="s">
        <v>13</v>
      </c>
      <c r="B122" s="347"/>
      <c r="C122" s="348"/>
      <c r="D122" s="350">
        <f>D143+D150+D156+D162</f>
        <v>8451839.1400000006</v>
      </c>
      <c r="E122" s="350">
        <f>E129+E136+E143+E150+E156+E162</f>
        <v>11323238</v>
      </c>
      <c r="F122" s="350">
        <f>F136+F150+F156+F162</f>
        <v>10713398</v>
      </c>
      <c r="G122" s="351">
        <f>G136+G143+G150+G156+G162</f>
        <v>813398</v>
      </c>
      <c r="H122" s="351">
        <f>H136+H150+H156+H162</f>
        <v>530000</v>
      </c>
      <c r="I122" s="438"/>
      <c r="J122" s="438"/>
      <c r="K122" s="438"/>
    </row>
    <row r="123" spans="1:11">
      <c r="A123" s="352" t="s">
        <v>14</v>
      </c>
      <c r="B123" s="353"/>
      <c r="C123" s="354"/>
      <c r="D123" s="357">
        <f>D130+D137+D144+D151+D157+D163</f>
        <v>6315000</v>
      </c>
      <c r="E123" s="357">
        <f>E130+E137+E144+E151+E157+E163</f>
        <v>10350000</v>
      </c>
      <c r="F123" s="357">
        <f>F130+F137+F144+F151+F157+F163</f>
        <v>10250000</v>
      </c>
      <c r="G123" s="357">
        <f>G130+G137+G144+G151+G157+G163</f>
        <v>350000</v>
      </c>
      <c r="H123" s="358">
        <f>H130+H137+H144+H151+H157+H163</f>
        <v>500000</v>
      </c>
      <c r="I123" s="438"/>
      <c r="J123" s="438"/>
      <c r="K123" s="438"/>
    </row>
    <row r="124" spans="1:11">
      <c r="A124" s="352" t="s">
        <v>15</v>
      </c>
      <c r="B124" s="353"/>
      <c r="C124" s="354"/>
      <c r="D124" s="357">
        <f>D131+D138+D145+D152+D158+D164</f>
        <v>271925.14399999997</v>
      </c>
      <c r="E124" s="357">
        <v>0</v>
      </c>
      <c r="F124" s="357">
        <v>0</v>
      </c>
      <c r="G124" s="357">
        <v>0</v>
      </c>
      <c r="H124" s="358">
        <v>0</v>
      </c>
      <c r="I124" s="438"/>
      <c r="J124" s="438"/>
      <c r="K124" s="438"/>
    </row>
    <row r="125" spans="1:11">
      <c r="A125" s="352" t="s">
        <v>16</v>
      </c>
      <c r="B125" s="353"/>
      <c r="C125" s="354"/>
      <c r="D125" s="357">
        <f>D146</f>
        <v>1834914</v>
      </c>
      <c r="E125" s="357">
        <v>0</v>
      </c>
      <c r="F125" s="357">
        <v>0</v>
      </c>
      <c r="G125" s="357">
        <v>0</v>
      </c>
      <c r="H125" s="358">
        <v>0</v>
      </c>
      <c r="I125" s="438"/>
      <c r="J125" s="438"/>
      <c r="K125" s="438"/>
    </row>
    <row r="126" spans="1:11" ht="15" customHeight="1">
      <c r="A126" s="352" t="s">
        <v>17</v>
      </c>
      <c r="B126" s="353"/>
      <c r="C126" s="354"/>
      <c r="D126" s="357">
        <f>D133+D140+D147+D153+D159+D165</f>
        <v>30000</v>
      </c>
      <c r="E126" s="357">
        <f>E133+E140+E159+E165</f>
        <v>973238</v>
      </c>
      <c r="F126" s="357">
        <f>F133+F140+F159+F165</f>
        <v>463398</v>
      </c>
      <c r="G126" s="357">
        <f>G133+G140+G159+G165</f>
        <v>463398</v>
      </c>
      <c r="H126" s="358">
        <f>H133+H140+H159+H165</f>
        <v>30000</v>
      </c>
      <c r="I126" s="438"/>
      <c r="J126" s="438"/>
      <c r="K126" s="438"/>
    </row>
    <row r="127" spans="1:11" ht="165" customHeight="1">
      <c r="A127" s="843" t="s">
        <v>1179</v>
      </c>
      <c r="B127" s="359" t="s">
        <v>20</v>
      </c>
      <c r="C127" s="423"/>
      <c r="D127" s="369" t="s">
        <v>12</v>
      </c>
      <c r="E127" s="369" t="s">
        <v>12</v>
      </c>
      <c r="F127" s="369" t="s">
        <v>12</v>
      </c>
      <c r="G127" s="370" t="s">
        <v>12</v>
      </c>
      <c r="H127" s="370" t="s">
        <v>12</v>
      </c>
      <c r="I127" s="438"/>
      <c r="J127" s="438"/>
      <c r="K127" s="438"/>
    </row>
    <row r="128" spans="1:11" ht="168.75">
      <c r="A128" s="844"/>
      <c r="B128" s="360" t="s">
        <v>1686</v>
      </c>
      <c r="C128" s="383"/>
      <c r="D128" s="384" t="s">
        <v>1687</v>
      </c>
      <c r="E128" s="384" t="s">
        <v>1688</v>
      </c>
      <c r="F128" s="450" t="s">
        <v>1689</v>
      </c>
      <c r="G128" s="386" t="s">
        <v>1690</v>
      </c>
      <c r="H128" s="386" t="s">
        <v>1690</v>
      </c>
      <c r="I128" s="438"/>
      <c r="J128" s="438"/>
      <c r="K128" s="438"/>
    </row>
    <row r="129" spans="1:11" ht="23.25">
      <c r="A129" s="346" t="s">
        <v>13</v>
      </c>
      <c r="B129" s="364" t="s">
        <v>18</v>
      </c>
      <c r="C129" s="348"/>
      <c r="D129" s="404" t="s">
        <v>1139</v>
      </c>
      <c r="E129" s="444">
        <v>76442</v>
      </c>
      <c r="F129" s="404" t="s">
        <v>1139</v>
      </c>
      <c r="G129" s="404" t="s">
        <v>1139</v>
      </c>
      <c r="H129" s="405" t="s">
        <v>1139</v>
      </c>
      <c r="I129" s="438"/>
      <c r="J129" s="438"/>
      <c r="K129" s="438"/>
    </row>
    <row r="130" spans="1:11">
      <c r="A130" s="352" t="s">
        <v>14</v>
      </c>
      <c r="B130" s="353"/>
      <c r="C130" s="354"/>
      <c r="D130" s="357">
        <v>0</v>
      </c>
      <c r="E130" s="357">
        <v>0</v>
      </c>
      <c r="F130" s="357">
        <v>0</v>
      </c>
      <c r="G130" s="357">
        <v>0</v>
      </c>
      <c r="H130" s="358">
        <v>0</v>
      </c>
      <c r="I130" s="438"/>
      <c r="J130" s="438"/>
      <c r="K130" s="438"/>
    </row>
    <row r="131" spans="1:11">
      <c r="A131" s="352" t="s">
        <v>15</v>
      </c>
      <c r="B131" s="353"/>
      <c r="C131" s="354"/>
      <c r="D131" s="357">
        <v>0</v>
      </c>
      <c r="E131" s="357">
        <v>0</v>
      </c>
      <c r="F131" s="357">
        <v>0</v>
      </c>
      <c r="G131" s="357">
        <v>0</v>
      </c>
      <c r="H131" s="358">
        <v>0</v>
      </c>
      <c r="I131" s="438"/>
      <c r="J131" s="438"/>
      <c r="K131" s="438"/>
    </row>
    <row r="132" spans="1:11" ht="23.25">
      <c r="A132" s="352" t="s">
        <v>16</v>
      </c>
      <c r="B132" s="353"/>
      <c r="C132" s="354"/>
      <c r="D132" s="486" t="s">
        <v>1160</v>
      </c>
      <c r="E132" s="414" t="s">
        <v>1691</v>
      </c>
      <c r="F132" s="394" t="s">
        <v>1692</v>
      </c>
      <c r="G132" s="394" t="s">
        <v>1692</v>
      </c>
      <c r="H132" s="395" t="s">
        <v>1692</v>
      </c>
      <c r="I132" s="438"/>
      <c r="J132" s="438"/>
      <c r="K132" s="438"/>
    </row>
    <row r="133" spans="1:11" s="1" customFormat="1" ht="15" customHeight="1">
      <c r="A133" s="352" t="s">
        <v>17</v>
      </c>
      <c r="B133" s="353"/>
      <c r="C133" s="354"/>
      <c r="D133" s="357">
        <v>0</v>
      </c>
      <c r="E133" s="357">
        <v>76442</v>
      </c>
      <c r="F133" s="456">
        <v>0</v>
      </c>
      <c r="G133" s="456">
        <v>0</v>
      </c>
      <c r="H133" s="358">
        <v>0</v>
      </c>
      <c r="I133" s="446"/>
      <c r="J133" s="446"/>
      <c r="K133" s="446"/>
    </row>
    <row r="134" spans="1:11" ht="97.5" customHeight="1">
      <c r="A134" s="843" t="s">
        <v>1178</v>
      </c>
      <c r="B134" s="359" t="s">
        <v>20</v>
      </c>
      <c r="C134" s="423"/>
      <c r="D134" s="369" t="s">
        <v>12</v>
      </c>
      <c r="E134" s="369" t="s">
        <v>12</v>
      </c>
      <c r="F134" s="369">
        <v>0</v>
      </c>
      <c r="G134" s="370" t="s">
        <v>12</v>
      </c>
      <c r="H134" s="370" t="s">
        <v>12</v>
      </c>
      <c r="I134" s="438"/>
      <c r="J134" s="438"/>
      <c r="K134" s="438"/>
    </row>
    <row r="135" spans="1:11" ht="168.75">
      <c r="A135" s="844"/>
      <c r="B135" s="360" t="s">
        <v>1693</v>
      </c>
      <c r="C135" s="383"/>
      <c r="D135" s="384" t="s">
        <v>1694</v>
      </c>
      <c r="E135" s="384" t="s">
        <v>1695</v>
      </c>
      <c r="F135" s="384" t="s">
        <v>1696</v>
      </c>
      <c r="G135" s="386" t="s">
        <v>1697</v>
      </c>
      <c r="H135" s="457" t="s">
        <v>21</v>
      </c>
      <c r="I135" s="438"/>
      <c r="J135" s="438"/>
      <c r="K135" s="438"/>
    </row>
    <row r="136" spans="1:11" ht="23.25">
      <c r="A136" s="346" t="s">
        <v>13</v>
      </c>
      <c r="B136" s="364" t="s">
        <v>18</v>
      </c>
      <c r="C136" s="348"/>
      <c r="D136" s="404" t="s">
        <v>1139</v>
      </c>
      <c r="E136" s="444">
        <v>866796</v>
      </c>
      <c r="F136" s="444">
        <v>433398</v>
      </c>
      <c r="G136" s="444">
        <v>433398</v>
      </c>
      <c r="H136" s="351">
        <v>0</v>
      </c>
      <c r="I136" s="438"/>
      <c r="J136" s="438"/>
      <c r="K136" s="438"/>
    </row>
    <row r="137" spans="1:11">
      <c r="A137" s="352" t="s">
        <v>14</v>
      </c>
      <c r="B137" s="353"/>
      <c r="C137" s="354"/>
      <c r="D137" s="456">
        <v>0</v>
      </c>
      <c r="E137" s="456">
        <v>0</v>
      </c>
      <c r="F137" s="456">
        <v>0</v>
      </c>
      <c r="G137" s="358">
        <v>0</v>
      </c>
      <c r="H137" s="358">
        <v>0</v>
      </c>
      <c r="I137" s="438"/>
      <c r="J137" s="438"/>
      <c r="K137" s="438"/>
    </row>
    <row r="138" spans="1:11">
      <c r="A138" s="352" t="s">
        <v>15</v>
      </c>
      <c r="B138" s="353"/>
      <c r="C138" s="354"/>
      <c r="D138" s="456">
        <v>0</v>
      </c>
      <c r="E138" s="456">
        <v>0</v>
      </c>
      <c r="F138" s="456">
        <v>0</v>
      </c>
      <c r="G138" s="358">
        <v>0</v>
      </c>
      <c r="H138" s="358">
        <v>0</v>
      </c>
      <c r="I138" s="438"/>
      <c r="J138" s="438"/>
      <c r="K138" s="438"/>
    </row>
    <row r="139" spans="1:11" ht="45.75">
      <c r="A139" s="352" t="s">
        <v>16</v>
      </c>
      <c r="B139" s="353"/>
      <c r="C139" s="354"/>
      <c r="D139" s="414" t="s">
        <v>1698</v>
      </c>
      <c r="E139" s="456" t="s">
        <v>1139</v>
      </c>
      <c r="F139" s="456"/>
      <c r="G139" s="456"/>
      <c r="H139" s="358">
        <v>0</v>
      </c>
      <c r="I139" s="438"/>
      <c r="J139" s="438"/>
      <c r="K139" s="438"/>
    </row>
    <row r="140" spans="1:11" s="1" customFormat="1" ht="15" customHeight="1">
      <c r="A140" s="352" t="s">
        <v>17</v>
      </c>
      <c r="B140" s="353"/>
      <c r="C140" s="354"/>
      <c r="D140" s="456">
        <v>0</v>
      </c>
      <c r="E140" s="456">
        <v>866796</v>
      </c>
      <c r="F140" s="456">
        <v>433398</v>
      </c>
      <c r="G140" s="456">
        <v>433398</v>
      </c>
      <c r="H140" s="358">
        <v>0</v>
      </c>
      <c r="I140" s="446"/>
      <c r="J140" s="446"/>
      <c r="K140" s="446"/>
    </row>
    <row r="141" spans="1:11" ht="105" customHeight="1">
      <c r="A141" s="875" t="s">
        <v>1177</v>
      </c>
      <c r="B141" s="369" t="s">
        <v>20</v>
      </c>
      <c r="C141" s="369"/>
      <c r="D141" s="455" t="s">
        <v>12</v>
      </c>
      <c r="E141" s="455" t="s">
        <v>12</v>
      </c>
      <c r="F141" s="454" t="s">
        <v>12</v>
      </c>
      <c r="G141" s="453" t="s">
        <v>12</v>
      </c>
      <c r="H141" s="453" t="s">
        <v>12</v>
      </c>
      <c r="I141" s="438"/>
      <c r="J141" s="438"/>
      <c r="K141" s="438"/>
    </row>
    <row r="142" spans="1:11" ht="45">
      <c r="A142" s="876"/>
      <c r="B142" s="389" t="s">
        <v>1699</v>
      </c>
      <c r="C142" s="426"/>
      <c r="D142" s="664" t="s">
        <v>1700</v>
      </c>
      <c r="E142" s="665" t="s">
        <v>1701</v>
      </c>
      <c r="F142" s="665" t="s">
        <v>1701</v>
      </c>
      <c r="G142" s="665" t="s">
        <v>1702</v>
      </c>
      <c r="H142" s="666" t="s">
        <v>1702</v>
      </c>
      <c r="I142" s="438"/>
      <c r="J142" s="438"/>
      <c r="K142" s="438"/>
    </row>
    <row r="143" spans="1:11">
      <c r="A143" s="346" t="s">
        <v>13</v>
      </c>
      <c r="B143" s="364"/>
      <c r="C143" s="348"/>
      <c r="D143" s="444">
        <v>1834914</v>
      </c>
      <c r="E143" s="350">
        <v>0</v>
      </c>
      <c r="F143" s="350">
        <v>0</v>
      </c>
      <c r="G143" s="351">
        <v>0</v>
      </c>
      <c r="H143" s="351"/>
      <c r="I143" s="438"/>
      <c r="J143" s="438"/>
      <c r="K143" s="438"/>
    </row>
    <row r="144" spans="1:11">
      <c r="A144" s="644" t="s">
        <v>14</v>
      </c>
      <c r="B144" s="365"/>
      <c r="C144" s="423"/>
      <c r="D144" s="447">
        <v>0</v>
      </c>
      <c r="E144" s="447">
        <v>0</v>
      </c>
      <c r="F144" s="447">
        <v>0</v>
      </c>
      <c r="G144" s="449">
        <v>0</v>
      </c>
      <c r="H144" s="449"/>
    </row>
    <row r="145" spans="1:11">
      <c r="A145" s="644" t="s">
        <v>15</v>
      </c>
      <c r="B145" s="365"/>
      <c r="C145" s="423"/>
      <c r="D145" s="447">
        <v>0</v>
      </c>
      <c r="E145" s="447">
        <v>0</v>
      </c>
      <c r="F145" s="447">
        <v>0</v>
      </c>
      <c r="G145" s="449">
        <v>0</v>
      </c>
      <c r="H145" s="449"/>
    </row>
    <row r="146" spans="1:11" ht="22.5">
      <c r="A146" s="644" t="s">
        <v>16</v>
      </c>
      <c r="B146" s="365"/>
      <c r="C146" s="423"/>
      <c r="D146" s="447">
        <v>1834914</v>
      </c>
      <c r="E146" s="447" t="s">
        <v>1703</v>
      </c>
      <c r="F146" s="447" t="s">
        <v>1703</v>
      </c>
      <c r="G146" s="447" t="s">
        <v>1703</v>
      </c>
      <c r="H146" s="449" t="s">
        <v>1703</v>
      </c>
    </row>
    <row r="147" spans="1:11" ht="15" customHeight="1">
      <c r="A147" s="643" t="s">
        <v>17</v>
      </c>
      <c r="B147" s="365"/>
      <c r="C147" s="423"/>
      <c r="D147" s="447">
        <v>0</v>
      </c>
      <c r="E147" s="447">
        <v>0</v>
      </c>
      <c r="F147" s="447">
        <v>0</v>
      </c>
      <c r="G147" s="449">
        <v>0</v>
      </c>
      <c r="H147" s="449"/>
    </row>
    <row r="148" spans="1:11" ht="83.25" customHeight="1">
      <c r="A148" s="379"/>
      <c r="B148" s="380" t="s">
        <v>20</v>
      </c>
      <c r="C148" s="369"/>
      <c r="D148" s="381" t="s">
        <v>12</v>
      </c>
      <c r="E148" s="381" t="s">
        <v>12</v>
      </c>
      <c r="F148" s="381" t="s">
        <v>12</v>
      </c>
      <c r="G148" s="382"/>
      <c r="H148" s="382"/>
      <c r="I148" s="438"/>
      <c r="J148" s="438"/>
      <c r="K148" s="438"/>
    </row>
    <row r="149" spans="1:11" ht="90">
      <c r="A149" s="371" t="s">
        <v>1176</v>
      </c>
      <c r="B149" s="360" t="s">
        <v>1136</v>
      </c>
      <c r="C149" s="383"/>
      <c r="D149" s="384" t="s">
        <v>1137</v>
      </c>
      <c r="E149" s="385" t="s">
        <v>1138</v>
      </c>
      <c r="F149" s="385" t="s">
        <v>1138</v>
      </c>
      <c r="G149" s="386" t="s">
        <v>22</v>
      </c>
      <c r="H149" s="663" t="s">
        <v>1704</v>
      </c>
      <c r="I149" s="438"/>
      <c r="J149" s="438"/>
      <c r="K149" s="438"/>
    </row>
    <row r="150" spans="1:11">
      <c r="A150" s="346" t="s">
        <v>13</v>
      </c>
      <c r="B150" s="347"/>
      <c r="C150" s="348"/>
      <c r="D150" s="350">
        <v>1315000</v>
      </c>
      <c r="E150" s="350">
        <v>350000</v>
      </c>
      <c r="F150" s="350">
        <v>250000</v>
      </c>
      <c r="G150" s="351">
        <v>350000</v>
      </c>
      <c r="H150" s="351">
        <v>500000</v>
      </c>
      <c r="I150" s="438"/>
      <c r="J150" s="438"/>
      <c r="K150" s="438"/>
    </row>
    <row r="151" spans="1:11">
      <c r="A151" s="352" t="s">
        <v>14</v>
      </c>
      <c r="B151" s="353"/>
      <c r="C151" s="354"/>
      <c r="D151" s="486">
        <v>1315000</v>
      </c>
      <c r="E151" s="486">
        <v>350000</v>
      </c>
      <c r="F151" s="486">
        <v>250000</v>
      </c>
      <c r="G151" s="486">
        <v>350000</v>
      </c>
      <c r="H151" s="358">
        <v>500000</v>
      </c>
      <c r="I151" s="438"/>
      <c r="J151" s="438"/>
      <c r="K151" s="438"/>
    </row>
    <row r="152" spans="1:11">
      <c r="A152" s="352" t="s">
        <v>15</v>
      </c>
      <c r="B152" s="353"/>
      <c r="C152" s="354"/>
      <c r="D152" s="357">
        <v>0</v>
      </c>
      <c r="E152" s="357">
        <v>0</v>
      </c>
      <c r="F152" s="357">
        <v>0</v>
      </c>
      <c r="G152" s="358">
        <v>0</v>
      </c>
      <c r="H152" s="358">
        <v>0</v>
      </c>
      <c r="I152" s="438"/>
      <c r="J152" s="438"/>
      <c r="K152" s="438"/>
    </row>
    <row r="153" spans="1:11">
      <c r="A153" s="352" t="s">
        <v>17</v>
      </c>
      <c r="B153" s="353"/>
      <c r="C153" s="354"/>
      <c r="D153" s="357">
        <v>0</v>
      </c>
      <c r="E153" s="357">
        <v>0</v>
      </c>
      <c r="F153" s="357">
        <v>0</v>
      </c>
      <c r="G153" s="358">
        <v>0</v>
      </c>
      <c r="H153" s="358">
        <v>0</v>
      </c>
      <c r="I153" s="438"/>
      <c r="J153" s="438"/>
      <c r="K153" s="438"/>
    </row>
    <row r="154" spans="1:11">
      <c r="A154" s="869" t="s">
        <v>1705</v>
      </c>
      <c r="B154" s="369" t="s">
        <v>20</v>
      </c>
      <c r="C154" s="369"/>
      <c r="D154" s="369" t="s">
        <v>12</v>
      </c>
      <c r="E154" s="369" t="s">
        <v>12</v>
      </c>
      <c r="F154" s="369" t="s">
        <v>12</v>
      </c>
      <c r="G154" s="370" t="s">
        <v>12</v>
      </c>
      <c r="H154" s="370" t="s">
        <v>12</v>
      </c>
      <c r="I154" s="438"/>
      <c r="J154" s="438"/>
      <c r="K154" s="438"/>
    </row>
    <row r="155" spans="1:11" ht="191.25">
      <c r="A155" s="870"/>
      <c r="B155" s="360" t="s">
        <v>23</v>
      </c>
      <c r="C155" s="383"/>
      <c r="D155" s="450" t="s">
        <v>1706</v>
      </c>
      <c r="E155" s="384" t="s">
        <v>1175</v>
      </c>
      <c r="F155" s="384" t="s">
        <v>1175</v>
      </c>
      <c r="G155" s="386" t="s">
        <v>1175</v>
      </c>
      <c r="H155" s="386" t="s">
        <v>1175</v>
      </c>
      <c r="I155" s="438"/>
      <c r="J155" s="438"/>
      <c r="K155" s="438"/>
    </row>
    <row r="156" spans="1:11" ht="22.5">
      <c r="A156" s="346" t="s">
        <v>13</v>
      </c>
      <c r="B156" s="364" t="s">
        <v>18</v>
      </c>
      <c r="C156" s="347"/>
      <c r="D156" s="350">
        <v>301925.14</v>
      </c>
      <c r="E156" s="350">
        <v>30000</v>
      </c>
      <c r="F156" s="350">
        <v>30000</v>
      </c>
      <c r="G156" s="351">
        <v>30000</v>
      </c>
      <c r="H156" s="351">
        <v>30000</v>
      </c>
      <c r="I156" s="438"/>
      <c r="J156" s="438"/>
      <c r="K156" s="438"/>
    </row>
    <row r="157" spans="1:11">
      <c r="A157" s="352" t="s">
        <v>14</v>
      </c>
      <c r="B157" s="387"/>
      <c r="C157" s="357"/>
      <c r="D157" s="357">
        <v>0</v>
      </c>
      <c r="E157" s="357">
        <v>0</v>
      </c>
      <c r="F157" s="357">
        <v>0</v>
      </c>
      <c r="G157" s="358">
        <v>0</v>
      </c>
      <c r="H157" s="358">
        <v>0</v>
      </c>
      <c r="I157" s="438"/>
      <c r="J157" s="438"/>
      <c r="K157" s="438"/>
    </row>
    <row r="158" spans="1:11">
      <c r="A158" s="352" t="s">
        <v>1174</v>
      </c>
      <c r="B158" s="387"/>
      <c r="C158" s="357"/>
      <c r="D158" s="357">
        <v>271925.14399999997</v>
      </c>
      <c r="E158" s="357">
        <v>0</v>
      </c>
      <c r="F158" s="357">
        <v>0</v>
      </c>
      <c r="G158" s="358">
        <v>0</v>
      </c>
      <c r="H158" s="358">
        <v>0</v>
      </c>
      <c r="I158" s="438"/>
      <c r="J158" s="438"/>
      <c r="K158" s="438"/>
    </row>
    <row r="159" spans="1:11">
      <c r="A159" s="352" t="s">
        <v>17</v>
      </c>
      <c r="B159" s="387"/>
      <c r="C159" s="357"/>
      <c r="D159" s="357">
        <v>30000</v>
      </c>
      <c r="E159" s="357">
        <v>30000</v>
      </c>
      <c r="F159" s="357">
        <v>30000</v>
      </c>
      <c r="G159" s="358">
        <v>30000</v>
      </c>
      <c r="H159" s="358">
        <v>30000</v>
      </c>
      <c r="I159" s="438"/>
      <c r="J159" s="438"/>
      <c r="K159" s="438"/>
    </row>
    <row r="160" spans="1:11" ht="15" customHeight="1">
      <c r="A160" s="869" t="s">
        <v>1707</v>
      </c>
      <c r="B160" s="373" t="s">
        <v>20</v>
      </c>
      <c r="C160" s="373"/>
      <c r="D160" s="667" t="s">
        <v>12</v>
      </c>
      <c r="E160" s="667" t="s">
        <v>12</v>
      </c>
      <c r="F160" s="668" t="s">
        <v>12</v>
      </c>
      <c r="G160" s="669" t="s">
        <v>12</v>
      </c>
      <c r="H160" s="669" t="s">
        <v>12</v>
      </c>
      <c r="I160" s="438"/>
      <c r="J160" s="438"/>
      <c r="K160" s="438"/>
    </row>
    <row r="161" spans="1:11" ht="123.75">
      <c r="A161" s="870"/>
      <c r="B161" s="389" t="s">
        <v>1708</v>
      </c>
      <c r="C161" s="670"/>
      <c r="D161" s="389" t="s">
        <v>1709</v>
      </c>
      <c r="E161" s="385" t="s">
        <v>1710</v>
      </c>
      <c r="F161" s="385" t="s">
        <v>1711</v>
      </c>
      <c r="G161" s="374" t="s">
        <v>21</v>
      </c>
      <c r="H161" s="374" t="s">
        <v>21</v>
      </c>
      <c r="I161" s="438"/>
      <c r="J161" s="438"/>
      <c r="K161" s="438"/>
    </row>
    <row r="162" spans="1:11">
      <c r="A162" s="452" t="s">
        <v>13</v>
      </c>
      <c r="B162" s="347"/>
      <c r="C162" s="348"/>
      <c r="D162" s="444">
        <v>5000000</v>
      </c>
      <c r="E162" s="444">
        <v>10000000</v>
      </c>
      <c r="F162" s="444">
        <v>10000000</v>
      </c>
      <c r="G162" s="444">
        <v>0</v>
      </c>
      <c r="H162" s="443">
        <v>0</v>
      </c>
      <c r="I162" s="438"/>
      <c r="J162" s="438"/>
      <c r="K162" s="438"/>
    </row>
    <row r="163" spans="1:11">
      <c r="A163" s="352" t="s">
        <v>14</v>
      </c>
      <c r="B163" s="353"/>
      <c r="C163" s="354"/>
      <c r="D163" s="357">
        <v>5000000</v>
      </c>
      <c r="E163" s="357">
        <v>10000000</v>
      </c>
      <c r="F163" s="357">
        <v>10000000</v>
      </c>
      <c r="G163" s="358">
        <v>0</v>
      </c>
      <c r="H163" s="358">
        <v>0</v>
      </c>
      <c r="I163" s="438"/>
      <c r="J163" s="438"/>
      <c r="K163" s="438"/>
    </row>
    <row r="164" spans="1:11">
      <c r="A164" s="352" t="s">
        <v>15</v>
      </c>
      <c r="B164" s="353"/>
      <c r="C164" s="354"/>
      <c r="D164" s="357">
        <v>0</v>
      </c>
      <c r="E164" s="357">
        <v>0</v>
      </c>
      <c r="F164" s="357">
        <v>0</v>
      </c>
      <c r="G164" s="358">
        <v>0</v>
      </c>
      <c r="H164" s="358">
        <v>0</v>
      </c>
      <c r="I164" s="438"/>
      <c r="J164" s="438"/>
      <c r="K164" s="438"/>
    </row>
    <row r="165" spans="1:11">
      <c r="A165" s="352" t="s">
        <v>17</v>
      </c>
      <c r="B165" s="353"/>
      <c r="C165" s="354"/>
      <c r="D165" s="357">
        <v>0</v>
      </c>
      <c r="E165" s="357">
        <v>0</v>
      </c>
      <c r="F165" s="357">
        <v>0</v>
      </c>
      <c r="G165" s="358">
        <v>0</v>
      </c>
      <c r="H165" s="358">
        <v>0</v>
      </c>
      <c r="I165" s="438"/>
      <c r="J165" s="438"/>
      <c r="K165" s="438"/>
    </row>
    <row r="166" spans="1:11" ht="15" customHeight="1">
      <c r="A166" s="843" t="s">
        <v>1173</v>
      </c>
      <c r="B166" s="369" t="s">
        <v>20</v>
      </c>
      <c r="C166" s="447"/>
      <c r="D166" s="369" t="s">
        <v>12</v>
      </c>
      <c r="E166" s="369" t="s">
        <v>12</v>
      </c>
      <c r="F166" s="369" t="s">
        <v>12</v>
      </c>
      <c r="G166" s="370" t="s">
        <v>12</v>
      </c>
      <c r="H166" s="370" t="s">
        <v>12</v>
      </c>
      <c r="I166" s="438"/>
      <c r="J166" s="438"/>
      <c r="K166" s="438"/>
    </row>
    <row r="167" spans="1:11" ht="99.75" customHeight="1">
      <c r="A167" s="844"/>
      <c r="B167" s="451" t="s">
        <v>1712</v>
      </c>
      <c r="C167" s="447"/>
      <c r="D167" s="450" t="s">
        <v>1713</v>
      </c>
      <c r="E167" s="451" t="s">
        <v>1714</v>
      </c>
      <c r="F167" s="451" t="s">
        <v>1715</v>
      </c>
      <c r="G167" s="451" t="s">
        <v>1715</v>
      </c>
      <c r="H167" s="647" t="s">
        <v>1715</v>
      </c>
      <c r="I167" s="438"/>
      <c r="J167" s="438"/>
      <c r="K167" s="438"/>
    </row>
    <row r="168" spans="1:11" ht="21.75" customHeight="1">
      <c r="A168" s="346" t="s">
        <v>13</v>
      </c>
      <c r="B168" s="347"/>
      <c r="C168" s="348"/>
      <c r="D168" s="350">
        <f>D175+D195+D189+D209</f>
        <v>639734.4</v>
      </c>
      <c r="E168" s="350">
        <f>E175+E182+E202+E209</f>
        <v>350000</v>
      </c>
      <c r="F168" s="350">
        <f>F175+F182+F209</f>
        <v>300000</v>
      </c>
      <c r="G168" s="351">
        <f>G175+G182+G209</f>
        <v>300000</v>
      </c>
      <c r="H168" s="351">
        <f>H175+H182+H209</f>
        <v>300000</v>
      </c>
      <c r="I168" s="438"/>
      <c r="J168" s="438"/>
      <c r="K168" s="438"/>
    </row>
    <row r="169" spans="1:11">
      <c r="A169" s="352" t="s">
        <v>14</v>
      </c>
      <c r="B169" s="353"/>
      <c r="C169" s="354"/>
      <c r="D169" s="357">
        <f>D176+D190+D210</f>
        <v>340790.4</v>
      </c>
      <c r="E169" s="357">
        <f>E176+E183+E210</f>
        <v>300000</v>
      </c>
      <c r="F169" s="357">
        <f>F176+F183+F210</f>
        <v>300000</v>
      </c>
      <c r="G169" s="358">
        <f>G176+G183+G210</f>
        <v>300000</v>
      </c>
      <c r="H169" s="358">
        <f>H210</f>
        <v>300000</v>
      </c>
      <c r="I169" s="438"/>
      <c r="J169" s="438"/>
      <c r="K169" s="438"/>
    </row>
    <row r="170" spans="1:11">
      <c r="A170" s="352" t="s">
        <v>1171</v>
      </c>
      <c r="B170" s="353"/>
      <c r="C170" s="354"/>
      <c r="D170" s="357">
        <f>D177+D184+D191+D197+D204+D211</f>
        <v>265944</v>
      </c>
      <c r="E170" s="357">
        <f>E177+E184+E197+E211+E217</f>
        <v>0</v>
      </c>
      <c r="F170" s="357">
        <v>0</v>
      </c>
      <c r="G170" s="358">
        <v>0</v>
      </c>
      <c r="H170" s="358">
        <v>0</v>
      </c>
      <c r="I170" s="438"/>
      <c r="J170" s="438"/>
      <c r="K170" s="438"/>
    </row>
    <row r="171" spans="1:11">
      <c r="A171" s="352" t="s">
        <v>16</v>
      </c>
      <c r="B171" s="353"/>
      <c r="C171" s="354"/>
      <c r="D171" s="357">
        <v>0</v>
      </c>
      <c r="E171" s="357">
        <f>E178+E185+E192+E198+E205</f>
        <v>50000</v>
      </c>
      <c r="F171" s="357">
        <v>0</v>
      </c>
      <c r="G171" s="358">
        <v>0</v>
      </c>
      <c r="H171" s="358">
        <v>0</v>
      </c>
      <c r="I171" s="438"/>
      <c r="J171" s="438"/>
      <c r="K171" s="438"/>
    </row>
    <row r="172" spans="1:11" ht="15" customHeight="1">
      <c r="A172" s="352" t="s">
        <v>17</v>
      </c>
      <c r="B172" s="353"/>
      <c r="C172" s="354"/>
      <c r="D172" s="357">
        <f>D179+D186+D199+D206+D212+D218</f>
        <v>33000</v>
      </c>
      <c r="E172" s="357">
        <f>E179+E186+E199+E206</f>
        <v>0</v>
      </c>
      <c r="F172" s="357">
        <v>0</v>
      </c>
      <c r="G172" s="358">
        <v>0</v>
      </c>
      <c r="H172" s="358">
        <v>0</v>
      </c>
      <c r="I172" s="438"/>
      <c r="J172" s="438"/>
      <c r="K172" s="438"/>
    </row>
    <row r="173" spans="1:11" ht="147" customHeight="1">
      <c r="A173" s="850" t="s">
        <v>1172</v>
      </c>
      <c r="B173" s="359" t="s">
        <v>11</v>
      </c>
      <c r="C173" s="360"/>
      <c r="D173" s="359" t="s">
        <v>12</v>
      </c>
      <c r="E173" s="359" t="s">
        <v>12</v>
      </c>
      <c r="F173" s="359" t="s">
        <v>12</v>
      </c>
      <c r="G173" s="361" t="s">
        <v>12</v>
      </c>
      <c r="H173" s="361" t="s">
        <v>12</v>
      </c>
      <c r="I173" s="438"/>
      <c r="J173" s="438"/>
      <c r="K173" s="438"/>
    </row>
    <row r="174" spans="1:11" ht="236.25">
      <c r="A174" s="851"/>
      <c r="B174" s="448" t="s">
        <v>1716</v>
      </c>
      <c r="C174" s="362"/>
      <c r="D174" s="362" t="s">
        <v>1717</v>
      </c>
      <c r="E174" s="362" t="s">
        <v>1718</v>
      </c>
      <c r="F174" s="362" t="s">
        <v>1718</v>
      </c>
      <c r="G174" s="362" t="s">
        <v>1719</v>
      </c>
      <c r="H174" s="363" t="s">
        <v>1719</v>
      </c>
      <c r="I174" s="438"/>
      <c r="J174" s="438"/>
      <c r="K174" s="438"/>
    </row>
    <row r="175" spans="1:11">
      <c r="A175" s="346" t="s">
        <v>13</v>
      </c>
      <c r="B175" s="364"/>
      <c r="C175" s="348"/>
      <c r="D175" s="350">
        <v>265944</v>
      </c>
      <c r="E175" s="350">
        <v>0</v>
      </c>
      <c r="F175" s="350">
        <v>0</v>
      </c>
      <c r="G175" s="351">
        <v>0</v>
      </c>
      <c r="H175" s="351">
        <v>0</v>
      </c>
      <c r="I175" s="438"/>
      <c r="J175" s="438"/>
      <c r="K175" s="438"/>
    </row>
    <row r="176" spans="1:11">
      <c r="A176" s="352" t="s">
        <v>14</v>
      </c>
      <c r="B176" s="353"/>
      <c r="C176" s="354"/>
      <c r="D176" s="357">
        <v>0</v>
      </c>
      <c r="E176" s="357">
        <v>0</v>
      </c>
      <c r="F176" s="357">
        <v>0</v>
      </c>
      <c r="G176" s="358">
        <v>0</v>
      </c>
      <c r="H176" s="358">
        <v>0</v>
      </c>
      <c r="I176" s="438"/>
      <c r="J176" s="438"/>
      <c r="K176" s="438"/>
    </row>
    <row r="177" spans="1:11">
      <c r="A177" s="352" t="s">
        <v>1171</v>
      </c>
      <c r="B177" s="353"/>
      <c r="C177" s="354"/>
      <c r="D177" s="357">
        <v>265944</v>
      </c>
      <c r="E177" s="357">
        <v>0</v>
      </c>
      <c r="F177" s="357">
        <v>0</v>
      </c>
      <c r="G177" s="358">
        <v>0</v>
      </c>
      <c r="H177" s="358">
        <v>0</v>
      </c>
      <c r="I177" s="438"/>
      <c r="J177" s="438"/>
      <c r="K177" s="438"/>
    </row>
    <row r="178" spans="1:11" ht="15" customHeight="1">
      <c r="A178" s="352" t="s">
        <v>16</v>
      </c>
      <c r="B178" s="353"/>
      <c r="C178" s="354"/>
      <c r="D178" s="357">
        <v>0</v>
      </c>
      <c r="E178" s="357">
        <v>0</v>
      </c>
      <c r="F178" s="357">
        <v>0</v>
      </c>
      <c r="G178" s="358">
        <v>0</v>
      </c>
      <c r="H178" s="358">
        <v>0</v>
      </c>
      <c r="I178" s="438"/>
      <c r="J178" s="438"/>
      <c r="K178" s="438"/>
    </row>
    <row r="179" spans="1:11" ht="258" customHeight="1">
      <c r="A179" s="352" t="s">
        <v>17</v>
      </c>
      <c r="B179" s="353"/>
      <c r="C179" s="354"/>
      <c r="D179" s="357">
        <v>0</v>
      </c>
      <c r="E179" s="357">
        <v>0</v>
      </c>
      <c r="F179" s="357">
        <v>0</v>
      </c>
      <c r="G179" s="358">
        <v>0</v>
      </c>
      <c r="H179" s="358">
        <v>0</v>
      </c>
      <c r="I179" s="438"/>
      <c r="J179" s="438"/>
      <c r="K179" s="438"/>
    </row>
    <row r="180" spans="1:11">
      <c r="A180" s="852" t="s">
        <v>1170</v>
      </c>
      <c r="B180" s="359" t="s">
        <v>11</v>
      </c>
      <c r="C180" s="360"/>
      <c r="D180" s="359" t="s">
        <v>12</v>
      </c>
      <c r="E180" s="359" t="s">
        <v>12</v>
      </c>
      <c r="F180" s="359" t="s">
        <v>12</v>
      </c>
      <c r="G180" s="361" t="s">
        <v>12</v>
      </c>
      <c r="H180" s="361" t="s">
        <v>12</v>
      </c>
      <c r="I180" s="438"/>
      <c r="J180" s="438"/>
      <c r="K180" s="438"/>
    </row>
    <row r="181" spans="1:11" ht="78.75">
      <c r="A181" s="853"/>
      <c r="B181" s="365" t="s">
        <v>1169</v>
      </c>
      <c r="C181" s="366"/>
      <c r="D181" s="671" t="s">
        <v>1720</v>
      </c>
      <c r="E181" s="458" t="s">
        <v>21</v>
      </c>
      <c r="F181" s="672" t="s">
        <v>21</v>
      </c>
      <c r="G181" s="457" t="s">
        <v>21</v>
      </c>
      <c r="H181" s="457" t="s">
        <v>21</v>
      </c>
      <c r="I181" s="438"/>
      <c r="J181" s="438"/>
      <c r="K181" s="438"/>
    </row>
    <row r="182" spans="1:11" ht="23.25">
      <c r="A182" s="346" t="s">
        <v>13</v>
      </c>
      <c r="B182" s="364"/>
      <c r="C182" s="348"/>
      <c r="D182" s="412" t="s">
        <v>1140</v>
      </c>
      <c r="E182" s="350">
        <v>0</v>
      </c>
      <c r="F182" s="350">
        <v>0</v>
      </c>
      <c r="G182" s="351">
        <v>0</v>
      </c>
      <c r="H182" s="351">
        <v>0</v>
      </c>
      <c r="I182" s="438"/>
      <c r="J182" s="438"/>
      <c r="K182" s="438"/>
    </row>
    <row r="183" spans="1:11" ht="23.25">
      <c r="A183" s="352" t="s">
        <v>14</v>
      </c>
      <c r="B183" s="353"/>
      <c r="C183" s="354"/>
      <c r="D183" s="394" t="s">
        <v>1139</v>
      </c>
      <c r="E183" s="357">
        <v>0</v>
      </c>
      <c r="F183" s="357">
        <v>0</v>
      </c>
      <c r="G183" s="358">
        <v>0</v>
      </c>
      <c r="H183" s="358">
        <v>0</v>
      </c>
      <c r="I183" s="438"/>
      <c r="J183" s="438"/>
      <c r="K183" s="438"/>
    </row>
    <row r="184" spans="1:11">
      <c r="A184" s="352" t="s">
        <v>15</v>
      </c>
      <c r="B184" s="353"/>
      <c r="C184" s="354"/>
      <c r="D184" s="357">
        <v>0</v>
      </c>
      <c r="E184" s="357">
        <v>0</v>
      </c>
      <c r="F184" s="357">
        <v>0</v>
      </c>
      <c r="G184" s="358">
        <v>0</v>
      </c>
      <c r="H184" s="358">
        <v>0</v>
      </c>
      <c r="I184" s="438"/>
      <c r="J184" s="438"/>
      <c r="K184" s="438"/>
    </row>
    <row r="185" spans="1:11" ht="15" customHeight="1">
      <c r="A185" s="352" t="s">
        <v>16</v>
      </c>
      <c r="B185" s="353"/>
      <c r="C185" s="354"/>
      <c r="D185" s="357">
        <v>0</v>
      </c>
      <c r="E185" s="357">
        <v>0</v>
      </c>
      <c r="F185" s="357">
        <v>0</v>
      </c>
      <c r="G185" s="358">
        <v>0</v>
      </c>
      <c r="H185" s="358">
        <v>0</v>
      </c>
      <c r="I185" s="438"/>
      <c r="J185" s="438"/>
      <c r="K185" s="438"/>
    </row>
    <row r="186" spans="1:11" ht="86.25" customHeight="1">
      <c r="A186" s="368" t="s">
        <v>17</v>
      </c>
      <c r="B186" s="353"/>
      <c r="C186" s="354"/>
      <c r="D186" s="357">
        <v>0</v>
      </c>
      <c r="E186" s="357">
        <v>0</v>
      </c>
      <c r="F186" s="357">
        <v>0</v>
      </c>
      <c r="G186" s="358">
        <v>0</v>
      </c>
      <c r="H186" s="358">
        <v>0</v>
      </c>
      <c r="I186" s="438"/>
      <c r="J186" s="438"/>
      <c r="K186" s="438"/>
    </row>
    <row r="187" spans="1:11">
      <c r="A187" s="852" t="s">
        <v>1721</v>
      </c>
      <c r="B187" s="369" t="s">
        <v>20</v>
      </c>
      <c r="C187" s="673"/>
      <c r="D187" s="674" t="s">
        <v>12</v>
      </c>
      <c r="E187" s="674" t="s">
        <v>12</v>
      </c>
      <c r="F187" s="674" t="s">
        <v>12</v>
      </c>
      <c r="G187" s="674" t="s">
        <v>12</v>
      </c>
      <c r="H187" s="675" t="s">
        <v>12</v>
      </c>
      <c r="I187" s="438"/>
      <c r="J187" s="438"/>
      <c r="K187" s="438"/>
    </row>
    <row r="188" spans="1:11" ht="180">
      <c r="A188" s="853"/>
      <c r="B188" s="676" t="s">
        <v>1722</v>
      </c>
      <c r="C188" s="677"/>
      <c r="D188" s="678" t="s">
        <v>1723</v>
      </c>
      <c r="E188" s="678" t="s">
        <v>1724</v>
      </c>
      <c r="F188" s="678" t="s">
        <v>1724</v>
      </c>
      <c r="G188" s="678" t="s">
        <v>1724</v>
      </c>
      <c r="H188" s="679" t="s">
        <v>1724</v>
      </c>
      <c r="I188" s="438"/>
      <c r="J188" s="438"/>
      <c r="K188" s="438"/>
    </row>
    <row r="189" spans="1:11" ht="23.25">
      <c r="A189" s="346" t="s">
        <v>13</v>
      </c>
      <c r="B189" s="364"/>
      <c r="C189" s="680"/>
      <c r="D189" s="681">
        <v>40790.400000000001</v>
      </c>
      <c r="E189" s="412" t="s">
        <v>1140</v>
      </c>
      <c r="F189" s="412" t="s">
        <v>1140</v>
      </c>
      <c r="G189" s="412" t="s">
        <v>1140</v>
      </c>
      <c r="H189" s="413" t="s">
        <v>1140</v>
      </c>
      <c r="I189" s="438"/>
      <c r="J189" s="438"/>
      <c r="K189" s="438"/>
    </row>
    <row r="190" spans="1:11" ht="23.25">
      <c r="A190" s="682" t="s">
        <v>14</v>
      </c>
      <c r="B190" s="353"/>
      <c r="C190" s="353"/>
      <c r="D190" s="486">
        <v>40790.400000000001</v>
      </c>
      <c r="E190" s="486" t="s">
        <v>1140</v>
      </c>
      <c r="F190" s="486" t="s">
        <v>1140</v>
      </c>
      <c r="G190" s="486" t="s">
        <v>1140</v>
      </c>
      <c r="H190" s="485" t="s">
        <v>1140</v>
      </c>
      <c r="I190" s="438"/>
      <c r="J190" s="438"/>
      <c r="K190" s="438"/>
    </row>
    <row r="191" spans="1:11" ht="22.5">
      <c r="A191" s="682" t="s">
        <v>15</v>
      </c>
      <c r="B191" s="353"/>
      <c r="C191" s="353"/>
      <c r="D191" s="486">
        <v>0</v>
      </c>
      <c r="E191" s="486" t="s">
        <v>1703</v>
      </c>
      <c r="F191" s="486" t="s">
        <v>1703</v>
      </c>
      <c r="G191" s="486" t="s">
        <v>1703</v>
      </c>
      <c r="H191" s="485" t="s">
        <v>1703</v>
      </c>
      <c r="I191" s="438"/>
      <c r="J191" s="438"/>
      <c r="K191" s="438"/>
    </row>
    <row r="192" spans="1:11">
      <c r="A192" s="682" t="s">
        <v>16</v>
      </c>
      <c r="B192" s="353"/>
      <c r="C192" s="353"/>
      <c r="D192" s="486">
        <v>0</v>
      </c>
      <c r="E192" s="486">
        <v>0</v>
      </c>
      <c r="F192" s="486">
        <v>0</v>
      </c>
      <c r="G192" s="486">
        <v>0</v>
      </c>
      <c r="H192" s="485">
        <v>0</v>
      </c>
      <c r="I192" s="438"/>
      <c r="J192" s="438"/>
      <c r="K192" s="438"/>
    </row>
    <row r="193" spans="1:11" ht="99.75" customHeight="1">
      <c r="A193" s="852" t="s">
        <v>1725</v>
      </c>
      <c r="B193" s="369" t="s">
        <v>20</v>
      </c>
      <c r="C193" s="673"/>
      <c r="D193" s="674" t="s">
        <v>12</v>
      </c>
      <c r="E193" s="674" t="s">
        <v>12</v>
      </c>
      <c r="F193" s="674" t="s">
        <v>12</v>
      </c>
      <c r="G193" s="674" t="s">
        <v>12</v>
      </c>
      <c r="H193" s="675" t="s">
        <v>12</v>
      </c>
      <c r="I193" s="438"/>
      <c r="J193" s="438"/>
      <c r="K193" s="438"/>
    </row>
    <row r="194" spans="1:11" ht="146.25">
      <c r="A194" s="853"/>
      <c r="B194" s="683" t="s">
        <v>1726</v>
      </c>
      <c r="C194" s="678"/>
      <c r="D194" s="678" t="s">
        <v>1727</v>
      </c>
      <c r="E194" s="678" t="s">
        <v>1728</v>
      </c>
      <c r="F194" s="684" t="s">
        <v>1729</v>
      </c>
      <c r="G194" s="684" t="s">
        <v>1730</v>
      </c>
      <c r="H194" s="685" t="s">
        <v>1730</v>
      </c>
      <c r="I194" s="438"/>
      <c r="J194" s="438"/>
      <c r="K194" s="438"/>
    </row>
    <row r="195" spans="1:11" ht="23.25">
      <c r="A195" s="346" t="s">
        <v>13</v>
      </c>
      <c r="B195" s="364" t="s">
        <v>18</v>
      </c>
      <c r="C195" s="686"/>
      <c r="D195" s="681">
        <v>33000</v>
      </c>
      <c r="E195" s="412" t="s">
        <v>1140</v>
      </c>
      <c r="F195" s="412" t="s">
        <v>1140</v>
      </c>
      <c r="G195" s="412" t="s">
        <v>1140</v>
      </c>
      <c r="H195" s="413" t="s">
        <v>1140</v>
      </c>
      <c r="I195" s="438"/>
      <c r="J195" s="438"/>
      <c r="K195" s="438"/>
    </row>
    <row r="196" spans="1:11" ht="23.25">
      <c r="A196" s="352" t="s">
        <v>14</v>
      </c>
      <c r="B196" s="353"/>
      <c r="C196" s="354"/>
      <c r="D196" s="486" t="s">
        <v>1140</v>
      </c>
      <c r="E196" s="486" t="s">
        <v>1140</v>
      </c>
      <c r="F196" s="486" t="s">
        <v>1140</v>
      </c>
      <c r="G196" s="486" t="s">
        <v>1140</v>
      </c>
      <c r="H196" s="485" t="s">
        <v>1140</v>
      </c>
      <c r="I196" s="438"/>
      <c r="J196" s="438"/>
      <c r="K196" s="438"/>
    </row>
    <row r="197" spans="1:11">
      <c r="A197" s="352" t="s">
        <v>15</v>
      </c>
      <c r="B197" s="353"/>
      <c r="C197" s="354"/>
      <c r="D197" s="357">
        <v>0</v>
      </c>
      <c r="E197" s="357">
        <v>0</v>
      </c>
      <c r="F197" s="486">
        <v>0</v>
      </c>
      <c r="G197" s="486">
        <v>0</v>
      </c>
      <c r="H197" s="485">
        <v>0</v>
      </c>
      <c r="I197" s="438"/>
      <c r="J197" s="438"/>
      <c r="K197" s="438"/>
    </row>
    <row r="198" spans="1:11" ht="15" customHeight="1">
      <c r="A198" s="352" t="s">
        <v>16</v>
      </c>
      <c r="B198" s="353"/>
      <c r="C198" s="354"/>
      <c r="D198" s="357">
        <v>0</v>
      </c>
      <c r="E198" s="357">
        <v>0</v>
      </c>
      <c r="F198" s="486">
        <v>0</v>
      </c>
      <c r="G198" s="486">
        <v>0</v>
      </c>
      <c r="H198" s="485">
        <v>0</v>
      </c>
      <c r="I198" s="438"/>
      <c r="J198" s="438"/>
      <c r="K198" s="438"/>
    </row>
    <row r="199" spans="1:11" s="1" customFormat="1">
      <c r="A199" s="368" t="s">
        <v>17</v>
      </c>
      <c r="B199" s="353"/>
      <c r="C199" s="354"/>
      <c r="D199" s="357">
        <v>33000</v>
      </c>
      <c r="E199" s="357">
        <v>0</v>
      </c>
      <c r="F199" s="357">
        <v>0</v>
      </c>
      <c r="G199" s="358">
        <v>0</v>
      </c>
      <c r="H199" s="358">
        <v>0</v>
      </c>
      <c r="I199" s="446"/>
      <c r="J199" s="446"/>
      <c r="K199" s="446"/>
    </row>
    <row r="200" spans="1:11">
      <c r="A200" s="854" t="s">
        <v>1731</v>
      </c>
      <c r="B200" s="359" t="s">
        <v>20</v>
      </c>
      <c r="C200" s="359"/>
      <c r="D200" s="372" t="s">
        <v>12</v>
      </c>
      <c r="E200" s="372" t="s">
        <v>12</v>
      </c>
      <c r="F200" s="372" t="s">
        <v>12</v>
      </c>
      <c r="G200" s="419" t="s">
        <v>12</v>
      </c>
      <c r="H200" s="419" t="s">
        <v>12</v>
      </c>
      <c r="I200" s="438"/>
      <c r="J200" s="438"/>
      <c r="K200" s="438"/>
    </row>
    <row r="201" spans="1:11" ht="258.75">
      <c r="A201" s="854"/>
      <c r="B201" s="365" t="s">
        <v>1732</v>
      </c>
      <c r="C201" s="423"/>
      <c r="D201" s="384" t="s">
        <v>1168</v>
      </c>
      <c r="E201" s="384" t="s">
        <v>1733</v>
      </c>
      <c r="F201" s="384" t="s">
        <v>1734</v>
      </c>
      <c r="G201" s="386" t="s">
        <v>1167</v>
      </c>
      <c r="H201" s="386" t="s">
        <v>1167</v>
      </c>
      <c r="I201" s="438"/>
      <c r="J201" s="438"/>
      <c r="K201" s="438"/>
    </row>
    <row r="202" spans="1:11" ht="23.25">
      <c r="A202" s="346" t="s">
        <v>13</v>
      </c>
      <c r="B202" s="347"/>
      <c r="C202" s="348"/>
      <c r="D202" s="412" t="s">
        <v>1140</v>
      </c>
      <c r="E202" s="444">
        <v>50000</v>
      </c>
      <c r="F202" s="412" t="s">
        <v>1140</v>
      </c>
      <c r="G202" s="413" t="s">
        <v>1140</v>
      </c>
      <c r="H202" s="413" t="s">
        <v>1140</v>
      </c>
      <c r="I202" s="438"/>
      <c r="J202" s="438"/>
      <c r="K202" s="438"/>
    </row>
    <row r="203" spans="1:11" ht="23.25">
      <c r="A203" s="352" t="s">
        <v>14</v>
      </c>
      <c r="B203" s="353"/>
      <c r="C203" s="354"/>
      <c r="D203" s="394" t="s">
        <v>1139</v>
      </c>
      <c r="E203" s="394" t="s">
        <v>1139</v>
      </c>
      <c r="F203" s="394" t="s">
        <v>1139</v>
      </c>
      <c r="G203" s="395" t="s">
        <v>1139</v>
      </c>
      <c r="H203" s="395" t="s">
        <v>1139</v>
      </c>
      <c r="I203" s="438"/>
      <c r="J203" s="438"/>
      <c r="K203" s="438"/>
    </row>
    <row r="204" spans="1:11" ht="15" customHeight="1">
      <c r="A204" s="352" t="s">
        <v>15</v>
      </c>
      <c r="B204" s="353"/>
      <c r="C204" s="354"/>
      <c r="D204" s="357">
        <v>0</v>
      </c>
      <c r="E204" s="357">
        <v>0</v>
      </c>
      <c r="F204" s="357">
        <v>0</v>
      </c>
      <c r="G204" s="358">
        <v>0</v>
      </c>
      <c r="H204" s="358">
        <v>0</v>
      </c>
      <c r="I204" s="438"/>
      <c r="J204" s="438"/>
      <c r="K204" s="438"/>
    </row>
    <row r="205" spans="1:11">
      <c r="A205" s="352" t="s">
        <v>16</v>
      </c>
      <c r="B205" s="353"/>
      <c r="C205" s="354"/>
      <c r="D205" s="357">
        <v>0</v>
      </c>
      <c r="E205" s="357">
        <v>50000</v>
      </c>
      <c r="F205" s="357">
        <v>0</v>
      </c>
      <c r="G205" s="358">
        <v>0</v>
      </c>
      <c r="H205" s="358">
        <v>0</v>
      </c>
      <c r="I205" s="438"/>
      <c r="J205" s="438"/>
      <c r="K205" s="438"/>
    </row>
    <row r="206" spans="1:11">
      <c r="A206" s="352" t="s">
        <v>17</v>
      </c>
      <c r="B206" s="353"/>
      <c r="C206" s="354"/>
      <c r="D206" s="357">
        <v>0</v>
      </c>
      <c r="E206" s="357">
        <v>0</v>
      </c>
      <c r="F206" s="357">
        <v>0</v>
      </c>
      <c r="G206" s="358">
        <v>0</v>
      </c>
      <c r="H206" s="358">
        <v>0</v>
      </c>
      <c r="I206" s="438"/>
      <c r="J206" s="438"/>
      <c r="K206" s="438"/>
    </row>
    <row r="207" spans="1:11">
      <c r="A207" s="854" t="s">
        <v>1735</v>
      </c>
      <c r="B207" s="372" t="s">
        <v>20</v>
      </c>
      <c r="C207" s="372"/>
      <c r="D207" s="372" t="s">
        <v>12</v>
      </c>
      <c r="E207" s="372" t="s">
        <v>12</v>
      </c>
      <c r="F207" s="372" t="s">
        <v>12</v>
      </c>
      <c r="G207" s="419" t="s">
        <v>12</v>
      </c>
      <c r="H207" s="419" t="s">
        <v>12</v>
      </c>
      <c r="I207" s="438"/>
      <c r="J207" s="438"/>
      <c r="K207" s="438"/>
    </row>
    <row r="208" spans="1:11" ht="270">
      <c r="A208" s="854"/>
      <c r="B208" s="365" t="s">
        <v>26</v>
      </c>
      <c r="C208" s="422"/>
      <c r="D208" s="384" t="s">
        <v>1166</v>
      </c>
      <c r="E208" s="384" t="s">
        <v>1165</v>
      </c>
      <c r="F208" s="384" t="s">
        <v>1164</v>
      </c>
      <c r="G208" s="386" t="s">
        <v>1163</v>
      </c>
      <c r="H208" s="386" t="s">
        <v>1163</v>
      </c>
      <c r="I208" s="438"/>
      <c r="J208" s="438"/>
      <c r="K208" s="438"/>
    </row>
    <row r="209" spans="1:11">
      <c r="A209" s="346" t="s">
        <v>13</v>
      </c>
      <c r="B209" s="347"/>
      <c r="C209" s="348"/>
      <c r="D209" s="350">
        <v>300000</v>
      </c>
      <c r="E209" s="350">
        <v>300000</v>
      </c>
      <c r="F209" s="350">
        <v>300000</v>
      </c>
      <c r="G209" s="351">
        <v>300000</v>
      </c>
      <c r="H209" s="351">
        <v>300000</v>
      </c>
      <c r="I209" s="438"/>
      <c r="J209" s="438"/>
      <c r="K209" s="438"/>
    </row>
    <row r="210" spans="1:11" ht="15" customHeight="1">
      <c r="A210" s="352" t="s">
        <v>14</v>
      </c>
      <c r="B210" s="353"/>
      <c r="C210" s="354"/>
      <c r="D210" s="357">
        <v>300000</v>
      </c>
      <c r="E210" s="357">
        <v>300000</v>
      </c>
      <c r="F210" s="357">
        <v>300000</v>
      </c>
      <c r="G210" s="358">
        <v>300000</v>
      </c>
      <c r="H210" s="358">
        <v>300000</v>
      </c>
      <c r="I210" s="438"/>
      <c r="J210" s="438"/>
      <c r="K210" s="438"/>
    </row>
    <row r="211" spans="1:11">
      <c r="A211" s="352" t="s">
        <v>15</v>
      </c>
      <c r="B211" s="353"/>
      <c r="C211" s="354"/>
      <c r="D211" s="357">
        <v>0</v>
      </c>
      <c r="E211" s="357">
        <v>0</v>
      </c>
      <c r="F211" s="357">
        <v>0</v>
      </c>
      <c r="G211" s="358">
        <v>0</v>
      </c>
      <c r="H211" s="358">
        <v>0</v>
      </c>
      <c r="I211" s="438"/>
      <c r="J211" s="438"/>
      <c r="K211" s="438"/>
    </row>
    <row r="212" spans="1:11" ht="31.5" customHeight="1">
      <c r="A212" s="352" t="s">
        <v>17</v>
      </c>
      <c r="B212" s="353"/>
      <c r="C212" s="354"/>
      <c r="D212" s="357">
        <v>0</v>
      </c>
      <c r="E212" s="357">
        <v>0</v>
      </c>
      <c r="F212" s="357">
        <v>0</v>
      </c>
      <c r="G212" s="358">
        <v>0</v>
      </c>
      <c r="H212" s="358">
        <v>0</v>
      </c>
      <c r="I212" s="438"/>
      <c r="J212" s="438"/>
      <c r="K212" s="438"/>
    </row>
    <row r="213" spans="1:11">
      <c r="A213" s="855" t="s">
        <v>1736</v>
      </c>
      <c r="B213" s="359" t="s">
        <v>20</v>
      </c>
      <c r="C213" s="423"/>
      <c r="D213" s="433" t="s">
        <v>12</v>
      </c>
      <c r="E213" s="433" t="s">
        <v>12</v>
      </c>
      <c r="F213" s="433" t="s">
        <v>12</v>
      </c>
      <c r="G213" s="434" t="s">
        <v>12</v>
      </c>
      <c r="H213" s="434" t="s">
        <v>12</v>
      </c>
      <c r="I213" s="438"/>
      <c r="J213" s="438"/>
      <c r="K213" s="438"/>
    </row>
    <row r="214" spans="1:11" ht="112.5">
      <c r="A214" s="844"/>
      <c r="B214" s="365" t="s">
        <v>1162</v>
      </c>
      <c r="C214" s="423"/>
      <c r="D214" s="384" t="s">
        <v>27</v>
      </c>
      <c r="E214" s="384" t="s">
        <v>27</v>
      </c>
      <c r="F214" s="384" t="s">
        <v>27</v>
      </c>
      <c r="G214" s="386" t="s">
        <v>27</v>
      </c>
      <c r="H214" s="386" t="s">
        <v>27</v>
      </c>
      <c r="I214" s="438"/>
      <c r="J214" s="438"/>
      <c r="K214" s="438"/>
    </row>
    <row r="215" spans="1:11" ht="23.25">
      <c r="A215" s="346" t="s">
        <v>13</v>
      </c>
      <c r="B215" s="347"/>
      <c r="C215" s="347"/>
      <c r="D215" s="412" t="s">
        <v>1140</v>
      </c>
      <c r="E215" s="412" t="s">
        <v>1140</v>
      </c>
      <c r="F215" s="412" t="s">
        <v>1140</v>
      </c>
      <c r="G215" s="413" t="s">
        <v>1140</v>
      </c>
      <c r="H215" s="413" t="s">
        <v>1140</v>
      </c>
      <c r="I215" s="438"/>
      <c r="J215" s="438"/>
      <c r="K215" s="438"/>
    </row>
    <row r="216" spans="1:11" ht="15" customHeight="1">
      <c r="A216" s="352" t="s">
        <v>14</v>
      </c>
      <c r="B216" s="353"/>
      <c r="C216" s="353"/>
      <c r="D216" s="394" t="s">
        <v>1139</v>
      </c>
      <c r="E216" s="394" t="s">
        <v>1139</v>
      </c>
      <c r="F216" s="394" t="s">
        <v>1139</v>
      </c>
      <c r="G216" s="395" t="s">
        <v>1139</v>
      </c>
      <c r="H216" s="395" t="s">
        <v>1139</v>
      </c>
      <c r="I216" s="438"/>
      <c r="J216" s="438"/>
      <c r="K216" s="438"/>
    </row>
    <row r="217" spans="1:11">
      <c r="A217" s="352" t="s">
        <v>15</v>
      </c>
      <c r="B217" s="353"/>
      <c r="C217" s="353"/>
      <c r="D217" s="357">
        <v>0</v>
      </c>
      <c r="E217" s="357">
        <v>0</v>
      </c>
      <c r="F217" s="357">
        <v>0</v>
      </c>
      <c r="G217" s="358">
        <v>0</v>
      </c>
      <c r="H217" s="358"/>
      <c r="I217" s="438"/>
      <c r="J217" s="438"/>
      <c r="K217" s="438"/>
    </row>
    <row r="218" spans="1:11">
      <c r="A218" s="352" t="s">
        <v>17</v>
      </c>
      <c r="B218" s="353"/>
      <c r="C218" s="353"/>
      <c r="D218" s="357">
        <v>0</v>
      </c>
      <c r="E218" s="357">
        <v>0</v>
      </c>
      <c r="F218" s="357">
        <v>0</v>
      </c>
      <c r="G218" s="358">
        <v>0</v>
      </c>
      <c r="H218" s="358"/>
      <c r="I218" s="438"/>
      <c r="J218" s="438"/>
      <c r="K218" s="438"/>
    </row>
    <row r="219" spans="1:11">
      <c r="A219" s="843" t="s">
        <v>1737</v>
      </c>
      <c r="B219" s="369" t="s">
        <v>20</v>
      </c>
      <c r="C219" s="388"/>
      <c r="D219" s="381" t="s">
        <v>12</v>
      </c>
      <c r="E219" s="381" t="s">
        <v>12</v>
      </c>
      <c r="F219" s="381" t="s">
        <v>12</v>
      </c>
      <c r="G219" s="382" t="s">
        <v>12</v>
      </c>
      <c r="H219" s="382" t="s">
        <v>12</v>
      </c>
      <c r="I219" s="438"/>
      <c r="J219" s="438"/>
      <c r="K219" s="438"/>
    </row>
    <row r="220" spans="1:11" ht="371.25">
      <c r="A220" s="844"/>
      <c r="B220" s="389" t="s">
        <v>1161</v>
      </c>
      <c r="C220" s="390"/>
      <c r="D220" s="385" t="s">
        <v>1738</v>
      </c>
      <c r="E220" s="385" t="s">
        <v>1738</v>
      </c>
      <c r="F220" s="385" t="s">
        <v>1738</v>
      </c>
      <c r="G220" s="385" t="s">
        <v>1738</v>
      </c>
      <c r="H220" s="391" t="s">
        <v>1738</v>
      </c>
      <c r="I220" s="438"/>
      <c r="J220" s="438"/>
      <c r="K220" s="438"/>
    </row>
    <row r="221" spans="1:11" ht="23.25">
      <c r="A221" s="445" t="s">
        <v>13</v>
      </c>
      <c r="B221" s="444"/>
      <c r="C221" s="444"/>
      <c r="D221" s="444" t="s">
        <v>1160</v>
      </c>
      <c r="E221" s="444" t="s">
        <v>1160</v>
      </c>
      <c r="F221" s="444" t="s">
        <v>1160</v>
      </c>
      <c r="G221" s="443" t="s">
        <v>1160</v>
      </c>
      <c r="H221" s="443" t="s">
        <v>1160</v>
      </c>
      <c r="I221" s="438"/>
      <c r="J221" s="438"/>
      <c r="K221" s="438"/>
    </row>
    <row r="222" spans="1:11" ht="15" customHeight="1">
      <c r="A222" s="352" t="s">
        <v>14</v>
      </c>
      <c r="B222" s="392"/>
      <c r="C222" s="393"/>
      <c r="D222" s="394" t="s">
        <v>1139</v>
      </c>
      <c r="E222" s="394" t="s">
        <v>1139</v>
      </c>
      <c r="F222" s="394" t="s">
        <v>1139</v>
      </c>
      <c r="G222" s="395" t="s">
        <v>1139</v>
      </c>
      <c r="H222" s="395" t="s">
        <v>1139</v>
      </c>
      <c r="I222" s="438"/>
      <c r="J222" s="438"/>
      <c r="K222" s="438"/>
    </row>
    <row r="223" spans="1:11">
      <c r="A223" s="352" t="s">
        <v>15</v>
      </c>
      <c r="B223" s="392"/>
      <c r="C223" s="393"/>
      <c r="D223" s="396">
        <v>0</v>
      </c>
      <c r="E223" s="396">
        <v>0</v>
      </c>
      <c r="F223" s="396">
        <v>0</v>
      </c>
      <c r="G223" s="356">
        <v>0</v>
      </c>
      <c r="H223" s="356"/>
      <c r="I223" s="438"/>
      <c r="J223" s="438"/>
      <c r="K223" s="438"/>
    </row>
    <row r="224" spans="1:11" ht="33" customHeight="1">
      <c r="A224" s="352" t="s">
        <v>17</v>
      </c>
      <c r="B224" s="392"/>
      <c r="C224" s="393"/>
      <c r="D224" s="396">
        <v>0</v>
      </c>
      <c r="E224" s="396">
        <v>0</v>
      </c>
      <c r="F224" s="396">
        <v>0</v>
      </c>
      <c r="G224" s="356">
        <v>0</v>
      </c>
      <c r="H224" s="356"/>
      <c r="I224" s="438"/>
      <c r="J224" s="438"/>
      <c r="K224" s="438"/>
    </row>
    <row r="225" spans="1:11">
      <c r="A225" s="845" t="s">
        <v>1159</v>
      </c>
      <c r="B225" s="397" t="s">
        <v>24</v>
      </c>
      <c r="C225" s="398"/>
      <c r="D225" s="399" t="s">
        <v>12</v>
      </c>
      <c r="E225" s="399" t="s">
        <v>12</v>
      </c>
      <c r="F225" s="399" t="s">
        <v>12</v>
      </c>
      <c r="G225" s="400" t="s">
        <v>12</v>
      </c>
      <c r="H225" s="400" t="s">
        <v>12</v>
      </c>
      <c r="I225" s="438"/>
      <c r="J225" s="438"/>
      <c r="K225" s="438"/>
    </row>
    <row r="226" spans="1:11" ht="236.25">
      <c r="A226" s="846"/>
      <c r="B226" s="389" t="s">
        <v>1158</v>
      </c>
      <c r="C226" s="398"/>
      <c r="D226" s="384" t="s">
        <v>1157</v>
      </c>
      <c r="E226" s="384" t="s">
        <v>1156</v>
      </c>
      <c r="F226" s="384" t="s">
        <v>1155</v>
      </c>
      <c r="G226" s="386" t="s">
        <v>1154</v>
      </c>
      <c r="H226" s="386" t="s">
        <v>1154</v>
      </c>
      <c r="I226" s="438"/>
      <c r="J226" s="438"/>
      <c r="K226" s="438"/>
    </row>
    <row r="227" spans="1:11" ht="23.25">
      <c r="A227" s="401" t="s">
        <v>13</v>
      </c>
      <c r="B227" s="402"/>
      <c r="C227" s="403"/>
      <c r="D227" s="404" t="s">
        <v>1139</v>
      </c>
      <c r="E227" s="404" t="s">
        <v>1139</v>
      </c>
      <c r="F227" s="404" t="s">
        <v>1139</v>
      </c>
      <c r="G227" s="405" t="s">
        <v>1139</v>
      </c>
      <c r="H227" s="405" t="s">
        <v>1139</v>
      </c>
      <c r="I227" s="438"/>
      <c r="J227" s="438"/>
      <c r="K227" s="438"/>
    </row>
    <row r="228" spans="1:11" ht="23.25">
      <c r="A228" s="406" t="s">
        <v>14</v>
      </c>
      <c r="B228" s="392"/>
      <c r="C228" s="393"/>
      <c r="D228" s="394" t="s">
        <v>1139</v>
      </c>
      <c r="E228" s="394" t="s">
        <v>1139</v>
      </c>
      <c r="F228" s="394" t="s">
        <v>1139</v>
      </c>
      <c r="G228" s="395" t="s">
        <v>1139</v>
      </c>
      <c r="H228" s="395" t="s">
        <v>1139</v>
      </c>
      <c r="I228" s="438"/>
      <c r="J228" s="438"/>
      <c r="K228" s="438"/>
    </row>
    <row r="229" spans="1:11">
      <c r="A229" s="406" t="s">
        <v>15</v>
      </c>
      <c r="B229" s="392"/>
      <c r="C229" s="393"/>
      <c r="D229" s="396">
        <v>0</v>
      </c>
      <c r="E229" s="396">
        <v>0</v>
      </c>
      <c r="F229" s="396">
        <v>0</v>
      </c>
      <c r="G229" s="356">
        <v>0</v>
      </c>
      <c r="H229" s="356">
        <v>0</v>
      </c>
      <c r="I229" s="438"/>
      <c r="J229" s="438"/>
      <c r="K229" s="438"/>
    </row>
    <row r="230" spans="1:11">
      <c r="A230" s="407" t="s">
        <v>17</v>
      </c>
      <c r="B230" s="392"/>
      <c r="C230" s="393"/>
      <c r="D230" s="396">
        <v>0</v>
      </c>
      <c r="E230" s="396">
        <v>0</v>
      </c>
      <c r="F230" s="396">
        <v>0</v>
      </c>
      <c r="G230" s="356">
        <v>0</v>
      </c>
      <c r="H230" s="356">
        <v>0</v>
      </c>
      <c r="I230" s="438"/>
      <c r="J230" s="438"/>
      <c r="K230" s="438"/>
    </row>
    <row r="231" spans="1:11">
      <c r="A231" s="408"/>
      <c r="B231" s="397" t="s">
        <v>24</v>
      </c>
      <c r="C231" s="398"/>
      <c r="D231" s="399" t="s">
        <v>12</v>
      </c>
      <c r="E231" s="399" t="s">
        <v>12</v>
      </c>
      <c r="F231" s="399" t="s">
        <v>12</v>
      </c>
      <c r="G231" s="409" t="s">
        <v>12</v>
      </c>
      <c r="H231" s="409" t="s">
        <v>12</v>
      </c>
      <c r="I231" s="438"/>
      <c r="J231" s="438"/>
      <c r="K231" s="438"/>
    </row>
    <row r="232" spans="1:11" ht="371.25">
      <c r="A232" s="687" t="s">
        <v>1739</v>
      </c>
      <c r="B232" s="451" t="s">
        <v>1740</v>
      </c>
      <c r="C232" s="450"/>
      <c r="D232" s="450" t="s">
        <v>1741</v>
      </c>
      <c r="E232" s="450" t="s">
        <v>1742</v>
      </c>
      <c r="F232" s="450" t="s">
        <v>1743</v>
      </c>
      <c r="G232" s="450" t="s">
        <v>1744</v>
      </c>
      <c r="H232" s="663" t="s">
        <v>1745</v>
      </c>
      <c r="I232" s="438"/>
      <c r="J232" s="438"/>
      <c r="K232" s="438"/>
    </row>
    <row r="233" spans="1:11" ht="23.25">
      <c r="A233" s="401" t="s">
        <v>13</v>
      </c>
      <c r="B233" s="411"/>
      <c r="C233" s="403"/>
      <c r="D233" s="412" t="s">
        <v>1140</v>
      </c>
      <c r="E233" s="412" t="s">
        <v>1140</v>
      </c>
      <c r="F233" s="412" t="s">
        <v>1140</v>
      </c>
      <c r="G233" s="413" t="s">
        <v>1140</v>
      </c>
      <c r="H233" s="413" t="s">
        <v>1140</v>
      </c>
      <c r="I233" s="438"/>
      <c r="J233" s="438"/>
      <c r="K233" s="438"/>
    </row>
    <row r="234" spans="1:11" ht="23.25">
      <c r="A234" s="406" t="s">
        <v>14</v>
      </c>
      <c r="B234" s="392"/>
      <c r="C234" s="393"/>
      <c r="D234" s="414" t="s">
        <v>1140</v>
      </c>
      <c r="E234" s="414" t="s">
        <v>1140</v>
      </c>
      <c r="F234" s="414" t="s">
        <v>1140</v>
      </c>
      <c r="G234" s="415" t="s">
        <v>1140</v>
      </c>
      <c r="H234" s="415" t="s">
        <v>1140</v>
      </c>
      <c r="I234" s="438"/>
      <c r="J234" s="438"/>
      <c r="K234" s="438"/>
    </row>
    <row r="235" spans="1:11">
      <c r="A235" s="406" t="s">
        <v>15</v>
      </c>
      <c r="B235" s="392"/>
      <c r="C235" s="393"/>
      <c r="D235" s="416">
        <v>0</v>
      </c>
      <c r="E235" s="416">
        <v>0</v>
      </c>
      <c r="F235" s="416">
        <v>0</v>
      </c>
      <c r="G235" s="417">
        <v>0</v>
      </c>
      <c r="H235" s="417">
        <v>0</v>
      </c>
      <c r="I235" s="438"/>
      <c r="J235" s="438"/>
      <c r="K235" s="438"/>
    </row>
    <row r="236" spans="1:11">
      <c r="A236" s="407" t="s">
        <v>17</v>
      </c>
      <c r="B236" s="392"/>
      <c r="C236" s="393"/>
      <c r="D236" s="416">
        <v>0</v>
      </c>
      <c r="E236" s="416">
        <v>0</v>
      </c>
      <c r="F236" s="416">
        <v>0</v>
      </c>
      <c r="G236" s="417">
        <v>0</v>
      </c>
      <c r="H236" s="417">
        <v>0</v>
      </c>
      <c r="I236" s="438"/>
      <c r="J236" s="438"/>
      <c r="K236" s="438"/>
    </row>
    <row r="237" spans="1:11">
      <c r="A237" s="408"/>
      <c r="B237" s="397" t="s">
        <v>24</v>
      </c>
      <c r="C237" s="398"/>
      <c r="D237" s="399" t="s">
        <v>12</v>
      </c>
      <c r="E237" s="399" t="s">
        <v>12</v>
      </c>
      <c r="F237" s="399" t="s">
        <v>12</v>
      </c>
      <c r="G237" s="409" t="s">
        <v>12</v>
      </c>
      <c r="H237" s="409" t="s">
        <v>12</v>
      </c>
      <c r="I237" s="438"/>
      <c r="J237" s="438"/>
      <c r="K237" s="438"/>
    </row>
    <row r="238" spans="1:11" ht="67.5">
      <c r="A238" s="410" t="s">
        <v>1746</v>
      </c>
      <c r="B238" s="365" t="s">
        <v>1747</v>
      </c>
      <c r="C238" s="384"/>
      <c r="D238" s="384" t="s">
        <v>1748</v>
      </c>
      <c r="E238" s="384" t="s">
        <v>1748</v>
      </c>
      <c r="F238" s="384" t="s">
        <v>1748</v>
      </c>
      <c r="G238" s="384" t="s">
        <v>1748</v>
      </c>
      <c r="H238" s="386" t="s">
        <v>1748</v>
      </c>
      <c r="I238" s="438"/>
      <c r="J238" s="438"/>
      <c r="K238" s="438"/>
    </row>
    <row r="239" spans="1:11" ht="15" customHeight="1">
      <c r="A239" s="401" t="s">
        <v>13</v>
      </c>
      <c r="B239" s="411"/>
      <c r="C239" s="403"/>
      <c r="D239" s="412" t="s">
        <v>1140</v>
      </c>
      <c r="E239" s="412" t="s">
        <v>1140</v>
      </c>
      <c r="F239" s="412" t="s">
        <v>1140</v>
      </c>
      <c r="G239" s="413" t="s">
        <v>1140</v>
      </c>
      <c r="H239" s="413" t="s">
        <v>1140</v>
      </c>
      <c r="I239" s="438"/>
      <c r="J239" s="438"/>
      <c r="K239" s="438"/>
    </row>
    <row r="240" spans="1:11" ht="23.25">
      <c r="A240" s="406" t="s">
        <v>14</v>
      </c>
      <c r="B240" s="392"/>
      <c r="C240" s="393"/>
      <c r="D240" s="414" t="s">
        <v>1140</v>
      </c>
      <c r="E240" s="414" t="s">
        <v>1140</v>
      </c>
      <c r="F240" s="414" t="s">
        <v>1140</v>
      </c>
      <c r="G240" s="415" t="s">
        <v>1140</v>
      </c>
      <c r="H240" s="415" t="s">
        <v>1140</v>
      </c>
      <c r="I240" s="438"/>
      <c r="J240" s="438"/>
      <c r="K240" s="438"/>
    </row>
    <row r="241" spans="1:11">
      <c r="A241" s="406" t="s">
        <v>15</v>
      </c>
      <c r="B241" s="392"/>
      <c r="C241" s="393"/>
      <c r="D241" s="416">
        <v>0</v>
      </c>
      <c r="E241" s="416">
        <v>0</v>
      </c>
      <c r="F241" s="416">
        <v>0</v>
      </c>
      <c r="G241" s="417">
        <v>0</v>
      </c>
      <c r="H241" s="417">
        <v>0</v>
      </c>
      <c r="I241" s="438"/>
      <c r="J241" s="438"/>
      <c r="K241" s="438"/>
    </row>
    <row r="242" spans="1:11">
      <c r="A242" s="407" t="s">
        <v>17</v>
      </c>
      <c r="B242" s="392"/>
      <c r="C242" s="393"/>
      <c r="D242" s="416">
        <v>0</v>
      </c>
      <c r="E242" s="416">
        <v>0</v>
      </c>
      <c r="F242" s="416">
        <v>0</v>
      </c>
      <c r="G242" s="417">
        <v>0</v>
      </c>
      <c r="H242" s="417">
        <v>0</v>
      </c>
      <c r="I242" s="438"/>
      <c r="J242" s="438"/>
      <c r="K242" s="438"/>
    </row>
    <row r="243" spans="1:11">
      <c r="A243" s="847" t="s">
        <v>1749</v>
      </c>
      <c r="B243" s="359" t="s">
        <v>20</v>
      </c>
      <c r="C243" s="427"/>
      <c r="D243" s="472" t="s">
        <v>12</v>
      </c>
      <c r="E243" s="472" t="s">
        <v>12</v>
      </c>
      <c r="F243" s="472" t="s">
        <v>12</v>
      </c>
      <c r="G243" s="471" t="s">
        <v>12</v>
      </c>
      <c r="H243" s="471" t="s">
        <v>12</v>
      </c>
      <c r="I243" s="438"/>
      <c r="J243" s="438"/>
      <c r="K243" s="438"/>
    </row>
    <row r="244" spans="1:11" ht="90">
      <c r="A244" s="848"/>
      <c r="B244" s="365" t="s">
        <v>1750</v>
      </c>
      <c r="C244" s="384"/>
      <c r="D244" s="384" t="s">
        <v>1751</v>
      </c>
      <c r="E244" s="384" t="s">
        <v>1751</v>
      </c>
      <c r="F244" s="384" t="s">
        <v>1751</v>
      </c>
      <c r="G244" s="384" t="s">
        <v>1751</v>
      </c>
      <c r="H244" s="386" t="s">
        <v>1751</v>
      </c>
      <c r="I244" s="438"/>
      <c r="J244" s="438"/>
      <c r="K244" s="438"/>
    </row>
    <row r="245" spans="1:11" ht="0.75" customHeight="1">
      <c r="A245" s="401" t="s">
        <v>13</v>
      </c>
      <c r="B245" s="402"/>
      <c r="C245" s="402"/>
      <c r="D245" s="404" t="s">
        <v>1139</v>
      </c>
      <c r="E245" s="404" t="s">
        <v>1139</v>
      </c>
      <c r="F245" s="404" t="s">
        <v>1139</v>
      </c>
      <c r="G245" s="405" t="s">
        <v>1139</v>
      </c>
      <c r="H245" s="405" t="s">
        <v>1139</v>
      </c>
    </row>
    <row r="246" spans="1:11" ht="15.75" hidden="1" customHeight="1" thickTop="1">
      <c r="A246" s="406" t="s">
        <v>14</v>
      </c>
      <c r="B246" s="392"/>
      <c r="C246" s="392"/>
      <c r="D246" s="394" t="s">
        <v>1139</v>
      </c>
      <c r="E246" s="394" t="s">
        <v>1139</v>
      </c>
      <c r="F246" s="394" t="s">
        <v>1139</v>
      </c>
      <c r="G246" s="395" t="s">
        <v>1139</v>
      </c>
      <c r="H246" s="395" t="s">
        <v>1139</v>
      </c>
    </row>
    <row r="247" spans="1:11" ht="15" hidden="1" customHeight="1">
      <c r="A247" s="406" t="s">
        <v>15</v>
      </c>
      <c r="B247" s="392"/>
      <c r="C247" s="392"/>
      <c r="D247" s="396">
        <v>0</v>
      </c>
      <c r="E247" s="396">
        <v>0</v>
      </c>
      <c r="F247" s="396">
        <v>0</v>
      </c>
      <c r="G247" s="418">
        <v>0</v>
      </c>
      <c r="H247" s="418">
        <v>0</v>
      </c>
    </row>
    <row r="248" spans="1:11" ht="15" hidden="1" customHeight="1">
      <c r="A248" s="442" t="s">
        <v>17</v>
      </c>
      <c r="B248" s="441"/>
      <c r="C248" s="441"/>
      <c r="D248" s="440">
        <v>0</v>
      </c>
      <c r="E248" s="440">
        <v>0</v>
      </c>
      <c r="F248" s="440">
        <v>0</v>
      </c>
      <c r="G248" s="439">
        <v>0</v>
      </c>
      <c r="H248" s="439">
        <v>0</v>
      </c>
    </row>
    <row r="249" spans="1:11" ht="165" customHeight="1">
      <c r="A249" s="849" t="s">
        <v>1752</v>
      </c>
      <c r="B249" s="849"/>
      <c r="C249" s="849"/>
      <c r="D249" s="8"/>
      <c r="E249" s="9"/>
    </row>
    <row r="250" spans="1:11" ht="15" customHeight="1">
      <c r="A250" s="6"/>
      <c r="B250" s="7"/>
      <c r="C250" s="436"/>
      <c r="D250" s="8"/>
      <c r="E250" s="9"/>
    </row>
    <row r="251" spans="1:11" ht="15" customHeight="1">
      <c r="A251" s="6"/>
      <c r="B251" s="7"/>
      <c r="C251" s="436"/>
      <c r="D251" s="8"/>
      <c r="E251" s="9"/>
    </row>
    <row r="252" spans="1:11" ht="15" customHeight="1" thickBot="1">
      <c r="A252" s="10"/>
      <c r="B252" s="11"/>
      <c r="C252" s="437"/>
      <c r="D252" s="12"/>
      <c r="E252" s="13"/>
    </row>
  </sheetData>
  <mergeCells count="36">
    <mergeCell ref="A160:A161"/>
    <mergeCell ref="A166:A167"/>
    <mergeCell ref="A114:A115"/>
    <mergeCell ref="A120:A121"/>
    <mergeCell ref="A127:A128"/>
    <mergeCell ref="A134:A135"/>
    <mergeCell ref="A141:A142"/>
    <mergeCell ref="A154:A155"/>
    <mergeCell ref="A1:H1"/>
    <mergeCell ref="A3:A4"/>
    <mergeCell ref="A64:A65"/>
    <mergeCell ref="A70:A71"/>
    <mergeCell ref="A10:A11"/>
    <mergeCell ref="A51:A52"/>
    <mergeCell ref="A57:A58"/>
    <mergeCell ref="A17:A18"/>
    <mergeCell ref="A23:A24"/>
    <mergeCell ref="A30:A31"/>
    <mergeCell ref="A37:A38"/>
    <mergeCell ref="A44:A45"/>
    <mergeCell ref="A108:A109"/>
    <mergeCell ref="A76:A77"/>
    <mergeCell ref="A89:A90"/>
    <mergeCell ref="A83:A84"/>
    <mergeCell ref="A102:A103"/>
    <mergeCell ref="A219:A220"/>
    <mergeCell ref="A225:A226"/>
    <mergeCell ref="A243:A244"/>
    <mergeCell ref="A249:C249"/>
    <mergeCell ref="A173:A174"/>
    <mergeCell ref="A180:A181"/>
    <mergeCell ref="A187:A188"/>
    <mergeCell ref="A193:A194"/>
    <mergeCell ref="A200:A201"/>
    <mergeCell ref="A207:A208"/>
    <mergeCell ref="A213:A214"/>
  </mergeCells>
  <pageMargins left="0.25" right="0.25" top="0.75" bottom="0.7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zoomScaleNormal="100" workbookViewId="0">
      <selection activeCell="A4" sqref="A4"/>
    </sheetView>
  </sheetViews>
  <sheetFormatPr defaultRowHeight="15"/>
  <cols>
    <col min="1" max="1" width="20" style="228" customWidth="1"/>
    <col min="2" max="2" width="29.42578125" style="229" customWidth="1"/>
    <col min="3" max="3" width="16.85546875" style="229" customWidth="1"/>
    <col min="4" max="4" width="25.42578125" style="229" customWidth="1"/>
    <col min="5" max="5" width="29" style="229" customWidth="1"/>
    <col min="6" max="6" width="25.42578125" style="229" customWidth="1"/>
    <col min="7" max="7" width="21.140625" style="229" customWidth="1"/>
    <col min="8" max="8" width="26.140625" style="194" customWidth="1"/>
  </cols>
  <sheetData>
    <row r="1" spans="1:8" ht="19.5" customHeight="1" thickBot="1">
      <c r="A1" s="880" t="s">
        <v>28</v>
      </c>
      <c r="B1" s="881"/>
      <c r="C1" s="881"/>
      <c r="D1" s="881"/>
      <c r="E1" s="881"/>
      <c r="F1" s="881"/>
      <c r="G1" s="881"/>
    </row>
    <row r="2" spans="1:8" ht="25.5">
      <c r="A2" s="882"/>
      <c r="B2" s="884" t="s">
        <v>29</v>
      </c>
      <c r="C2" s="886" t="s">
        <v>30</v>
      </c>
      <c r="D2" s="191" t="s">
        <v>31</v>
      </c>
      <c r="E2" s="192"/>
      <c r="F2" s="192"/>
      <c r="G2" s="192"/>
      <c r="H2" s="192"/>
    </row>
    <row r="3" spans="1:8" ht="31.5" customHeight="1" thickBot="1">
      <c r="A3" s="883"/>
      <c r="B3" s="885"/>
      <c r="C3" s="887"/>
      <c r="D3" s="193" t="s">
        <v>32</v>
      </c>
      <c r="E3" s="193" t="s">
        <v>33</v>
      </c>
      <c r="F3" s="193" t="s">
        <v>34</v>
      </c>
      <c r="G3" s="193" t="s">
        <v>35</v>
      </c>
      <c r="H3" s="190" t="s">
        <v>891</v>
      </c>
    </row>
    <row r="4" spans="1:8" ht="146.25" customHeight="1" thickBot="1">
      <c r="A4" s="172" t="s">
        <v>36</v>
      </c>
      <c r="B4" s="877" t="s">
        <v>37</v>
      </c>
      <c r="C4" s="878"/>
      <c r="D4" s="878"/>
      <c r="E4" s="878"/>
      <c r="F4" s="878"/>
      <c r="G4" s="878"/>
      <c r="H4" s="879"/>
    </row>
    <row r="5" spans="1:8" ht="409.6" thickBot="1">
      <c r="A5" s="173" t="s">
        <v>38</v>
      </c>
      <c r="B5" s="174" t="s">
        <v>866</v>
      </c>
      <c r="C5" s="175" t="s">
        <v>39</v>
      </c>
      <c r="D5" s="175" t="s">
        <v>921</v>
      </c>
      <c r="E5" s="174" t="s">
        <v>922</v>
      </c>
      <c r="F5" s="175" t="s">
        <v>923</v>
      </c>
      <c r="G5" s="188" t="s">
        <v>40</v>
      </c>
      <c r="H5" s="195" t="s">
        <v>924</v>
      </c>
    </row>
    <row r="6" spans="1:8" ht="15.75" thickBot="1">
      <c r="A6" s="196" t="s">
        <v>41</v>
      </c>
      <c r="B6" s="197" t="s">
        <v>42</v>
      </c>
      <c r="C6" s="197"/>
      <c r="D6" s="198"/>
      <c r="E6" s="198"/>
      <c r="F6" s="198"/>
      <c r="G6" s="199"/>
      <c r="H6" s="199"/>
    </row>
    <row r="7" spans="1:8" ht="409.6" thickBot="1">
      <c r="A7" s="173" t="s">
        <v>43</v>
      </c>
      <c r="B7" s="200" t="s">
        <v>44</v>
      </c>
      <c r="C7" s="201" t="s">
        <v>45</v>
      </c>
      <c r="D7" s="202" t="s">
        <v>925</v>
      </c>
      <c r="E7" s="203" t="s">
        <v>926</v>
      </c>
      <c r="F7" s="202" t="s">
        <v>46</v>
      </c>
      <c r="G7" s="204" t="s">
        <v>47</v>
      </c>
      <c r="H7" s="205" t="s">
        <v>47</v>
      </c>
    </row>
    <row r="8" spans="1:8" ht="26.25" thickBot="1">
      <c r="A8" s="206" t="s">
        <v>41</v>
      </c>
      <c r="B8" s="182"/>
      <c r="C8" s="182"/>
      <c r="D8" s="208" t="s">
        <v>927</v>
      </c>
      <c r="E8" s="208"/>
      <c r="F8" s="208"/>
      <c r="G8" s="209"/>
      <c r="H8" s="209"/>
    </row>
    <row r="9" spans="1:8" ht="237" thickBot="1">
      <c r="A9" s="173" t="s">
        <v>48</v>
      </c>
      <c r="B9" s="174" t="s">
        <v>49</v>
      </c>
      <c r="C9" s="175" t="s">
        <v>50</v>
      </c>
      <c r="D9" s="175" t="s">
        <v>51</v>
      </c>
      <c r="E9" s="174" t="s">
        <v>52</v>
      </c>
      <c r="F9" s="175" t="s">
        <v>53</v>
      </c>
      <c r="G9" s="210" t="s">
        <v>892</v>
      </c>
      <c r="H9" s="211" t="s">
        <v>893</v>
      </c>
    </row>
    <row r="10" spans="1:8" ht="15.75" thickBot="1">
      <c r="A10" s="183" t="s">
        <v>41</v>
      </c>
      <c r="B10" s="184" t="s">
        <v>42</v>
      </c>
      <c r="C10" s="184"/>
      <c r="D10" s="212"/>
      <c r="E10" s="212"/>
      <c r="F10" s="212"/>
      <c r="G10" s="213"/>
      <c r="H10" s="213"/>
    </row>
    <row r="11" spans="1:8" ht="409.6" thickBot="1">
      <c r="A11" s="173" t="s">
        <v>55</v>
      </c>
      <c r="B11" s="174" t="s">
        <v>56</v>
      </c>
      <c r="C11" s="175" t="s">
        <v>57</v>
      </c>
      <c r="D11" s="175" t="s">
        <v>928</v>
      </c>
      <c r="E11" s="174" t="s">
        <v>929</v>
      </c>
      <c r="F11" s="175" t="s">
        <v>930</v>
      </c>
      <c r="G11" s="188" t="s">
        <v>931</v>
      </c>
      <c r="H11" s="211" t="s">
        <v>932</v>
      </c>
    </row>
    <row r="12" spans="1:8" ht="15.75" thickBot="1">
      <c r="A12" s="185" t="s">
        <v>41</v>
      </c>
      <c r="B12" s="182"/>
      <c r="C12" s="182"/>
      <c r="D12" s="214" t="s">
        <v>933</v>
      </c>
      <c r="E12" s="207" t="s">
        <v>934</v>
      </c>
      <c r="F12" s="214" t="s">
        <v>934</v>
      </c>
      <c r="G12" s="214" t="s">
        <v>934</v>
      </c>
      <c r="H12" s="214" t="s">
        <v>934</v>
      </c>
    </row>
    <row r="13" spans="1:8" ht="116.25" thickBot="1">
      <c r="A13" s="215" t="s">
        <v>935</v>
      </c>
      <c r="B13" s="216" t="s">
        <v>936</v>
      </c>
      <c r="C13" s="216" t="s">
        <v>937</v>
      </c>
      <c r="D13" s="216" t="s">
        <v>938</v>
      </c>
      <c r="E13" s="216" t="s">
        <v>939</v>
      </c>
      <c r="F13" s="216"/>
      <c r="G13" s="216"/>
      <c r="H13" s="216"/>
    </row>
    <row r="14" spans="1:8" ht="15.75" thickBot="1">
      <c r="A14" s="183" t="s">
        <v>41</v>
      </c>
      <c r="B14" s="183"/>
      <c r="C14" s="183"/>
      <c r="D14" s="183"/>
      <c r="E14" s="183" t="s">
        <v>940</v>
      </c>
      <c r="F14" s="183"/>
      <c r="G14" s="183"/>
      <c r="H14" s="183"/>
    </row>
    <row r="15" spans="1:8" ht="409.6" thickBot="1">
      <c r="A15" s="176" t="s">
        <v>941</v>
      </c>
      <c r="B15" s="217" t="s">
        <v>942</v>
      </c>
      <c r="C15" s="218" t="s">
        <v>58</v>
      </c>
      <c r="D15" s="219" t="s">
        <v>894</v>
      </c>
      <c r="E15" s="220" t="s">
        <v>943</v>
      </c>
      <c r="F15" s="221" t="s">
        <v>59</v>
      </c>
      <c r="G15" s="222" t="s">
        <v>60</v>
      </c>
      <c r="H15" s="223" t="s">
        <v>895</v>
      </c>
    </row>
    <row r="16" spans="1:8" ht="15.75" thickBot="1">
      <c r="A16" s="185" t="s">
        <v>41</v>
      </c>
      <c r="B16" s="208"/>
      <c r="C16" s="182"/>
      <c r="D16" s="208"/>
      <c r="E16" s="208" t="s">
        <v>944</v>
      </c>
      <c r="F16" s="208"/>
      <c r="G16" s="208"/>
      <c r="H16" s="208"/>
    </row>
    <row r="17" spans="1:8" ht="409.6" thickBot="1">
      <c r="A17" s="173" t="s">
        <v>945</v>
      </c>
      <c r="B17" s="174" t="s">
        <v>61</v>
      </c>
      <c r="C17" s="177" t="s">
        <v>62</v>
      </c>
      <c r="D17" s="178" t="s">
        <v>867</v>
      </c>
      <c r="E17" s="179" t="s">
        <v>63</v>
      </c>
      <c r="F17" s="178" t="s">
        <v>64</v>
      </c>
      <c r="G17" s="189" t="s">
        <v>65</v>
      </c>
      <c r="H17" s="224" t="s">
        <v>896</v>
      </c>
    </row>
    <row r="18" spans="1:8" ht="15.75" thickBot="1">
      <c r="A18" s="184" t="s">
        <v>41</v>
      </c>
      <c r="B18" s="184"/>
      <c r="C18" s="184"/>
      <c r="D18" s="212"/>
      <c r="E18" s="212" t="s">
        <v>946</v>
      </c>
      <c r="F18" s="212" t="s">
        <v>940</v>
      </c>
      <c r="G18" s="213" t="s">
        <v>940</v>
      </c>
      <c r="H18" s="213" t="s">
        <v>940</v>
      </c>
    </row>
    <row r="19" spans="1:8" ht="338.25" thickBot="1">
      <c r="A19" s="173" t="s">
        <v>947</v>
      </c>
      <c r="B19" s="174" t="s">
        <v>66</v>
      </c>
      <c r="C19" s="177" t="s">
        <v>67</v>
      </c>
      <c r="D19" s="178" t="s">
        <v>68</v>
      </c>
      <c r="E19" s="179" t="s">
        <v>948</v>
      </c>
      <c r="F19" s="178" t="s">
        <v>69</v>
      </c>
      <c r="G19" s="189" t="s">
        <v>70</v>
      </c>
      <c r="H19" s="224" t="s">
        <v>897</v>
      </c>
    </row>
    <row r="20" spans="1:8" ht="15.75" thickBot="1">
      <c r="A20" s="185" t="s">
        <v>41</v>
      </c>
      <c r="B20" s="182"/>
      <c r="C20" s="182"/>
      <c r="D20" s="208" t="s">
        <v>949</v>
      </c>
      <c r="E20" s="208" t="s">
        <v>950</v>
      </c>
      <c r="F20" s="208" t="s">
        <v>950</v>
      </c>
      <c r="G20" s="209" t="s">
        <v>950</v>
      </c>
      <c r="H20" s="209" t="s">
        <v>950</v>
      </c>
    </row>
    <row r="21" spans="1:8" ht="293.25" thickBot="1">
      <c r="A21" s="173" t="s">
        <v>951</v>
      </c>
      <c r="B21" s="174" t="s">
        <v>71</v>
      </c>
      <c r="C21" s="177" t="s">
        <v>72</v>
      </c>
      <c r="D21" s="177" t="s">
        <v>73</v>
      </c>
      <c r="E21" s="180" t="s">
        <v>74</v>
      </c>
      <c r="F21" s="177" t="s">
        <v>75</v>
      </c>
      <c r="G21" s="181" t="s">
        <v>76</v>
      </c>
      <c r="H21" s="210" t="s">
        <v>76</v>
      </c>
    </row>
    <row r="22" spans="1:8" ht="15.75" thickBot="1">
      <c r="A22" s="186" t="s">
        <v>41</v>
      </c>
      <c r="B22" s="187"/>
      <c r="C22" s="187"/>
      <c r="D22" s="225"/>
      <c r="E22" s="225"/>
      <c r="F22" s="225"/>
      <c r="G22" s="226"/>
      <c r="H22" s="226"/>
    </row>
    <row r="23" spans="1:8" ht="113.25" thickBot="1">
      <c r="A23" s="173" t="s">
        <v>952</v>
      </c>
      <c r="B23" s="174" t="s">
        <v>77</v>
      </c>
      <c r="C23" s="177" t="s">
        <v>78</v>
      </c>
      <c r="D23" s="178" t="s">
        <v>79</v>
      </c>
      <c r="E23" s="179" t="s">
        <v>80</v>
      </c>
      <c r="F23" s="178" t="s">
        <v>80</v>
      </c>
      <c r="G23" s="189" t="s">
        <v>81</v>
      </c>
      <c r="H23" s="227" t="s">
        <v>81</v>
      </c>
    </row>
    <row r="24" spans="1:8" ht="15.75" thickBot="1">
      <c r="A24" s="186" t="s">
        <v>82</v>
      </c>
      <c r="B24" s="187"/>
      <c r="C24" s="187"/>
      <c r="D24" s="225"/>
      <c r="E24" s="225"/>
      <c r="F24" s="225"/>
      <c r="G24" s="226"/>
      <c r="H24" s="226"/>
    </row>
  </sheetData>
  <mergeCells count="5">
    <mergeCell ref="B4:H4"/>
    <mergeCell ref="A1:G1"/>
    <mergeCell ref="A2:A3"/>
    <mergeCell ref="B2:B3"/>
    <mergeCell ref="C2:C3"/>
  </mergeCells>
  <pageMargins left="0.7" right="0.7" top="0.75" bottom="0.75" header="0.3" footer="0.3"/>
  <pageSetup scale="6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zoomScale="70" zoomScaleNormal="70" workbookViewId="0">
      <selection sqref="A1:Q1048576"/>
    </sheetView>
  </sheetViews>
  <sheetFormatPr defaultRowHeight="15"/>
  <cols>
    <col min="1" max="1" width="14.7109375" style="787" customWidth="1"/>
    <col min="2" max="2" width="16.140625" style="787" customWidth="1"/>
    <col min="3" max="3" width="21.42578125" style="787" customWidth="1"/>
    <col min="4" max="4" width="51.28515625" style="787" customWidth="1"/>
    <col min="5" max="5" width="52.42578125" style="787" customWidth="1"/>
    <col min="6" max="6" width="52" style="787" customWidth="1"/>
    <col min="7" max="7" width="46.85546875" style="787" customWidth="1"/>
    <col min="8" max="15" width="39.42578125" style="787" customWidth="1"/>
    <col min="16" max="16" width="40.42578125" style="787" customWidth="1"/>
    <col min="17" max="17" width="16.7109375" style="787" customWidth="1"/>
  </cols>
  <sheetData>
    <row r="1" spans="1:17" ht="15.75">
      <c r="A1" s="908" t="s">
        <v>1936</v>
      </c>
      <c r="B1" s="908"/>
      <c r="C1" s="908"/>
      <c r="D1" s="908"/>
      <c r="E1" s="908"/>
      <c r="F1" s="908"/>
      <c r="G1" s="908"/>
      <c r="H1" s="908"/>
      <c r="I1" s="908"/>
      <c r="J1" s="908"/>
      <c r="K1" s="908"/>
      <c r="L1" s="908"/>
      <c r="M1" s="908"/>
      <c r="N1" s="908"/>
      <c r="O1" s="908"/>
      <c r="P1" s="908"/>
      <c r="Q1" s="908"/>
    </row>
    <row r="2" spans="1:17" ht="18.75">
      <c r="A2" s="909" t="s">
        <v>1937</v>
      </c>
      <c r="B2" s="909" t="s">
        <v>1938</v>
      </c>
      <c r="C2" s="909" t="s">
        <v>1939</v>
      </c>
      <c r="D2" s="912"/>
      <c r="E2" s="912"/>
      <c r="F2" s="912"/>
      <c r="G2" s="912"/>
      <c r="H2" s="912"/>
      <c r="I2" s="912"/>
      <c r="J2" s="912"/>
      <c r="K2" s="912"/>
      <c r="L2" s="912"/>
      <c r="M2" s="912"/>
      <c r="N2" s="912"/>
      <c r="O2" s="912"/>
      <c r="P2" s="909" t="s">
        <v>1940</v>
      </c>
      <c r="Q2" s="909" t="s">
        <v>1941</v>
      </c>
    </row>
    <row r="3" spans="1:17">
      <c r="A3" s="910"/>
      <c r="B3" s="910"/>
      <c r="C3" s="910"/>
      <c r="D3" s="905" t="s">
        <v>34</v>
      </c>
      <c r="E3" s="906"/>
      <c r="F3" s="905" t="s">
        <v>35</v>
      </c>
      <c r="G3" s="906"/>
      <c r="H3" s="905" t="s">
        <v>891</v>
      </c>
      <c r="I3" s="906"/>
      <c r="J3" s="905" t="s">
        <v>988</v>
      </c>
      <c r="K3" s="906"/>
      <c r="L3" s="905" t="s">
        <v>1375</v>
      </c>
      <c r="M3" s="906"/>
      <c r="N3" s="905" t="s">
        <v>1942</v>
      </c>
      <c r="O3" s="906"/>
      <c r="P3" s="910"/>
      <c r="Q3" s="910"/>
    </row>
    <row r="4" spans="1:17">
      <c r="A4" s="911"/>
      <c r="B4" s="911"/>
      <c r="C4" s="911"/>
      <c r="D4" s="785" t="s">
        <v>1943</v>
      </c>
      <c r="E4" s="785" t="s">
        <v>30</v>
      </c>
      <c r="F4" s="785" t="s">
        <v>1943</v>
      </c>
      <c r="G4" s="785" t="s">
        <v>30</v>
      </c>
      <c r="H4" s="785" t="s">
        <v>1943</v>
      </c>
      <c r="I4" s="785" t="s">
        <v>30</v>
      </c>
      <c r="J4" s="785" t="s">
        <v>1943</v>
      </c>
      <c r="K4" s="785" t="s">
        <v>30</v>
      </c>
      <c r="L4" s="785" t="s">
        <v>1943</v>
      </c>
      <c r="M4" s="785" t="s">
        <v>30</v>
      </c>
      <c r="N4" s="785" t="s">
        <v>1943</v>
      </c>
      <c r="O4" s="785"/>
      <c r="P4" s="911"/>
      <c r="Q4" s="911"/>
    </row>
    <row r="5" spans="1:17" ht="180">
      <c r="A5" s="890" t="s">
        <v>1944</v>
      </c>
      <c r="B5" s="888" t="s">
        <v>1945</v>
      </c>
      <c r="C5" s="786" t="s">
        <v>1946</v>
      </c>
      <c r="D5" s="787" t="s">
        <v>1947</v>
      </c>
      <c r="E5" s="787" t="s">
        <v>1948</v>
      </c>
      <c r="F5" s="787" t="s">
        <v>1949</v>
      </c>
      <c r="G5" s="787" t="s">
        <v>1950</v>
      </c>
      <c r="H5" s="787" t="s">
        <v>1951</v>
      </c>
      <c r="I5" s="787" t="s">
        <v>1952</v>
      </c>
      <c r="J5" s="787" t="s">
        <v>1951</v>
      </c>
      <c r="K5" s="787" t="s">
        <v>1952</v>
      </c>
      <c r="L5" s="787" t="s">
        <v>1951</v>
      </c>
      <c r="M5" s="787" t="s">
        <v>1952</v>
      </c>
      <c r="N5" s="894" t="s">
        <v>1953</v>
      </c>
      <c r="O5" s="894" t="s">
        <v>1954</v>
      </c>
      <c r="P5" s="787" t="s">
        <v>1955</v>
      </c>
      <c r="Q5" s="787" t="s">
        <v>1956</v>
      </c>
    </row>
    <row r="6" spans="1:17" ht="180">
      <c r="A6" s="901"/>
      <c r="B6" s="889"/>
      <c r="C6" s="786" t="s">
        <v>1957</v>
      </c>
      <c r="D6" s="788" t="s">
        <v>1958</v>
      </c>
      <c r="E6" s="788" t="s">
        <v>1959</v>
      </c>
      <c r="F6" s="788" t="s">
        <v>1960</v>
      </c>
      <c r="G6" s="788" t="s">
        <v>1961</v>
      </c>
      <c r="H6" s="788" t="s">
        <v>1962</v>
      </c>
      <c r="I6" s="788" t="s">
        <v>1963</v>
      </c>
      <c r="J6" s="788" t="s">
        <v>1962</v>
      </c>
      <c r="K6" s="788" t="s">
        <v>1963</v>
      </c>
      <c r="L6" s="788" t="s">
        <v>1962</v>
      </c>
      <c r="M6" s="788" t="s">
        <v>1963</v>
      </c>
      <c r="N6" s="895"/>
      <c r="O6" s="895"/>
      <c r="P6" s="787" t="s">
        <v>1964</v>
      </c>
    </row>
    <row r="7" spans="1:17" ht="45">
      <c r="A7" s="901"/>
      <c r="B7" s="889"/>
      <c r="C7" s="907" t="s">
        <v>1965</v>
      </c>
      <c r="D7" s="788" t="s">
        <v>1966</v>
      </c>
      <c r="E7" s="788" t="s">
        <v>1967</v>
      </c>
      <c r="F7" s="788" t="s">
        <v>1968</v>
      </c>
      <c r="G7" s="788" t="s">
        <v>1969</v>
      </c>
      <c r="H7" s="788" t="s">
        <v>1968</v>
      </c>
      <c r="I7" s="788" t="s">
        <v>1969</v>
      </c>
      <c r="J7" s="788" t="s">
        <v>1968</v>
      </c>
      <c r="K7" s="788" t="s">
        <v>1969</v>
      </c>
      <c r="L7" s="788" t="s">
        <v>1968</v>
      </c>
      <c r="M7" s="788" t="s">
        <v>1969</v>
      </c>
      <c r="N7" s="895"/>
      <c r="O7" s="895"/>
      <c r="P7" s="788" t="s">
        <v>1970</v>
      </c>
      <c r="Q7" s="788" t="s">
        <v>1956</v>
      </c>
    </row>
    <row r="8" spans="1:17" ht="45">
      <c r="A8" s="901"/>
      <c r="B8" s="889"/>
      <c r="C8" s="907"/>
      <c r="D8" s="788" t="s">
        <v>1971</v>
      </c>
      <c r="E8" s="788" t="s">
        <v>1972</v>
      </c>
      <c r="F8" s="788"/>
      <c r="G8" s="788"/>
      <c r="H8" s="788"/>
      <c r="I8" s="788"/>
      <c r="J8" s="788"/>
      <c r="K8" s="788"/>
      <c r="L8" s="789"/>
      <c r="M8" s="789"/>
      <c r="N8" s="895"/>
      <c r="O8" s="895"/>
      <c r="P8" s="788" t="s">
        <v>1973</v>
      </c>
      <c r="Q8" s="788"/>
    </row>
    <row r="9" spans="1:17" ht="45">
      <c r="A9" s="901"/>
      <c r="B9" s="889"/>
      <c r="C9" s="907"/>
      <c r="D9" s="787" t="s">
        <v>1974</v>
      </c>
      <c r="E9" s="790" t="s">
        <v>1975</v>
      </c>
      <c r="F9" s="788" t="s">
        <v>1976</v>
      </c>
      <c r="G9" s="788" t="s">
        <v>1977</v>
      </c>
      <c r="H9" s="788"/>
      <c r="I9" s="788"/>
      <c r="J9" s="788"/>
      <c r="K9" s="788"/>
      <c r="L9" s="788"/>
      <c r="M9" s="788"/>
      <c r="N9" s="895"/>
      <c r="O9" s="895"/>
      <c r="P9" s="788" t="s">
        <v>1973</v>
      </c>
      <c r="Q9" s="788"/>
    </row>
    <row r="10" spans="1:17" ht="60">
      <c r="A10" s="901"/>
      <c r="B10" s="889"/>
      <c r="C10" s="907"/>
      <c r="D10" s="791" t="s">
        <v>1978</v>
      </c>
      <c r="E10" s="791" t="s">
        <v>1979</v>
      </c>
      <c r="F10" s="791" t="s">
        <v>1978</v>
      </c>
      <c r="G10" s="791" t="s">
        <v>1979</v>
      </c>
      <c r="H10" s="791" t="s">
        <v>1978</v>
      </c>
      <c r="I10" s="791" t="s">
        <v>1979</v>
      </c>
      <c r="J10" s="791" t="s">
        <v>1978</v>
      </c>
      <c r="K10" s="791" t="s">
        <v>1979</v>
      </c>
      <c r="L10" s="791" t="s">
        <v>1978</v>
      </c>
      <c r="M10" s="791" t="s">
        <v>1979</v>
      </c>
      <c r="N10" s="895"/>
      <c r="O10" s="895"/>
      <c r="P10" s="791" t="s">
        <v>1980</v>
      </c>
      <c r="Q10" s="791"/>
    </row>
    <row r="11" spans="1:17" ht="45">
      <c r="A11" s="901"/>
      <c r="B11" s="889"/>
      <c r="C11" s="907"/>
      <c r="D11" s="792" t="s">
        <v>1951</v>
      </c>
      <c r="E11" s="792" t="s">
        <v>1952</v>
      </c>
      <c r="F11" s="792" t="s">
        <v>1951</v>
      </c>
      <c r="G11" s="792" t="s">
        <v>1952</v>
      </c>
      <c r="H11" s="792" t="s">
        <v>1951</v>
      </c>
      <c r="I11" s="792" t="s">
        <v>1981</v>
      </c>
      <c r="J11" s="792" t="s">
        <v>1951</v>
      </c>
      <c r="K11" s="792" t="s">
        <v>1952</v>
      </c>
      <c r="L11" s="792" t="s">
        <v>1951</v>
      </c>
      <c r="M11" s="792" t="s">
        <v>1952</v>
      </c>
      <c r="N11" s="895"/>
      <c r="O11" s="895"/>
      <c r="P11" s="791" t="s">
        <v>1973</v>
      </c>
      <c r="Q11" s="791"/>
    </row>
    <row r="12" spans="1:17" ht="60">
      <c r="A12" s="901"/>
      <c r="B12" s="889"/>
      <c r="C12" s="793" t="s">
        <v>1982</v>
      </c>
      <c r="D12" s="788" t="s">
        <v>1983</v>
      </c>
      <c r="E12" s="788" t="s">
        <v>1984</v>
      </c>
      <c r="F12" s="787" t="s">
        <v>1985</v>
      </c>
      <c r="G12" s="787" t="s">
        <v>1986</v>
      </c>
      <c r="H12" s="787" t="s">
        <v>1987</v>
      </c>
      <c r="I12" s="787" t="s">
        <v>1988</v>
      </c>
      <c r="J12" s="787" t="s">
        <v>1989</v>
      </c>
      <c r="K12" s="787" t="s">
        <v>1990</v>
      </c>
      <c r="L12" s="787" t="s">
        <v>1989</v>
      </c>
      <c r="M12" s="787" t="s">
        <v>1990</v>
      </c>
      <c r="N12" s="895"/>
      <c r="O12" s="895"/>
      <c r="P12" s="788" t="s">
        <v>1991</v>
      </c>
    </row>
    <row r="13" spans="1:17" ht="90">
      <c r="A13" s="901"/>
      <c r="B13" s="889"/>
      <c r="C13" s="793" t="s">
        <v>1992</v>
      </c>
      <c r="D13" s="788" t="s">
        <v>1993</v>
      </c>
      <c r="E13" s="788" t="s">
        <v>1975</v>
      </c>
      <c r="F13" s="787" t="s">
        <v>1994</v>
      </c>
      <c r="G13" s="787" t="s">
        <v>1995</v>
      </c>
      <c r="H13" s="787" t="s">
        <v>1996</v>
      </c>
      <c r="I13" s="787" t="s">
        <v>1997</v>
      </c>
      <c r="N13" s="895"/>
      <c r="O13" s="895"/>
      <c r="P13" s="787" t="s">
        <v>1998</v>
      </c>
      <c r="Q13" s="787" t="s">
        <v>1956</v>
      </c>
    </row>
    <row r="14" spans="1:17" ht="135">
      <c r="A14" s="904"/>
      <c r="B14" s="897"/>
      <c r="C14" s="793" t="s">
        <v>1999</v>
      </c>
      <c r="D14" s="788" t="s">
        <v>2000</v>
      </c>
      <c r="E14" s="788" t="s">
        <v>1975</v>
      </c>
      <c r="F14" s="788" t="s">
        <v>2001</v>
      </c>
      <c r="G14" s="788" t="s">
        <v>2002</v>
      </c>
      <c r="H14" s="788" t="s">
        <v>2003</v>
      </c>
      <c r="I14" s="788" t="s">
        <v>2004</v>
      </c>
      <c r="J14" s="787" t="s">
        <v>2005</v>
      </c>
      <c r="K14" s="787" t="s">
        <v>2006</v>
      </c>
      <c r="L14" s="787" t="s">
        <v>2005</v>
      </c>
      <c r="M14" s="787" t="s">
        <v>2006</v>
      </c>
      <c r="N14" s="896"/>
      <c r="O14" s="896"/>
      <c r="P14" s="788" t="s">
        <v>2007</v>
      </c>
      <c r="Q14" s="787" t="s">
        <v>1956</v>
      </c>
    </row>
    <row r="15" spans="1:17" ht="180">
      <c r="A15" s="794" t="s">
        <v>2008</v>
      </c>
      <c r="B15" s="888" t="s">
        <v>2009</v>
      </c>
      <c r="C15" s="888" t="s">
        <v>2010</v>
      </c>
      <c r="D15" s="788" t="s">
        <v>2011</v>
      </c>
      <c r="E15" s="788" t="s">
        <v>1975</v>
      </c>
      <c r="F15" s="788" t="s">
        <v>2012</v>
      </c>
      <c r="G15" s="788" t="s">
        <v>2013</v>
      </c>
      <c r="H15" s="788" t="s">
        <v>2012</v>
      </c>
      <c r="I15" s="788" t="s">
        <v>2013</v>
      </c>
      <c r="J15" s="788" t="s">
        <v>2012</v>
      </c>
      <c r="K15" s="788" t="s">
        <v>2013</v>
      </c>
      <c r="L15" s="788" t="s">
        <v>2012</v>
      </c>
      <c r="M15" s="788" t="s">
        <v>2013</v>
      </c>
      <c r="N15" s="902" t="s">
        <v>1953</v>
      </c>
      <c r="O15" s="902" t="s">
        <v>1954</v>
      </c>
      <c r="P15" s="788" t="s">
        <v>2014</v>
      </c>
      <c r="Q15" s="788" t="s">
        <v>2015</v>
      </c>
    </row>
    <row r="16" spans="1:17" ht="150">
      <c r="A16" s="795"/>
      <c r="B16" s="889"/>
      <c r="C16" s="889"/>
      <c r="D16" s="791" t="s">
        <v>2016</v>
      </c>
      <c r="E16" s="791" t="s">
        <v>2017</v>
      </c>
      <c r="F16" s="796" t="s">
        <v>2018</v>
      </c>
      <c r="G16" s="796" t="s">
        <v>2019</v>
      </c>
      <c r="H16" s="796" t="s">
        <v>2018</v>
      </c>
      <c r="I16" s="796" t="s">
        <v>2019</v>
      </c>
      <c r="J16" s="796" t="s">
        <v>2018</v>
      </c>
      <c r="K16" s="796" t="s">
        <v>2019</v>
      </c>
      <c r="L16" s="796" t="s">
        <v>2020</v>
      </c>
      <c r="M16" s="796" t="s">
        <v>2019</v>
      </c>
      <c r="N16" s="891"/>
      <c r="O16" s="891"/>
      <c r="P16" s="788" t="s">
        <v>2021</v>
      </c>
      <c r="Q16" s="788"/>
    </row>
    <row r="17" spans="1:17" ht="75">
      <c r="A17" s="795"/>
      <c r="B17" s="889"/>
      <c r="C17" s="889"/>
      <c r="D17" s="796" t="s">
        <v>2022</v>
      </c>
      <c r="E17" s="796" t="s">
        <v>2023</v>
      </c>
      <c r="F17" s="796" t="s">
        <v>2024</v>
      </c>
      <c r="G17" s="796" t="s">
        <v>2025</v>
      </c>
      <c r="H17" s="796" t="s">
        <v>2022</v>
      </c>
      <c r="I17" s="796" t="s">
        <v>2025</v>
      </c>
      <c r="J17" s="796" t="s">
        <v>2022</v>
      </c>
      <c r="K17" s="796" t="s">
        <v>2025</v>
      </c>
      <c r="L17" s="796" t="s">
        <v>2022</v>
      </c>
      <c r="M17" s="796" t="s">
        <v>2025</v>
      </c>
      <c r="N17" s="891"/>
      <c r="O17" s="891"/>
      <c r="P17" s="788" t="s">
        <v>2026</v>
      </c>
      <c r="Q17" s="788"/>
    </row>
    <row r="18" spans="1:17" ht="105">
      <c r="A18" s="797"/>
      <c r="B18" s="889"/>
      <c r="C18" s="897"/>
      <c r="D18" s="796" t="s">
        <v>2027</v>
      </c>
      <c r="E18" s="796" t="s">
        <v>2028</v>
      </c>
      <c r="F18" s="796" t="s">
        <v>2027</v>
      </c>
      <c r="G18" s="796" t="s">
        <v>2028</v>
      </c>
      <c r="H18" s="791" t="s">
        <v>2027</v>
      </c>
      <c r="I18" s="791" t="s">
        <v>2028</v>
      </c>
      <c r="J18" s="791" t="s">
        <v>2027</v>
      </c>
      <c r="K18" s="791" t="s">
        <v>2028</v>
      </c>
      <c r="L18" s="791" t="s">
        <v>2027</v>
      </c>
      <c r="M18" s="791" t="s">
        <v>2028</v>
      </c>
      <c r="N18" s="891"/>
      <c r="O18" s="891"/>
      <c r="P18" s="798" t="s">
        <v>2029</v>
      </c>
      <c r="Q18" s="791"/>
    </row>
    <row r="19" spans="1:17" ht="225">
      <c r="A19" s="797"/>
      <c r="B19" s="889"/>
      <c r="C19" s="888" t="s">
        <v>2030</v>
      </c>
      <c r="D19" s="791" t="s">
        <v>2031</v>
      </c>
      <c r="E19" s="791" t="s">
        <v>2032</v>
      </c>
      <c r="F19" s="791" t="s">
        <v>2033</v>
      </c>
      <c r="G19" s="791" t="s">
        <v>2032</v>
      </c>
      <c r="H19" s="791" t="s">
        <v>2033</v>
      </c>
      <c r="I19" s="791" t="s">
        <v>2032</v>
      </c>
      <c r="J19" s="791" t="s">
        <v>2033</v>
      </c>
      <c r="K19" s="791" t="s">
        <v>2032</v>
      </c>
      <c r="L19" s="791" t="s">
        <v>2034</v>
      </c>
      <c r="M19" s="791" t="s">
        <v>2032</v>
      </c>
      <c r="N19" s="891"/>
      <c r="O19" s="891"/>
      <c r="P19" s="791" t="s">
        <v>2035</v>
      </c>
      <c r="Q19" s="799" t="s">
        <v>2036</v>
      </c>
    </row>
    <row r="20" spans="1:17" ht="195">
      <c r="A20" s="795"/>
      <c r="B20" s="889"/>
      <c r="C20" s="889"/>
      <c r="D20" s="788" t="s">
        <v>2037</v>
      </c>
      <c r="E20" s="788" t="s">
        <v>1975</v>
      </c>
      <c r="F20" s="788" t="s">
        <v>2038</v>
      </c>
      <c r="G20" s="788" t="s">
        <v>2039</v>
      </c>
      <c r="H20" s="788" t="s">
        <v>2040</v>
      </c>
      <c r="I20" s="788" t="s">
        <v>2041</v>
      </c>
      <c r="J20" s="788"/>
      <c r="K20" s="788"/>
      <c r="L20" s="788"/>
      <c r="M20" s="788"/>
      <c r="N20" s="891"/>
      <c r="O20" s="891"/>
      <c r="P20" s="788" t="s">
        <v>2042</v>
      </c>
      <c r="Q20" s="788" t="s">
        <v>1956</v>
      </c>
    </row>
    <row r="21" spans="1:17" ht="195">
      <c r="A21" s="795"/>
      <c r="B21" s="889"/>
      <c r="C21" s="889"/>
      <c r="D21" s="788" t="s">
        <v>2043</v>
      </c>
      <c r="E21" s="788" t="s">
        <v>2044</v>
      </c>
      <c r="F21" s="788" t="s">
        <v>2045</v>
      </c>
      <c r="G21" s="788" t="s">
        <v>2046</v>
      </c>
      <c r="H21" s="788" t="s">
        <v>2047</v>
      </c>
      <c r="I21" s="788" t="s">
        <v>2048</v>
      </c>
      <c r="J21" s="788" t="s">
        <v>2049</v>
      </c>
      <c r="K21" s="788" t="s">
        <v>2046</v>
      </c>
      <c r="L21" s="788" t="s">
        <v>2049</v>
      </c>
      <c r="M21" s="788" t="s">
        <v>2046</v>
      </c>
      <c r="N21" s="891"/>
      <c r="O21" s="891"/>
      <c r="P21" s="788" t="s">
        <v>2042</v>
      </c>
      <c r="Q21" s="790" t="s">
        <v>2050</v>
      </c>
    </row>
    <row r="22" spans="1:17" ht="225">
      <c r="A22" s="795"/>
      <c r="B22" s="889"/>
      <c r="C22" s="889"/>
      <c r="D22" s="788" t="s">
        <v>2051</v>
      </c>
      <c r="E22" s="788" t="s">
        <v>2052</v>
      </c>
      <c r="F22" s="788" t="s">
        <v>2051</v>
      </c>
      <c r="G22" s="788" t="s">
        <v>2052</v>
      </c>
      <c r="H22" s="788" t="s">
        <v>2051</v>
      </c>
      <c r="I22" s="788" t="s">
        <v>2052</v>
      </c>
      <c r="J22" s="788" t="s">
        <v>2051</v>
      </c>
      <c r="K22" s="788" t="s">
        <v>2052</v>
      </c>
      <c r="L22" s="788"/>
      <c r="M22" s="788"/>
      <c r="N22" s="891"/>
      <c r="O22" s="891"/>
      <c r="P22" s="788" t="s">
        <v>2053</v>
      </c>
      <c r="Q22" s="790"/>
    </row>
    <row r="23" spans="1:17" ht="225">
      <c r="A23" s="795"/>
      <c r="B23" s="889"/>
      <c r="C23" s="889"/>
      <c r="D23" s="788" t="s">
        <v>2054</v>
      </c>
      <c r="E23" s="788" t="s">
        <v>2055</v>
      </c>
      <c r="F23" s="788" t="s">
        <v>2054</v>
      </c>
      <c r="G23" s="788" t="s">
        <v>2055</v>
      </c>
      <c r="H23" s="788" t="s">
        <v>2054</v>
      </c>
      <c r="I23" s="788" t="s">
        <v>2055</v>
      </c>
      <c r="J23" s="788" t="s">
        <v>2054</v>
      </c>
      <c r="K23" s="788" t="s">
        <v>2055</v>
      </c>
      <c r="L23" s="788" t="s">
        <v>2054</v>
      </c>
      <c r="M23" s="788" t="s">
        <v>2055</v>
      </c>
      <c r="N23" s="891"/>
      <c r="O23" s="891"/>
      <c r="P23" s="788" t="s">
        <v>2053</v>
      </c>
      <c r="Q23" s="788"/>
    </row>
    <row r="24" spans="1:17" ht="90">
      <c r="A24" s="795"/>
      <c r="B24" s="889"/>
      <c r="C24" s="897"/>
      <c r="D24" s="788" t="s">
        <v>2056</v>
      </c>
      <c r="E24" s="788" t="s">
        <v>2057</v>
      </c>
      <c r="F24" s="788" t="s">
        <v>2056</v>
      </c>
      <c r="G24" s="788" t="s">
        <v>2057</v>
      </c>
      <c r="H24" s="788" t="s">
        <v>2056</v>
      </c>
      <c r="I24" s="788" t="s">
        <v>2057</v>
      </c>
      <c r="J24" s="788" t="s">
        <v>2056</v>
      </c>
      <c r="K24" s="788" t="s">
        <v>2057</v>
      </c>
      <c r="L24" s="788" t="s">
        <v>2056</v>
      </c>
      <c r="M24" s="788" t="s">
        <v>2057</v>
      </c>
      <c r="N24" s="891"/>
      <c r="O24" s="891"/>
      <c r="P24" s="788" t="s">
        <v>2058</v>
      </c>
      <c r="Q24" s="790"/>
    </row>
    <row r="25" spans="1:17" ht="210">
      <c r="A25" s="795"/>
      <c r="B25" s="889"/>
      <c r="C25" s="888" t="s">
        <v>2059</v>
      </c>
      <c r="D25" s="788" t="s">
        <v>2060</v>
      </c>
      <c r="E25" s="788" t="s">
        <v>2061</v>
      </c>
      <c r="F25" s="788" t="s">
        <v>2060</v>
      </c>
      <c r="G25" s="788" t="s">
        <v>2061</v>
      </c>
      <c r="H25" s="788" t="s">
        <v>2060</v>
      </c>
      <c r="I25" s="788" t="s">
        <v>2061</v>
      </c>
      <c r="J25" s="788" t="s">
        <v>2060</v>
      </c>
      <c r="K25" s="788" t="s">
        <v>2061</v>
      </c>
      <c r="L25" s="788" t="s">
        <v>2060</v>
      </c>
      <c r="M25" s="788" t="s">
        <v>2061</v>
      </c>
      <c r="N25" s="891"/>
      <c r="O25" s="891"/>
      <c r="P25" s="788" t="s">
        <v>2062</v>
      </c>
      <c r="Q25" s="790"/>
    </row>
    <row r="26" spans="1:17" ht="210">
      <c r="A26" s="795"/>
      <c r="B26" s="889"/>
      <c r="C26" s="889"/>
      <c r="D26" s="788" t="s">
        <v>2063</v>
      </c>
      <c r="E26" s="788" t="s">
        <v>2064</v>
      </c>
      <c r="F26" s="788" t="s">
        <v>2065</v>
      </c>
      <c r="G26" s="788" t="s">
        <v>2066</v>
      </c>
      <c r="H26" s="788" t="s">
        <v>2067</v>
      </c>
      <c r="I26" s="788" t="s">
        <v>2068</v>
      </c>
      <c r="J26" s="788" t="s">
        <v>2065</v>
      </c>
      <c r="K26" s="788" t="s">
        <v>2066</v>
      </c>
      <c r="L26" s="788" t="s">
        <v>2067</v>
      </c>
      <c r="M26" s="788" t="s">
        <v>2068</v>
      </c>
      <c r="N26" s="891"/>
      <c r="O26" s="891"/>
      <c r="P26" s="788" t="s">
        <v>2062</v>
      </c>
      <c r="Q26" s="788" t="s">
        <v>2069</v>
      </c>
    </row>
    <row r="27" spans="1:17" ht="240">
      <c r="A27" s="795"/>
      <c r="B27" s="889"/>
      <c r="C27" s="889"/>
      <c r="D27" s="788" t="s">
        <v>2070</v>
      </c>
      <c r="E27" s="788" t="s">
        <v>2071</v>
      </c>
      <c r="F27" s="788" t="s">
        <v>2070</v>
      </c>
      <c r="G27" s="788" t="s">
        <v>2071</v>
      </c>
      <c r="H27" s="788" t="s">
        <v>2070</v>
      </c>
      <c r="I27" s="788" t="s">
        <v>2071</v>
      </c>
      <c r="J27" s="788" t="s">
        <v>2070</v>
      </c>
      <c r="K27" s="788" t="s">
        <v>2071</v>
      </c>
      <c r="L27" s="788" t="s">
        <v>2070</v>
      </c>
      <c r="M27" s="788" t="s">
        <v>2071</v>
      </c>
      <c r="N27" s="891"/>
      <c r="O27" s="891"/>
      <c r="P27" s="788" t="s">
        <v>2072</v>
      </c>
      <c r="Q27" s="788"/>
    </row>
    <row r="28" spans="1:17" ht="210">
      <c r="A28" s="795"/>
      <c r="B28" s="889"/>
      <c r="C28" s="889"/>
      <c r="D28" s="796" t="s">
        <v>2073</v>
      </c>
      <c r="E28" s="796" t="s">
        <v>2074</v>
      </c>
      <c r="F28" s="796" t="s">
        <v>2073</v>
      </c>
      <c r="G28" s="796" t="s">
        <v>2074</v>
      </c>
      <c r="H28" s="796" t="s">
        <v>2073</v>
      </c>
      <c r="I28" s="796" t="s">
        <v>2074</v>
      </c>
      <c r="J28" s="796" t="s">
        <v>2073</v>
      </c>
      <c r="K28" s="796" t="s">
        <v>2074</v>
      </c>
      <c r="L28" s="796" t="s">
        <v>2073</v>
      </c>
      <c r="M28" s="796" t="s">
        <v>2074</v>
      </c>
      <c r="N28" s="891"/>
      <c r="O28" s="891"/>
      <c r="P28" s="788" t="s">
        <v>2075</v>
      </c>
      <c r="Q28" s="788"/>
    </row>
    <row r="29" spans="1:17" ht="180">
      <c r="A29" s="795"/>
      <c r="B29" s="889"/>
      <c r="C29" s="897"/>
      <c r="D29" s="796" t="s">
        <v>2076</v>
      </c>
      <c r="E29" s="796" t="s">
        <v>2077</v>
      </c>
      <c r="F29" s="796" t="s">
        <v>2076</v>
      </c>
      <c r="G29" s="796" t="s">
        <v>2077</v>
      </c>
      <c r="H29" s="788" t="s">
        <v>2076</v>
      </c>
      <c r="I29" s="788" t="s">
        <v>2077</v>
      </c>
      <c r="J29" s="788" t="s">
        <v>2076</v>
      </c>
      <c r="K29" s="788" t="s">
        <v>2077</v>
      </c>
      <c r="L29" s="788" t="s">
        <v>2076</v>
      </c>
      <c r="M29" s="788" t="s">
        <v>2077</v>
      </c>
      <c r="N29" s="891"/>
      <c r="O29" s="891"/>
      <c r="P29" s="788" t="s">
        <v>2078</v>
      </c>
      <c r="Q29" s="788"/>
    </row>
    <row r="30" spans="1:17" ht="375">
      <c r="A30" s="795"/>
      <c r="B30" s="889"/>
      <c r="C30" s="888" t="s">
        <v>2079</v>
      </c>
      <c r="D30" s="796" t="s">
        <v>2080</v>
      </c>
      <c r="E30" s="796" t="s">
        <v>2081</v>
      </c>
      <c r="F30" s="796" t="s">
        <v>2082</v>
      </c>
      <c r="G30" s="796" t="s">
        <v>2083</v>
      </c>
      <c r="H30" s="796" t="s">
        <v>2084</v>
      </c>
      <c r="I30" s="796" t="s">
        <v>2085</v>
      </c>
      <c r="J30" s="796" t="s">
        <v>2086</v>
      </c>
      <c r="K30" s="796" t="s">
        <v>2087</v>
      </c>
      <c r="L30" s="796" t="s">
        <v>2088</v>
      </c>
      <c r="M30" s="796" t="s">
        <v>2089</v>
      </c>
      <c r="N30" s="891"/>
      <c r="O30" s="891"/>
      <c r="P30" s="800" t="s">
        <v>2090</v>
      </c>
      <c r="Q30" s="788" t="s">
        <v>2091</v>
      </c>
    </row>
    <row r="31" spans="1:17" ht="240">
      <c r="A31" s="795"/>
      <c r="B31" s="889"/>
      <c r="C31" s="889"/>
      <c r="D31" s="796" t="s">
        <v>2092</v>
      </c>
      <c r="E31" s="796" t="s">
        <v>2093</v>
      </c>
      <c r="F31" s="796" t="s">
        <v>2094</v>
      </c>
      <c r="G31" s="796" t="s">
        <v>2095</v>
      </c>
      <c r="H31" s="796" t="s">
        <v>2096</v>
      </c>
      <c r="I31" s="796" t="s">
        <v>2097</v>
      </c>
      <c r="J31" s="796" t="s">
        <v>2098</v>
      </c>
      <c r="K31" s="796" t="s">
        <v>2099</v>
      </c>
      <c r="L31" s="796" t="s">
        <v>2100</v>
      </c>
      <c r="M31" s="796" t="s">
        <v>2089</v>
      </c>
      <c r="N31" s="891"/>
      <c r="O31" s="891"/>
      <c r="P31" s="800" t="s">
        <v>2101</v>
      </c>
      <c r="Q31" s="788"/>
    </row>
    <row r="32" spans="1:17" ht="330">
      <c r="A32" s="795"/>
      <c r="B32" s="889"/>
      <c r="C32" s="889"/>
      <c r="D32" s="796" t="s">
        <v>2102</v>
      </c>
      <c r="E32" s="796" t="s">
        <v>2103</v>
      </c>
      <c r="F32" s="796" t="s">
        <v>2104</v>
      </c>
      <c r="G32" s="796" t="s">
        <v>2105</v>
      </c>
      <c r="H32" s="796" t="s">
        <v>2106</v>
      </c>
      <c r="I32" s="796" t="s">
        <v>2107</v>
      </c>
      <c r="J32" s="796" t="s">
        <v>2108</v>
      </c>
      <c r="K32" s="796" t="s">
        <v>2109</v>
      </c>
      <c r="L32" s="796" t="s">
        <v>2110</v>
      </c>
      <c r="M32" s="796" t="s">
        <v>2089</v>
      </c>
      <c r="N32" s="891"/>
      <c r="O32" s="891"/>
      <c r="P32" s="800" t="s">
        <v>2111</v>
      </c>
      <c r="Q32" s="788"/>
    </row>
    <row r="33" spans="1:17" ht="285">
      <c r="A33" s="795"/>
      <c r="B33" s="889"/>
      <c r="C33" s="889"/>
      <c r="D33" s="796" t="s">
        <v>2112</v>
      </c>
      <c r="E33" s="796" t="s">
        <v>2113</v>
      </c>
      <c r="F33" s="796" t="s">
        <v>2114</v>
      </c>
      <c r="G33" s="796" t="s">
        <v>2115</v>
      </c>
      <c r="H33" s="796" t="s">
        <v>2116</v>
      </c>
      <c r="I33" s="796" t="s">
        <v>2117</v>
      </c>
      <c r="J33" s="796" t="s">
        <v>2118</v>
      </c>
      <c r="K33" s="796" t="s">
        <v>2119</v>
      </c>
      <c r="L33" s="796" t="s">
        <v>2120</v>
      </c>
      <c r="M33" s="796" t="s">
        <v>2089</v>
      </c>
      <c r="N33" s="891"/>
      <c r="O33" s="891"/>
      <c r="P33" s="800" t="s">
        <v>2121</v>
      </c>
      <c r="Q33" s="788"/>
    </row>
    <row r="34" spans="1:17" ht="105">
      <c r="A34" s="795"/>
      <c r="B34" s="889"/>
      <c r="C34" s="889"/>
      <c r="D34" s="791" t="s">
        <v>2122</v>
      </c>
      <c r="E34" s="791" t="s">
        <v>2123</v>
      </c>
      <c r="F34" s="791" t="s">
        <v>2122</v>
      </c>
      <c r="G34" s="791" t="s">
        <v>2123</v>
      </c>
      <c r="H34" s="791" t="s">
        <v>2122</v>
      </c>
      <c r="I34" s="791" t="s">
        <v>2123</v>
      </c>
      <c r="J34" s="791" t="s">
        <v>2122</v>
      </c>
      <c r="K34" s="791" t="s">
        <v>2123</v>
      </c>
      <c r="L34" s="791" t="s">
        <v>2122</v>
      </c>
      <c r="M34" s="791" t="s">
        <v>2123</v>
      </c>
      <c r="N34" s="891"/>
      <c r="O34" s="891"/>
      <c r="P34" s="788" t="s">
        <v>2124</v>
      </c>
      <c r="Q34" s="788"/>
    </row>
    <row r="35" spans="1:17" ht="105">
      <c r="A35" s="795"/>
      <c r="B35" s="889"/>
      <c r="C35" s="897"/>
      <c r="D35" s="796" t="s">
        <v>2125</v>
      </c>
      <c r="E35" s="796" t="s">
        <v>2126</v>
      </c>
      <c r="F35" s="796" t="s">
        <v>2125</v>
      </c>
      <c r="G35" s="796" t="s">
        <v>2126</v>
      </c>
      <c r="H35" s="796" t="s">
        <v>2125</v>
      </c>
      <c r="I35" s="796" t="s">
        <v>2126</v>
      </c>
      <c r="J35" s="796" t="s">
        <v>2125</v>
      </c>
      <c r="K35" s="796" t="s">
        <v>2126</v>
      </c>
      <c r="L35" s="796" t="s">
        <v>2125</v>
      </c>
      <c r="M35" s="796" t="s">
        <v>2126</v>
      </c>
      <c r="N35" s="891"/>
      <c r="O35" s="891"/>
      <c r="P35" s="788" t="s">
        <v>2127</v>
      </c>
      <c r="Q35" s="788"/>
    </row>
    <row r="36" spans="1:17" ht="120">
      <c r="A36" s="795"/>
      <c r="B36" s="889"/>
      <c r="C36" s="888" t="s">
        <v>2128</v>
      </c>
      <c r="D36" s="788" t="s">
        <v>2129</v>
      </c>
      <c r="E36" s="788" t="s">
        <v>2130</v>
      </c>
      <c r="F36" s="788" t="s">
        <v>2131</v>
      </c>
      <c r="G36" s="788" t="s">
        <v>2132</v>
      </c>
      <c r="H36" s="788" t="s">
        <v>2133</v>
      </c>
      <c r="I36" s="788" t="s">
        <v>2134</v>
      </c>
      <c r="J36" s="788" t="s">
        <v>2135</v>
      </c>
      <c r="K36" s="788" t="s">
        <v>2136</v>
      </c>
      <c r="L36" s="788"/>
      <c r="M36" s="788"/>
      <c r="N36" s="891"/>
      <c r="O36" s="891"/>
      <c r="P36" s="788" t="s">
        <v>2137</v>
      </c>
      <c r="Q36" s="788"/>
    </row>
    <row r="37" spans="1:17" ht="240">
      <c r="A37" s="795"/>
      <c r="B37" s="889"/>
      <c r="C37" s="889"/>
      <c r="D37" s="801" t="s">
        <v>2138</v>
      </c>
      <c r="E37" s="801" t="s">
        <v>2139</v>
      </c>
      <c r="F37" s="801" t="s">
        <v>2140</v>
      </c>
      <c r="G37" s="801" t="s">
        <v>2141</v>
      </c>
      <c r="H37" s="788" t="s">
        <v>2142</v>
      </c>
      <c r="I37" s="788" t="s">
        <v>2143</v>
      </c>
      <c r="J37" s="788" t="s">
        <v>2142</v>
      </c>
      <c r="K37" s="788" t="s">
        <v>2143</v>
      </c>
      <c r="L37" s="788"/>
      <c r="M37" s="788"/>
      <c r="N37" s="891"/>
      <c r="O37" s="891"/>
      <c r="P37" s="788" t="s">
        <v>2137</v>
      </c>
      <c r="Q37" s="788" t="s">
        <v>2144</v>
      </c>
    </row>
    <row r="38" spans="1:17" ht="135">
      <c r="A38" s="795"/>
      <c r="B38" s="889"/>
      <c r="C38" s="889"/>
      <c r="D38" s="788" t="s">
        <v>2145</v>
      </c>
      <c r="E38" s="788" t="s">
        <v>2146</v>
      </c>
      <c r="F38" s="788" t="s">
        <v>2147</v>
      </c>
      <c r="G38" s="788" t="s">
        <v>2148</v>
      </c>
      <c r="H38" s="788"/>
      <c r="I38" s="788"/>
      <c r="J38" s="788"/>
      <c r="K38" s="788"/>
      <c r="L38" s="788"/>
      <c r="M38" s="788"/>
      <c r="N38" s="891"/>
      <c r="O38" s="891"/>
      <c r="P38" s="788" t="s">
        <v>2149</v>
      </c>
      <c r="Q38" s="788"/>
    </row>
    <row r="39" spans="1:17" ht="180">
      <c r="A39" s="795"/>
      <c r="B39" s="889"/>
      <c r="C39" s="889"/>
      <c r="D39" s="791" t="s">
        <v>2150</v>
      </c>
      <c r="E39" s="791" t="s">
        <v>2151</v>
      </c>
      <c r="F39" s="791" t="s">
        <v>2150</v>
      </c>
      <c r="G39" s="791" t="s">
        <v>2151</v>
      </c>
      <c r="H39" s="791" t="s">
        <v>2150</v>
      </c>
      <c r="I39" s="791" t="s">
        <v>2151</v>
      </c>
      <c r="J39" s="791" t="s">
        <v>2150</v>
      </c>
      <c r="K39" s="791" t="s">
        <v>2151</v>
      </c>
      <c r="L39" s="791" t="s">
        <v>2150</v>
      </c>
      <c r="M39" s="791" t="s">
        <v>2151</v>
      </c>
      <c r="N39" s="891"/>
      <c r="O39" s="891"/>
      <c r="P39" s="788" t="s">
        <v>2152</v>
      </c>
      <c r="Q39" s="788"/>
    </row>
    <row r="40" spans="1:17" ht="120">
      <c r="A40" s="795"/>
      <c r="B40" s="889"/>
      <c r="C40" s="897"/>
      <c r="D40" s="788" t="s">
        <v>2153</v>
      </c>
      <c r="E40" s="788" t="s">
        <v>2154</v>
      </c>
      <c r="F40" s="788" t="s">
        <v>2153</v>
      </c>
      <c r="G40" s="788" t="s">
        <v>2155</v>
      </c>
      <c r="H40" s="788"/>
      <c r="I40" s="788"/>
      <c r="J40" s="788" t="s">
        <v>2156</v>
      </c>
      <c r="K40" s="788" t="s">
        <v>2157</v>
      </c>
      <c r="L40" s="788"/>
      <c r="M40" s="788"/>
      <c r="N40" s="891"/>
      <c r="O40" s="891"/>
      <c r="P40" s="788" t="s">
        <v>2137</v>
      </c>
      <c r="Q40" s="788"/>
    </row>
    <row r="41" spans="1:17" ht="195">
      <c r="A41" s="795"/>
      <c r="B41" s="889"/>
      <c r="C41" s="888" t="s">
        <v>2158</v>
      </c>
      <c r="D41" s="788" t="s">
        <v>2159</v>
      </c>
      <c r="E41" s="788" t="s">
        <v>2160</v>
      </c>
      <c r="F41" s="788" t="s">
        <v>2159</v>
      </c>
      <c r="G41" s="788" t="s">
        <v>2160</v>
      </c>
      <c r="H41" s="788" t="s">
        <v>2159</v>
      </c>
      <c r="I41" s="788" t="s">
        <v>2160</v>
      </c>
      <c r="J41" s="788" t="s">
        <v>2159</v>
      </c>
      <c r="K41" s="788" t="s">
        <v>2160</v>
      </c>
      <c r="L41" s="788" t="s">
        <v>2159</v>
      </c>
      <c r="M41" s="788" t="s">
        <v>2160</v>
      </c>
      <c r="N41" s="891"/>
      <c r="O41" s="891"/>
      <c r="P41" s="788" t="s">
        <v>2161</v>
      </c>
      <c r="Q41" s="788"/>
    </row>
    <row r="42" spans="1:17" ht="150">
      <c r="A42" s="795"/>
      <c r="B42" s="889"/>
      <c r="C42" s="889"/>
      <c r="D42" s="791" t="s">
        <v>2162</v>
      </c>
      <c r="E42" s="791" t="s">
        <v>2163</v>
      </c>
      <c r="F42" s="791" t="s">
        <v>2162</v>
      </c>
      <c r="G42" s="791" t="s">
        <v>2163</v>
      </c>
      <c r="H42" s="791" t="s">
        <v>2162</v>
      </c>
      <c r="I42" s="791" t="s">
        <v>2163</v>
      </c>
      <c r="J42" s="791" t="s">
        <v>2162</v>
      </c>
      <c r="K42" s="791" t="s">
        <v>2163</v>
      </c>
      <c r="L42" s="791" t="s">
        <v>2162</v>
      </c>
      <c r="M42" s="791" t="s">
        <v>2163</v>
      </c>
      <c r="N42" s="891"/>
      <c r="O42" s="891"/>
      <c r="P42" s="788" t="s">
        <v>2164</v>
      </c>
      <c r="Q42" s="788"/>
    </row>
    <row r="43" spans="1:17" ht="210">
      <c r="A43" s="795"/>
      <c r="B43" s="889"/>
      <c r="C43" s="889"/>
      <c r="D43" s="788" t="s">
        <v>2165</v>
      </c>
      <c r="E43" s="788" t="s">
        <v>2166</v>
      </c>
      <c r="F43" s="788" t="s">
        <v>2167</v>
      </c>
      <c r="G43" s="788" t="s">
        <v>2168</v>
      </c>
      <c r="H43" s="788" t="s">
        <v>2167</v>
      </c>
      <c r="I43" s="788" t="s">
        <v>2168</v>
      </c>
      <c r="J43" s="788" t="s">
        <v>2167</v>
      </c>
      <c r="K43" s="788" t="s">
        <v>2168</v>
      </c>
      <c r="L43" s="788" t="s">
        <v>2167</v>
      </c>
      <c r="M43" s="788" t="s">
        <v>2168</v>
      </c>
      <c r="N43" s="891"/>
      <c r="O43" s="891"/>
      <c r="P43" s="788" t="s">
        <v>2169</v>
      </c>
      <c r="Q43" s="788"/>
    </row>
    <row r="44" spans="1:17" ht="195">
      <c r="A44" s="795"/>
      <c r="B44" s="889"/>
      <c r="C44" s="889"/>
      <c r="D44" s="788" t="s">
        <v>2170</v>
      </c>
      <c r="E44" s="788" t="s">
        <v>2171</v>
      </c>
      <c r="F44" s="788"/>
      <c r="G44" s="788"/>
      <c r="H44" s="788"/>
      <c r="I44" s="788"/>
      <c r="J44" s="788"/>
      <c r="K44" s="788"/>
      <c r="L44" s="788"/>
      <c r="M44" s="788"/>
      <c r="N44" s="891"/>
      <c r="O44" s="891"/>
      <c r="P44" s="788" t="s">
        <v>2161</v>
      </c>
    </row>
    <row r="45" spans="1:17" ht="135">
      <c r="A45" s="795"/>
      <c r="B45" s="889"/>
      <c r="C45" s="889"/>
      <c r="D45" s="788" t="s">
        <v>2172</v>
      </c>
      <c r="E45" s="788" t="s">
        <v>2173</v>
      </c>
      <c r="F45" s="788" t="s">
        <v>2172</v>
      </c>
      <c r="G45" s="788" t="s">
        <v>2173</v>
      </c>
      <c r="H45" s="788" t="s">
        <v>2172</v>
      </c>
      <c r="I45" s="788" t="s">
        <v>2173</v>
      </c>
      <c r="J45" s="788" t="s">
        <v>2172</v>
      </c>
      <c r="K45" s="788" t="s">
        <v>2173</v>
      </c>
      <c r="L45" s="788" t="s">
        <v>2172</v>
      </c>
      <c r="M45" s="788" t="s">
        <v>2173</v>
      </c>
      <c r="N45" s="891"/>
      <c r="O45" s="891"/>
      <c r="P45" s="788" t="s">
        <v>2174</v>
      </c>
    </row>
    <row r="46" spans="1:17" ht="210">
      <c r="A46" s="795"/>
      <c r="B46" s="889"/>
      <c r="C46" s="897"/>
      <c r="D46" s="788" t="s">
        <v>2175</v>
      </c>
      <c r="E46" s="788" t="s">
        <v>2176</v>
      </c>
      <c r="F46" s="788" t="s">
        <v>2177</v>
      </c>
      <c r="G46" s="788" t="s">
        <v>2178</v>
      </c>
      <c r="H46" s="788" t="s">
        <v>2175</v>
      </c>
      <c r="I46" s="788" t="s">
        <v>2176</v>
      </c>
      <c r="J46" s="788" t="s">
        <v>2177</v>
      </c>
      <c r="K46" s="788" t="s">
        <v>2178</v>
      </c>
      <c r="L46" s="788" t="s">
        <v>2177</v>
      </c>
      <c r="M46" s="788" t="s">
        <v>2178</v>
      </c>
      <c r="N46" s="891"/>
      <c r="O46" s="891"/>
      <c r="P46" s="788" t="s">
        <v>2179</v>
      </c>
    </row>
    <row r="47" spans="1:17" ht="120">
      <c r="A47" s="795"/>
      <c r="B47" s="889"/>
      <c r="C47" s="888" t="s">
        <v>2180</v>
      </c>
      <c r="D47" s="788" t="s">
        <v>2181</v>
      </c>
      <c r="E47" s="788" t="s">
        <v>2182</v>
      </c>
      <c r="F47" s="788" t="s">
        <v>2183</v>
      </c>
      <c r="G47" s="788" t="s">
        <v>2184</v>
      </c>
      <c r="H47" s="788" t="s">
        <v>2185</v>
      </c>
      <c r="I47" s="788" t="s">
        <v>2184</v>
      </c>
      <c r="J47" s="788" t="s">
        <v>2186</v>
      </c>
      <c r="K47" s="788" t="s">
        <v>2184</v>
      </c>
      <c r="L47" s="788" t="s">
        <v>2187</v>
      </c>
      <c r="M47" s="788" t="s">
        <v>2184</v>
      </c>
      <c r="N47" s="891"/>
      <c r="O47" s="891"/>
      <c r="P47" s="788" t="s">
        <v>2188</v>
      </c>
      <c r="Q47" s="788"/>
    </row>
    <row r="48" spans="1:17" ht="180">
      <c r="A48" s="795"/>
      <c r="B48" s="889"/>
      <c r="C48" s="897"/>
      <c r="D48" s="796" t="s">
        <v>2189</v>
      </c>
      <c r="E48" s="796" t="s">
        <v>2190</v>
      </c>
      <c r="F48" s="796" t="s">
        <v>2191</v>
      </c>
      <c r="G48" s="796" t="s">
        <v>2190</v>
      </c>
      <c r="H48" s="796" t="s">
        <v>2191</v>
      </c>
      <c r="I48" s="796" t="s">
        <v>2190</v>
      </c>
      <c r="J48" s="796" t="s">
        <v>2191</v>
      </c>
      <c r="K48" s="796" t="s">
        <v>2190</v>
      </c>
      <c r="L48" s="796" t="s">
        <v>2191</v>
      </c>
      <c r="M48" s="796" t="s">
        <v>2190</v>
      </c>
      <c r="N48" s="891"/>
      <c r="O48" s="891"/>
      <c r="P48" s="788" t="s">
        <v>2192</v>
      </c>
      <c r="Q48" s="788"/>
    </row>
    <row r="49" spans="1:17" ht="135">
      <c r="A49" s="795"/>
      <c r="B49" s="889"/>
      <c r="C49" s="888" t="s">
        <v>2193</v>
      </c>
      <c r="D49" s="796" t="s">
        <v>2194</v>
      </c>
      <c r="E49" s="796" t="s">
        <v>2195</v>
      </c>
      <c r="F49" s="796" t="s">
        <v>2194</v>
      </c>
      <c r="G49" s="788" t="s">
        <v>2195</v>
      </c>
      <c r="H49" s="788" t="s">
        <v>2194</v>
      </c>
      <c r="I49" s="788" t="s">
        <v>2195</v>
      </c>
      <c r="J49" s="788" t="s">
        <v>2194</v>
      </c>
      <c r="K49" s="788" t="s">
        <v>2195</v>
      </c>
      <c r="L49" s="788" t="s">
        <v>2194</v>
      </c>
      <c r="M49" s="788" t="s">
        <v>2195</v>
      </c>
      <c r="N49" s="891"/>
      <c r="O49" s="891"/>
      <c r="P49" s="788" t="s">
        <v>2196</v>
      </c>
    </row>
    <row r="50" spans="1:17" ht="120">
      <c r="A50" s="802"/>
      <c r="B50" s="897"/>
      <c r="C50" s="897"/>
      <c r="D50" s="796" t="s">
        <v>2197</v>
      </c>
      <c r="E50" s="796" t="s">
        <v>2198</v>
      </c>
      <c r="F50" s="796"/>
      <c r="G50" s="788"/>
      <c r="H50" s="788"/>
      <c r="I50" s="788"/>
      <c r="J50" s="788"/>
      <c r="K50" s="788"/>
      <c r="L50" s="788"/>
      <c r="M50" s="788"/>
      <c r="N50" s="903"/>
      <c r="O50" s="903"/>
      <c r="P50" s="788" t="s">
        <v>2199</v>
      </c>
    </row>
    <row r="51" spans="1:17" ht="105">
      <c r="A51" s="890" t="s">
        <v>2200</v>
      </c>
      <c r="B51" s="888" t="s">
        <v>2201</v>
      </c>
      <c r="C51" s="888" t="s">
        <v>2202</v>
      </c>
      <c r="D51" s="796" t="s">
        <v>2203</v>
      </c>
      <c r="E51" s="796" t="s">
        <v>2204</v>
      </c>
      <c r="F51" s="796" t="s">
        <v>2205</v>
      </c>
      <c r="G51" s="788" t="s">
        <v>2206</v>
      </c>
      <c r="H51" s="796" t="s">
        <v>2205</v>
      </c>
      <c r="I51" s="796" t="s">
        <v>2206</v>
      </c>
      <c r="J51" s="796" t="s">
        <v>2205</v>
      </c>
      <c r="K51" s="788" t="s">
        <v>2206</v>
      </c>
      <c r="L51" s="803" t="s">
        <v>2207</v>
      </c>
      <c r="M51" s="788" t="s">
        <v>2206</v>
      </c>
      <c r="N51" s="894" t="s">
        <v>1953</v>
      </c>
      <c r="O51" s="894" t="s">
        <v>1954</v>
      </c>
      <c r="P51" s="788" t="s">
        <v>2208</v>
      </c>
      <c r="Q51" s="788"/>
    </row>
    <row r="52" spans="1:17" ht="90">
      <c r="A52" s="901"/>
      <c r="B52" s="889"/>
      <c r="C52" s="889"/>
      <c r="D52" s="796" t="s">
        <v>2209</v>
      </c>
      <c r="E52" s="796" t="s">
        <v>2210</v>
      </c>
      <c r="F52" s="796"/>
      <c r="G52" s="796"/>
      <c r="H52" s="788" t="s">
        <v>2209</v>
      </c>
      <c r="I52" s="788" t="s">
        <v>2210</v>
      </c>
      <c r="J52" s="788"/>
      <c r="K52" s="788"/>
      <c r="L52" s="788" t="s">
        <v>2209</v>
      </c>
      <c r="M52" s="788" t="s">
        <v>2210</v>
      </c>
      <c r="N52" s="895"/>
      <c r="O52" s="895"/>
      <c r="P52" s="788" t="s">
        <v>2211</v>
      </c>
      <c r="Q52" s="788"/>
    </row>
    <row r="53" spans="1:17" ht="105">
      <c r="A53" s="901"/>
      <c r="B53" s="889"/>
      <c r="C53" s="889"/>
      <c r="D53" s="796" t="s">
        <v>2212</v>
      </c>
      <c r="E53" s="796" t="s">
        <v>2213</v>
      </c>
      <c r="F53" s="796" t="s">
        <v>2212</v>
      </c>
      <c r="G53" s="796" t="s">
        <v>2213</v>
      </c>
      <c r="H53" s="796" t="s">
        <v>2212</v>
      </c>
      <c r="I53" s="796" t="s">
        <v>2213</v>
      </c>
      <c r="J53" s="796" t="s">
        <v>2212</v>
      </c>
      <c r="K53" s="796" t="s">
        <v>2213</v>
      </c>
      <c r="L53" s="796" t="s">
        <v>2214</v>
      </c>
      <c r="M53" s="796" t="s">
        <v>2213</v>
      </c>
      <c r="N53" s="895"/>
      <c r="O53" s="895"/>
      <c r="P53" s="788" t="s">
        <v>2215</v>
      </c>
      <c r="Q53" s="788"/>
    </row>
    <row r="54" spans="1:17" ht="90">
      <c r="A54" s="901"/>
      <c r="B54" s="889"/>
      <c r="C54" s="889"/>
      <c r="D54" s="796" t="s">
        <v>2216</v>
      </c>
      <c r="E54" s="796" t="s">
        <v>2217</v>
      </c>
      <c r="F54" s="791" t="s">
        <v>2218</v>
      </c>
      <c r="G54" s="791" t="s">
        <v>2219</v>
      </c>
      <c r="H54" s="791" t="s">
        <v>2220</v>
      </c>
      <c r="I54" s="791" t="s">
        <v>2221</v>
      </c>
      <c r="J54" s="791" t="s">
        <v>2222</v>
      </c>
      <c r="K54" s="791" t="s">
        <v>2221</v>
      </c>
      <c r="L54" s="788"/>
      <c r="M54" s="788"/>
      <c r="N54" s="895"/>
      <c r="O54" s="895"/>
      <c r="P54" s="788" t="s">
        <v>2223</v>
      </c>
      <c r="Q54" s="788"/>
    </row>
    <row r="55" spans="1:17" ht="105">
      <c r="A55" s="901"/>
      <c r="B55" s="889"/>
      <c r="C55" s="889"/>
      <c r="D55" s="788" t="s">
        <v>2224</v>
      </c>
      <c r="E55" s="788" t="s">
        <v>2225</v>
      </c>
      <c r="F55" s="788" t="s">
        <v>2224</v>
      </c>
      <c r="G55" s="788" t="s">
        <v>2226</v>
      </c>
      <c r="H55" s="788" t="s">
        <v>2227</v>
      </c>
      <c r="I55" s="788" t="s">
        <v>2228</v>
      </c>
      <c r="J55" s="788" t="s">
        <v>2227</v>
      </c>
      <c r="K55" s="788" t="s">
        <v>2228</v>
      </c>
      <c r="L55" s="788" t="s">
        <v>2227</v>
      </c>
      <c r="M55" s="788" t="s">
        <v>2228</v>
      </c>
      <c r="N55" s="895"/>
      <c r="O55" s="895"/>
      <c r="P55" s="788" t="s">
        <v>2229</v>
      </c>
      <c r="Q55" s="788"/>
    </row>
    <row r="56" spans="1:17" ht="120">
      <c r="A56" s="901"/>
      <c r="B56" s="889"/>
      <c r="C56" s="889"/>
      <c r="D56" s="792" t="s">
        <v>2230</v>
      </c>
      <c r="E56" s="792" t="s">
        <v>2231</v>
      </c>
      <c r="F56" s="792" t="s">
        <v>2230</v>
      </c>
      <c r="G56" s="792" t="s">
        <v>2231</v>
      </c>
      <c r="H56" s="792" t="s">
        <v>2230</v>
      </c>
      <c r="I56" s="792" t="s">
        <v>2231</v>
      </c>
      <c r="J56" s="792" t="s">
        <v>2230</v>
      </c>
      <c r="K56" s="792" t="s">
        <v>2231</v>
      </c>
      <c r="L56" s="792" t="s">
        <v>2230</v>
      </c>
      <c r="M56" s="792" t="s">
        <v>2231</v>
      </c>
      <c r="N56" s="895"/>
      <c r="O56" s="895"/>
      <c r="P56" s="788" t="s">
        <v>2232</v>
      </c>
      <c r="Q56" s="788"/>
    </row>
    <row r="57" spans="1:17" ht="90">
      <c r="A57" s="901"/>
      <c r="B57" s="897"/>
      <c r="C57" s="897"/>
      <c r="D57" s="804"/>
      <c r="E57" s="804"/>
      <c r="F57" s="796" t="s">
        <v>2233</v>
      </c>
      <c r="G57" s="796" t="s">
        <v>2234</v>
      </c>
      <c r="H57" s="788"/>
      <c r="I57" s="788"/>
      <c r="J57" s="788"/>
      <c r="K57" s="788"/>
      <c r="L57" s="788"/>
      <c r="M57" s="788"/>
      <c r="N57" s="896"/>
      <c r="O57" s="896"/>
      <c r="P57" s="788" t="s">
        <v>2235</v>
      </c>
      <c r="Q57" s="788"/>
    </row>
    <row r="58" spans="1:17" ht="90">
      <c r="A58" s="901"/>
      <c r="B58" s="786" t="s">
        <v>2236</v>
      </c>
      <c r="C58" s="888" t="s">
        <v>2237</v>
      </c>
      <c r="D58" s="796" t="s">
        <v>2238</v>
      </c>
      <c r="E58" s="796" t="s">
        <v>2239</v>
      </c>
      <c r="F58" s="796" t="s">
        <v>2240</v>
      </c>
      <c r="G58" s="796" t="s">
        <v>2241</v>
      </c>
      <c r="H58" s="788"/>
      <c r="I58" s="796"/>
      <c r="J58" s="796" t="s">
        <v>2242</v>
      </c>
      <c r="K58" s="796" t="s">
        <v>2243</v>
      </c>
      <c r="L58" s="788"/>
      <c r="M58" s="788"/>
      <c r="N58" s="894" t="s">
        <v>1953</v>
      </c>
      <c r="O58" s="894" t="s">
        <v>1954</v>
      </c>
      <c r="P58" s="788" t="s">
        <v>2244</v>
      </c>
      <c r="Q58" s="788"/>
    </row>
    <row r="59" spans="1:17" ht="90">
      <c r="A59" s="901"/>
      <c r="B59" s="805"/>
      <c r="C59" s="889"/>
      <c r="D59" s="796" t="s">
        <v>2245</v>
      </c>
      <c r="E59" s="796" t="s">
        <v>2246</v>
      </c>
      <c r="F59" s="796" t="s">
        <v>2245</v>
      </c>
      <c r="G59" s="796" t="s">
        <v>2246</v>
      </c>
      <c r="H59" s="791" t="s">
        <v>2245</v>
      </c>
      <c r="I59" s="791" t="s">
        <v>2246</v>
      </c>
      <c r="J59" s="791" t="s">
        <v>2245</v>
      </c>
      <c r="K59" s="791" t="s">
        <v>2246</v>
      </c>
      <c r="L59" s="791" t="s">
        <v>2245</v>
      </c>
      <c r="M59" s="791" t="s">
        <v>2246</v>
      </c>
      <c r="N59" s="895"/>
      <c r="O59" s="895"/>
      <c r="P59" s="788" t="s">
        <v>2247</v>
      </c>
      <c r="Q59" s="788"/>
    </row>
    <row r="60" spans="1:17" ht="105">
      <c r="A60" s="901"/>
      <c r="B60" s="805"/>
      <c r="C60" s="897"/>
      <c r="D60" s="796" t="s">
        <v>2248</v>
      </c>
      <c r="E60" s="796" t="s">
        <v>2249</v>
      </c>
      <c r="F60" s="796" t="s">
        <v>2248</v>
      </c>
      <c r="G60" s="796" t="s">
        <v>2249</v>
      </c>
      <c r="H60" s="796" t="s">
        <v>2248</v>
      </c>
      <c r="I60" s="796" t="s">
        <v>2249</v>
      </c>
      <c r="J60" s="796" t="s">
        <v>2248</v>
      </c>
      <c r="K60" s="796" t="s">
        <v>2249</v>
      </c>
      <c r="L60" s="796" t="s">
        <v>2248</v>
      </c>
      <c r="M60" s="796" t="s">
        <v>2249</v>
      </c>
      <c r="N60" s="895"/>
      <c r="O60" s="895"/>
      <c r="P60" s="788" t="s">
        <v>2250</v>
      </c>
      <c r="Q60" s="788"/>
    </row>
    <row r="61" spans="1:17" ht="75">
      <c r="A61" s="901"/>
      <c r="B61" s="888" t="s">
        <v>2251</v>
      </c>
      <c r="C61" s="888" t="s">
        <v>2252</v>
      </c>
      <c r="D61" s="804" t="s">
        <v>2253</v>
      </c>
      <c r="E61" s="804" t="s">
        <v>2254</v>
      </c>
      <c r="F61" s="804"/>
      <c r="G61" s="804"/>
      <c r="N61" s="894" t="s">
        <v>1953</v>
      </c>
      <c r="O61" s="894" t="s">
        <v>1954</v>
      </c>
      <c r="P61" s="788" t="s">
        <v>2244</v>
      </c>
    </row>
    <row r="62" spans="1:17" ht="105">
      <c r="A62" s="901"/>
      <c r="B62" s="889"/>
      <c r="C62" s="889"/>
      <c r="D62" s="796" t="s">
        <v>2255</v>
      </c>
      <c r="E62" s="791" t="s">
        <v>2256</v>
      </c>
      <c r="F62" s="796" t="s">
        <v>2257</v>
      </c>
      <c r="G62" s="791" t="s">
        <v>2258</v>
      </c>
      <c r="H62" s="796" t="s">
        <v>2259</v>
      </c>
      <c r="I62" s="791" t="s">
        <v>2258</v>
      </c>
      <c r="J62" s="796" t="s">
        <v>2260</v>
      </c>
      <c r="K62" s="791" t="s">
        <v>2258</v>
      </c>
      <c r="L62" s="796" t="s">
        <v>2261</v>
      </c>
      <c r="M62" s="791" t="s">
        <v>2262</v>
      </c>
      <c r="N62" s="895"/>
      <c r="O62" s="895"/>
      <c r="P62" s="788" t="s">
        <v>2247</v>
      </c>
      <c r="Q62" s="788"/>
    </row>
    <row r="63" spans="1:17" ht="90">
      <c r="A63" s="901"/>
      <c r="B63" s="889"/>
      <c r="C63" s="889"/>
      <c r="D63" s="806"/>
      <c r="E63" s="806"/>
      <c r="F63" s="788" t="s">
        <v>2263</v>
      </c>
      <c r="G63" s="788" t="s">
        <v>2264</v>
      </c>
      <c r="H63" s="788" t="s">
        <v>2263</v>
      </c>
      <c r="I63" s="788" t="s">
        <v>2264</v>
      </c>
      <c r="J63" s="788" t="s">
        <v>2263</v>
      </c>
      <c r="K63" s="788" t="s">
        <v>2264</v>
      </c>
      <c r="L63" s="788" t="s">
        <v>2263</v>
      </c>
      <c r="M63" s="788" t="s">
        <v>2264</v>
      </c>
      <c r="N63" s="895"/>
      <c r="O63" s="895"/>
      <c r="P63" s="788" t="s">
        <v>2244</v>
      </c>
    </row>
    <row r="64" spans="1:17" ht="45">
      <c r="A64" s="901"/>
      <c r="B64" s="889"/>
      <c r="C64" s="889"/>
      <c r="D64" s="804" t="s">
        <v>2265</v>
      </c>
      <c r="E64" s="804" t="s">
        <v>2266</v>
      </c>
      <c r="N64" s="895"/>
      <c r="O64" s="895"/>
      <c r="P64" s="788" t="s">
        <v>2244</v>
      </c>
    </row>
    <row r="65" spans="1:17" ht="45">
      <c r="A65" s="901"/>
      <c r="B65" s="889"/>
      <c r="C65" s="889"/>
      <c r="D65" s="804" t="s">
        <v>2267</v>
      </c>
      <c r="E65" s="804" t="s">
        <v>2268</v>
      </c>
      <c r="N65" s="895"/>
      <c r="O65" s="895"/>
      <c r="P65" s="788" t="s">
        <v>2244</v>
      </c>
    </row>
    <row r="66" spans="1:17" ht="120">
      <c r="A66" s="901"/>
      <c r="B66" s="889"/>
      <c r="C66" s="889"/>
      <c r="D66" s="791" t="s">
        <v>2269</v>
      </c>
      <c r="E66" s="791" t="s">
        <v>2270</v>
      </c>
      <c r="F66" s="791" t="s">
        <v>2269</v>
      </c>
      <c r="G66" s="791" t="s">
        <v>2270</v>
      </c>
      <c r="H66" s="791" t="s">
        <v>2269</v>
      </c>
      <c r="I66" s="791" t="s">
        <v>2270</v>
      </c>
      <c r="J66" s="791" t="s">
        <v>2269</v>
      </c>
      <c r="K66" s="791" t="s">
        <v>2270</v>
      </c>
      <c r="L66" s="791" t="s">
        <v>2269</v>
      </c>
      <c r="M66" s="791" t="s">
        <v>2270</v>
      </c>
      <c r="N66" s="895"/>
      <c r="O66" s="895"/>
      <c r="P66" s="788" t="s">
        <v>2247</v>
      </c>
      <c r="Q66" s="788"/>
    </row>
    <row r="67" spans="1:17" ht="75">
      <c r="A67" s="901"/>
      <c r="B67" s="889"/>
      <c r="C67" s="897"/>
      <c r="D67" s="807"/>
      <c r="E67" s="807"/>
      <c r="F67" s="787" t="s">
        <v>2271</v>
      </c>
      <c r="G67" s="787" t="s">
        <v>2272</v>
      </c>
      <c r="H67" s="787" t="s">
        <v>2271</v>
      </c>
      <c r="I67" s="787" t="s">
        <v>2272</v>
      </c>
      <c r="J67" s="787" t="s">
        <v>2271</v>
      </c>
      <c r="K67" s="787" t="s">
        <v>2272</v>
      </c>
      <c r="L67" s="787" t="s">
        <v>2271</v>
      </c>
      <c r="M67" s="787" t="s">
        <v>2272</v>
      </c>
      <c r="N67" s="895"/>
      <c r="O67" s="895"/>
      <c r="P67" s="788" t="s">
        <v>2244</v>
      </c>
    </row>
    <row r="68" spans="1:17" ht="165">
      <c r="A68" s="904"/>
      <c r="B68" s="897"/>
      <c r="C68" s="786" t="s">
        <v>2273</v>
      </c>
      <c r="D68" s="787" t="s">
        <v>2274</v>
      </c>
      <c r="E68" s="787" t="s">
        <v>2275</v>
      </c>
      <c r="F68" s="787" t="s">
        <v>2274</v>
      </c>
      <c r="G68" s="787" t="s">
        <v>2275</v>
      </c>
      <c r="H68" s="787" t="s">
        <v>2274</v>
      </c>
      <c r="I68" s="787" t="s">
        <v>2275</v>
      </c>
      <c r="J68" s="787" t="s">
        <v>2274</v>
      </c>
      <c r="K68" s="787" t="s">
        <v>2275</v>
      </c>
      <c r="L68" s="787" t="s">
        <v>2274</v>
      </c>
      <c r="M68" s="787" t="s">
        <v>2275</v>
      </c>
      <c r="N68" s="896"/>
      <c r="O68" s="896"/>
      <c r="P68" s="788" t="s">
        <v>2276</v>
      </c>
    </row>
    <row r="69" spans="1:17" ht="90">
      <c r="A69" s="890" t="s">
        <v>2277</v>
      </c>
      <c r="B69" s="888" t="s">
        <v>2278</v>
      </c>
      <c r="C69" s="888" t="s">
        <v>2279</v>
      </c>
      <c r="D69" s="787" t="s">
        <v>2280</v>
      </c>
      <c r="E69" s="787" t="s">
        <v>2281</v>
      </c>
      <c r="F69" s="787" t="s">
        <v>2282</v>
      </c>
      <c r="G69" s="787" t="s">
        <v>2283</v>
      </c>
      <c r="H69" s="787" t="s">
        <v>2282</v>
      </c>
      <c r="I69" s="787" t="s">
        <v>2283</v>
      </c>
      <c r="J69" s="787" t="s">
        <v>2282</v>
      </c>
      <c r="K69" s="787" t="s">
        <v>2283</v>
      </c>
      <c r="L69" s="787" t="s">
        <v>2282</v>
      </c>
      <c r="M69" s="787" t="s">
        <v>2283</v>
      </c>
      <c r="N69" s="894" t="s">
        <v>1953</v>
      </c>
      <c r="O69" s="894" t="s">
        <v>1954</v>
      </c>
      <c r="P69" s="787" t="s">
        <v>2284</v>
      </c>
    </row>
    <row r="70" spans="1:17" ht="75">
      <c r="A70" s="901"/>
      <c r="B70" s="889"/>
      <c r="C70" s="889"/>
      <c r="D70" s="787" t="s">
        <v>2285</v>
      </c>
      <c r="E70" s="787" t="s">
        <v>2286</v>
      </c>
      <c r="N70" s="895"/>
      <c r="O70" s="895"/>
      <c r="P70" s="787" t="s">
        <v>2284</v>
      </c>
    </row>
    <row r="71" spans="1:17" ht="75">
      <c r="A71" s="901"/>
      <c r="B71" s="889"/>
      <c r="C71" s="897"/>
      <c r="D71" s="807"/>
      <c r="E71" s="807"/>
      <c r="F71" s="787" t="s">
        <v>2287</v>
      </c>
      <c r="G71" s="787" t="s">
        <v>2288</v>
      </c>
      <c r="H71" s="787" t="s">
        <v>2287</v>
      </c>
      <c r="I71" s="787" t="s">
        <v>2288</v>
      </c>
      <c r="J71" s="787" t="s">
        <v>2287</v>
      </c>
      <c r="K71" s="787" t="s">
        <v>2288</v>
      </c>
      <c r="L71" s="787" t="s">
        <v>2287</v>
      </c>
      <c r="M71" s="787" t="s">
        <v>2288</v>
      </c>
      <c r="N71" s="895"/>
      <c r="O71" s="895"/>
      <c r="P71" s="787" t="s">
        <v>2284</v>
      </c>
    </row>
    <row r="72" spans="1:17" ht="75">
      <c r="A72" s="901"/>
      <c r="B72" s="889"/>
      <c r="C72" s="888" t="s">
        <v>2289</v>
      </c>
      <c r="D72" s="787" t="s">
        <v>2290</v>
      </c>
      <c r="E72" s="787" t="s">
        <v>2291</v>
      </c>
      <c r="F72" s="787" t="s">
        <v>2290</v>
      </c>
      <c r="G72" s="787" t="s">
        <v>2291</v>
      </c>
      <c r="H72" s="787" t="s">
        <v>2290</v>
      </c>
      <c r="I72" s="787" t="s">
        <v>2291</v>
      </c>
      <c r="J72" s="787" t="s">
        <v>2290</v>
      </c>
      <c r="K72" s="787" t="s">
        <v>2291</v>
      </c>
      <c r="L72" s="787" t="s">
        <v>2290</v>
      </c>
      <c r="M72" s="787" t="s">
        <v>2291</v>
      </c>
      <c r="N72" s="895"/>
      <c r="O72" s="895"/>
      <c r="P72" s="787" t="s">
        <v>2284</v>
      </c>
    </row>
    <row r="73" spans="1:17" ht="120">
      <c r="A73" s="901"/>
      <c r="B73" s="889"/>
      <c r="C73" s="897"/>
      <c r="D73" s="791" t="s">
        <v>2292</v>
      </c>
      <c r="E73" s="791" t="s">
        <v>2293</v>
      </c>
      <c r="F73" s="791" t="s">
        <v>2294</v>
      </c>
      <c r="G73" s="791" t="s">
        <v>2295</v>
      </c>
      <c r="H73" s="791" t="s">
        <v>2294</v>
      </c>
      <c r="I73" s="791" t="s">
        <v>2295</v>
      </c>
      <c r="J73" s="791" t="s">
        <v>2294</v>
      </c>
      <c r="K73" s="791" t="s">
        <v>2295</v>
      </c>
      <c r="L73" s="791" t="s">
        <v>2294</v>
      </c>
      <c r="M73" s="791" t="s">
        <v>2295</v>
      </c>
      <c r="N73" s="895"/>
      <c r="O73" s="895"/>
      <c r="P73" s="788" t="s">
        <v>2296</v>
      </c>
      <c r="Q73" s="788"/>
    </row>
    <row r="74" spans="1:17" ht="105">
      <c r="A74" s="901"/>
      <c r="B74" s="889"/>
      <c r="C74" s="786" t="s">
        <v>2297</v>
      </c>
      <c r="D74" s="787" t="s">
        <v>2298</v>
      </c>
      <c r="E74" s="787" t="s">
        <v>2299</v>
      </c>
      <c r="F74" s="787" t="s">
        <v>2300</v>
      </c>
      <c r="G74" s="787" t="s">
        <v>2301</v>
      </c>
      <c r="H74" s="787" t="s">
        <v>2300</v>
      </c>
      <c r="I74" s="787" t="s">
        <v>2301</v>
      </c>
      <c r="J74" s="787" t="s">
        <v>2300</v>
      </c>
      <c r="K74" s="787" t="s">
        <v>2301</v>
      </c>
      <c r="L74" s="787" t="s">
        <v>2300</v>
      </c>
      <c r="M74" s="787" t="s">
        <v>2301</v>
      </c>
      <c r="N74" s="895"/>
      <c r="O74" s="895"/>
      <c r="P74" s="787" t="s">
        <v>2302</v>
      </c>
    </row>
    <row r="75" spans="1:17" ht="75">
      <c r="A75" s="904"/>
      <c r="B75" s="897"/>
      <c r="C75" s="793" t="s">
        <v>2303</v>
      </c>
      <c r="D75" s="788" t="s">
        <v>2304</v>
      </c>
      <c r="E75" s="788" t="s">
        <v>2305</v>
      </c>
      <c r="F75" s="787" t="s">
        <v>2306</v>
      </c>
      <c r="G75" s="787" t="s">
        <v>2307</v>
      </c>
      <c r="H75" s="787" t="s">
        <v>2308</v>
      </c>
      <c r="I75" s="787" t="s">
        <v>2309</v>
      </c>
      <c r="J75" s="787" t="s">
        <v>2308</v>
      </c>
      <c r="K75" s="787" t="s">
        <v>2309</v>
      </c>
      <c r="L75" s="787" t="s">
        <v>2308</v>
      </c>
      <c r="M75" s="787" t="s">
        <v>2309</v>
      </c>
      <c r="N75" s="896"/>
      <c r="O75" s="896"/>
      <c r="P75" s="787" t="s">
        <v>2310</v>
      </c>
    </row>
    <row r="76" spans="1:17" ht="105">
      <c r="A76" s="890" t="s">
        <v>2311</v>
      </c>
      <c r="B76" s="888" t="s">
        <v>2312</v>
      </c>
      <c r="C76" s="786" t="s">
        <v>2313</v>
      </c>
      <c r="D76" s="788" t="s">
        <v>2314</v>
      </c>
      <c r="E76" s="788" t="s">
        <v>2315</v>
      </c>
      <c r="F76" s="788" t="s">
        <v>2316</v>
      </c>
      <c r="G76" s="788" t="s">
        <v>2317</v>
      </c>
      <c r="H76" s="788" t="s">
        <v>2318</v>
      </c>
      <c r="I76" s="788" t="s">
        <v>2319</v>
      </c>
      <c r="J76" s="788"/>
      <c r="K76" s="788"/>
      <c r="L76" s="788"/>
      <c r="M76" s="788"/>
      <c r="N76" s="902" t="s">
        <v>1953</v>
      </c>
      <c r="O76" s="902" t="s">
        <v>1954</v>
      </c>
      <c r="P76" s="788" t="s">
        <v>2320</v>
      </c>
      <c r="Q76" s="788" t="s">
        <v>2321</v>
      </c>
    </row>
    <row r="77" spans="1:17" ht="120">
      <c r="A77" s="891"/>
      <c r="B77" s="889"/>
      <c r="C77" s="786" t="s">
        <v>2322</v>
      </c>
      <c r="D77" s="788" t="s">
        <v>2323</v>
      </c>
      <c r="E77" s="788" t="s">
        <v>2324</v>
      </c>
      <c r="F77" s="788" t="s">
        <v>2325</v>
      </c>
      <c r="G77" s="788" t="s">
        <v>2326</v>
      </c>
      <c r="H77" s="788" t="s">
        <v>2327</v>
      </c>
      <c r="I77" s="788" t="s">
        <v>2328</v>
      </c>
      <c r="J77" s="788"/>
      <c r="K77" s="788"/>
      <c r="L77" s="788"/>
      <c r="M77" s="788"/>
      <c r="N77" s="891"/>
      <c r="O77" s="891"/>
      <c r="P77" s="788" t="s">
        <v>2320</v>
      </c>
      <c r="Q77" s="788"/>
    </row>
    <row r="78" spans="1:17" ht="120">
      <c r="A78" s="891"/>
      <c r="B78" s="889"/>
      <c r="C78" s="786" t="s">
        <v>2329</v>
      </c>
      <c r="D78" s="788" t="s">
        <v>2330</v>
      </c>
      <c r="E78" s="788" t="s">
        <v>2331</v>
      </c>
      <c r="F78" s="788" t="s">
        <v>2332</v>
      </c>
      <c r="G78" s="788" t="s">
        <v>2333</v>
      </c>
      <c r="H78" s="788" t="s">
        <v>2334</v>
      </c>
      <c r="I78" s="788" t="s">
        <v>2335</v>
      </c>
      <c r="J78" s="788" t="s">
        <v>2336</v>
      </c>
      <c r="K78" s="788" t="s">
        <v>2337</v>
      </c>
      <c r="L78" s="788" t="s">
        <v>2338</v>
      </c>
      <c r="M78" s="788" t="s">
        <v>2337</v>
      </c>
      <c r="N78" s="891"/>
      <c r="O78" s="891"/>
      <c r="P78" s="788" t="s">
        <v>2320</v>
      </c>
      <c r="Q78" s="788"/>
    </row>
    <row r="79" spans="1:17" ht="90">
      <c r="A79" s="891"/>
      <c r="B79" s="889"/>
      <c r="C79" s="888" t="s">
        <v>2339</v>
      </c>
      <c r="D79" s="788"/>
      <c r="E79" s="788"/>
      <c r="F79" s="788" t="s">
        <v>2340</v>
      </c>
      <c r="G79" s="788" t="s">
        <v>2341</v>
      </c>
      <c r="H79" s="788" t="s">
        <v>2340</v>
      </c>
      <c r="I79" s="788" t="s">
        <v>2342</v>
      </c>
      <c r="J79" s="788"/>
      <c r="K79" s="788"/>
      <c r="L79" s="788"/>
      <c r="M79" s="788"/>
      <c r="N79" s="891"/>
      <c r="O79" s="891"/>
      <c r="P79" s="788" t="s">
        <v>2320</v>
      </c>
      <c r="Q79" s="788"/>
    </row>
    <row r="80" spans="1:17" ht="45">
      <c r="A80" s="891"/>
      <c r="B80" s="889"/>
      <c r="C80" s="889"/>
      <c r="D80" s="902" t="s">
        <v>2343</v>
      </c>
      <c r="E80" s="902" t="s">
        <v>2344</v>
      </c>
      <c r="F80" s="902" t="s">
        <v>2345</v>
      </c>
      <c r="G80" s="902" t="s">
        <v>2346</v>
      </c>
      <c r="H80" s="788" t="s">
        <v>2343</v>
      </c>
      <c r="I80" s="788" t="s">
        <v>2344</v>
      </c>
      <c r="J80" s="788" t="s">
        <v>2343</v>
      </c>
      <c r="K80" s="788" t="s">
        <v>2344</v>
      </c>
      <c r="L80" s="788" t="s">
        <v>2343</v>
      </c>
      <c r="M80" s="788" t="s">
        <v>2344</v>
      </c>
      <c r="N80" s="891"/>
      <c r="O80" s="891"/>
      <c r="P80" s="788" t="s">
        <v>2320</v>
      </c>
      <c r="Q80" s="788"/>
    </row>
    <row r="81" spans="1:17" ht="45">
      <c r="A81" s="891"/>
      <c r="B81" s="889"/>
      <c r="C81" s="897"/>
      <c r="D81" s="903"/>
      <c r="E81" s="903"/>
      <c r="F81" s="903"/>
      <c r="G81" s="903"/>
      <c r="H81" s="788" t="s">
        <v>2347</v>
      </c>
      <c r="I81" s="788" t="s">
        <v>2346</v>
      </c>
      <c r="J81" s="788" t="s">
        <v>2347</v>
      </c>
      <c r="K81" s="788" t="s">
        <v>2346</v>
      </c>
      <c r="L81" s="788" t="s">
        <v>2347</v>
      </c>
      <c r="M81" s="788" t="s">
        <v>2346</v>
      </c>
      <c r="N81" s="891"/>
      <c r="O81" s="891"/>
      <c r="P81" s="788" t="s">
        <v>2320</v>
      </c>
      <c r="Q81" s="788"/>
    </row>
    <row r="82" spans="1:17" ht="90">
      <c r="A82" s="891"/>
      <c r="B82" s="889"/>
      <c r="C82" s="888" t="s">
        <v>2348</v>
      </c>
      <c r="D82" s="788" t="s">
        <v>2349</v>
      </c>
      <c r="E82" s="788" t="s">
        <v>2350</v>
      </c>
      <c r="F82" s="788" t="s">
        <v>2349</v>
      </c>
      <c r="G82" s="788" t="s">
        <v>2351</v>
      </c>
      <c r="H82" s="788"/>
      <c r="I82" s="788"/>
      <c r="J82" s="788"/>
      <c r="K82" s="788"/>
      <c r="L82" s="788"/>
      <c r="M82" s="788"/>
      <c r="N82" s="891"/>
      <c r="O82" s="891"/>
      <c r="P82" s="788" t="s">
        <v>2320</v>
      </c>
      <c r="Q82" s="788"/>
    </row>
    <row r="83" spans="1:17" ht="60">
      <c r="A83" s="891"/>
      <c r="B83" s="889"/>
      <c r="C83" s="897"/>
      <c r="D83" s="788"/>
      <c r="E83" s="788"/>
      <c r="F83" s="788" t="s">
        <v>2352</v>
      </c>
      <c r="G83" s="788" t="s">
        <v>2353</v>
      </c>
      <c r="H83" s="788"/>
      <c r="I83" s="788"/>
      <c r="J83" s="788"/>
      <c r="K83" s="788"/>
      <c r="L83" s="788"/>
      <c r="M83" s="788"/>
      <c r="N83" s="891"/>
      <c r="O83" s="891"/>
      <c r="P83" s="788" t="s">
        <v>2320</v>
      </c>
      <c r="Q83" s="788"/>
    </row>
    <row r="84" spans="1:17" ht="90">
      <c r="A84" s="891"/>
      <c r="B84" s="889"/>
      <c r="C84" s="793" t="s">
        <v>2354</v>
      </c>
      <c r="D84" s="788" t="s">
        <v>2355</v>
      </c>
      <c r="E84" s="788" t="s">
        <v>2356</v>
      </c>
      <c r="F84" s="788" t="s">
        <v>2357</v>
      </c>
      <c r="G84" s="788" t="s">
        <v>2358</v>
      </c>
      <c r="H84" s="788" t="s">
        <v>2359</v>
      </c>
      <c r="I84" s="788" t="s">
        <v>2360</v>
      </c>
      <c r="J84" s="788"/>
      <c r="K84" s="788"/>
      <c r="L84" s="788"/>
      <c r="M84" s="788"/>
      <c r="N84" s="891"/>
      <c r="O84" s="891"/>
      <c r="P84" s="788" t="s">
        <v>2320</v>
      </c>
      <c r="Q84" s="788"/>
    </row>
    <row r="85" spans="1:17" ht="60">
      <c r="A85" s="891"/>
      <c r="B85" s="889"/>
      <c r="C85" s="888" t="s">
        <v>2361</v>
      </c>
      <c r="D85" s="788" t="s">
        <v>2362</v>
      </c>
      <c r="E85" s="788" t="s">
        <v>2363</v>
      </c>
      <c r="F85" s="788"/>
      <c r="G85" s="788"/>
      <c r="H85" s="788"/>
      <c r="I85" s="788"/>
      <c r="J85" s="788"/>
      <c r="K85" s="788"/>
      <c r="L85" s="788"/>
      <c r="M85" s="788"/>
      <c r="N85" s="891"/>
      <c r="O85" s="891"/>
      <c r="P85" s="788" t="s">
        <v>2320</v>
      </c>
      <c r="Q85" s="788"/>
    </row>
    <row r="86" spans="1:17" ht="75">
      <c r="A86" s="891"/>
      <c r="B86" s="889"/>
      <c r="C86" s="889"/>
      <c r="D86" s="791" t="s">
        <v>2364</v>
      </c>
      <c r="E86" s="791" t="s">
        <v>2365</v>
      </c>
      <c r="F86" s="791"/>
      <c r="G86" s="808"/>
      <c r="H86" s="808"/>
      <c r="I86" s="808"/>
      <c r="J86" s="808"/>
      <c r="K86" s="808"/>
      <c r="L86" s="808"/>
      <c r="M86" s="808"/>
      <c r="N86" s="891"/>
      <c r="O86" s="891"/>
      <c r="P86" s="788" t="s">
        <v>2366</v>
      </c>
      <c r="Q86" s="788"/>
    </row>
    <row r="87" spans="1:17" ht="90">
      <c r="A87" s="891"/>
      <c r="B87" s="889"/>
      <c r="C87" s="889"/>
      <c r="D87" s="788" t="s">
        <v>2367</v>
      </c>
      <c r="E87" s="788" t="s">
        <v>2368</v>
      </c>
      <c r="F87" s="788" t="s">
        <v>2367</v>
      </c>
      <c r="G87" s="788" t="s">
        <v>2369</v>
      </c>
      <c r="H87" s="788" t="s">
        <v>2370</v>
      </c>
      <c r="I87" s="788" t="s">
        <v>2371</v>
      </c>
      <c r="J87" s="788" t="s">
        <v>2370</v>
      </c>
      <c r="K87" s="788" t="s">
        <v>2371</v>
      </c>
      <c r="L87" s="788" t="s">
        <v>2370</v>
      </c>
      <c r="M87" s="788" t="s">
        <v>2371</v>
      </c>
      <c r="N87" s="891"/>
      <c r="O87" s="891"/>
      <c r="P87" s="788" t="s">
        <v>2320</v>
      </c>
      <c r="Q87" s="788"/>
    </row>
    <row r="88" spans="1:17" ht="45">
      <c r="A88" s="891"/>
      <c r="B88" s="889"/>
      <c r="C88" s="897"/>
      <c r="D88" s="788" t="s">
        <v>2372</v>
      </c>
      <c r="E88" s="788" t="s">
        <v>2373</v>
      </c>
      <c r="F88" s="788" t="s">
        <v>2374</v>
      </c>
      <c r="G88" s="788" t="s">
        <v>2375</v>
      </c>
      <c r="H88" s="788"/>
      <c r="I88" s="788"/>
      <c r="J88" s="788"/>
      <c r="K88" s="788"/>
      <c r="L88" s="788"/>
      <c r="M88" s="788"/>
      <c r="N88" s="891"/>
      <c r="O88" s="891"/>
      <c r="P88" s="788" t="s">
        <v>2320</v>
      </c>
      <c r="Q88" s="788"/>
    </row>
    <row r="89" spans="1:17" ht="75">
      <c r="A89" s="891"/>
      <c r="B89" s="889"/>
      <c r="C89" s="888" t="s">
        <v>2376</v>
      </c>
      <c r="D89" s="788" t="s">
        <v>2377</v>
      </c>
      <c r="E89" s="788" t="s">
        <v>2378</v>
      </c>
      <c r="F89" s="788" t="s">
        <v>2379</v>
      </c>
      <c r="G89" s="788" t="s">
        <v>2380</v>
      </c>
      <c r="H89" s="788"/>
      <c r="I89" s="788"/>
      <c r="J89" s="788"/>
      <c r="K89" s="788"/>
      <c r="L89" s="788"/>
      <c r="M89" s="788"/>
      <c r="N89" s="891"/>
      <c r="O89" s="891"/>
      <c r="P89" s="788" t="s">
        <v>2320</v>
      </c>
      <c r="Q89" s="788"/>
    </row>
    <row r="90" spans="1:17" ht="30">
      <c r="A90" s="891"/>
      <c r="B90" s="889"/>
      <c r="C90" s="897"/>
      <c r="D90" s="788" t="s">
        <v>2381</v>
      </c>
      <c r="E90" s="788" t="s">
        <v>2382</v>
      </c>
      <c r="F90" s="788" t="s">
        <v>2381</v>
      </c>
      <c r="G90" s="788" t="s">
        <v>2383</v>
      </c>
      <c r="H90" s="788" t="s">
        <v>2384</v>
      </c>
      <c r="I90" s="788" t="s">
        <v>2385</v>
      </c>
      <c r="J90" s="788" t="s">
        <v>2384</v>
      </c>
      <c r="K90" s="788" t="s">
        <v>2385</v>
      </c>
      <c r="L90" s="788" t="s">
        <v>2384</v>
      </c>
      <c r="M90" s="788" t="s">
        <v>2385</v>
      </c>
      <c r="N90" s="891"/>
      <c r="O90" s="891"/>
      <c r="P90" s="788" t="s">
        <v>2320</v>
      </c>
      <c r="Q90" s="788"/>
    </row>
    <row r="91" spans="1:17" ht="75">
      <c r="A91" s="903"/>
      <c r="B91" s="897"/>
      <c r="C91" s="786" t="s">
        <v>2386</v>
      </c>
      <c r="D91" s="788" t="s">
        <v>2387</v>
      </c>
      <c r="E91" s="788" t="s">
        <v>2388</v>
      </c>
      <c r="F91" s="788"/>
      <c r="G91" s="788"/>
      <c r="H91" s="788"/>
      <c r="I91" s="788"/>
      <c r="J91" s="788"/>
      <c r="K91" s="788"/>
      <c r="L91" s="788"/>
      <c r="M91" s="788"/>
      <c r="N91" s="903"/>
      <c r="O91" s="903"/>
      <c r="P91" s="788" t="s">
        <v>2389</v>
      </c>
      <c r="Q91" s="788"/>
    </row>
    <row r="92" spans="1:17" ht="105">
      <c r="A92" s="901" t="s">
        <v>2390</v>
      </c>
      <c r="B92" s="889" t="s">
        <v>2391</v>
      </c>
      <c r="C92" s="793" t="s">
        <v>2392</v>
      </c>
      <c r="D92" s="791" t="s">
        <v>2393</v>
      </c>
      <c r="E92" s="791" t="s">
        <v>2394</v>
      </c>
      <c r="F92" s="791" t="s">
        <v>2395</v>
      </c>
      <c r="G92" s="791" t="s">
        <v>2396</v>
      </c>
      <c r="H92" s="791" t="s">
        <v>2395</v>
      </c>
      <c r="I92" s="791" t="s">
        <v>2396</v>
      </c>
      <c r="J92" s="791" t="s">
        <v>2395</v>
      </c>
      <c r="K92" s="791" t="s">
        <v>2396</v>
      </c>
      <c r="L92" s="791" t="s">
        <v>2395</v>
      </c>
      <c r="M92" s="791" t="s">
        <v>2396</v>
      </c>
      <c r="N92" s="895" t="s">
        <v>1953</v>
      </c>
      <c r="O92" s="895" t="s">
        <v>1954</v>
      </c>
      <c r="P92" s="788" t="s">
        <v>2397</v>
      </c>
      <c r="Q92" s="788"/>
    </row>
    <row r="93" spans="1:17" ht="75">
      <c r="A93" s="891"/>
      <c r="B93" s="889"/>
      <c r="C93" s="888" t="s">
        <v>2398</v>
      </c>
      <c r="D93" s="788" t="s">
        <v>2399</v>
      </c>
      <c r="E93" s="788" t="s">
        <v>2400</v>
      </c>
      <c r="F93" s="788"/>
      <c r="G93" s="788"/>
      <c r="H93" s="788"/>
      <c r="I93" s="788"/>
      <c r="J93" s="788"/>
      <c r="K93" s="788"/>
      <c r="L93" s="788"/>
      <c r="M93" s="788"/>
      <c r="N93" s="895"/>
      <c r="O93" s="895"/>
      <c r="P93" s="788" t="s">
        <v>2284</v>
      </c>
      <c r="Q93" s="788"/>
    </row>
    <row r="94" spans="1:17" ht="135">
      <c r="A94" s="891"/>
      <c r="B94" s="889"/>
      <c r="C94" s="897"/>
      <c r="D94" s="788" t="s">
        <v>2401</v>
      </c>
      <c r="E94" s="788" t="s">
        <v>2402</v>
      </c>
      <c r="F94" s="788" t="s">
        <v>2403</v>
      </c>
      <c r="G94" s="788" t="s">
        <v>2404</v>
      </c>
      <c r="H94" s="787" t="s">
        <v>2405</v>
      </c>
      <c r="I94" s="787" t="s">
        <v>2406</v>
      </c>
      <c r="J94" s="788"/>
      <c r="K94" s="788"/>
      <c r="L94" s="788"/>
      <c r="M94" s="788"/>
      <c r="N94" s="895"/>
      <c r="O94" s="895"/>
      <c r="P94" s="788" t="s">
        <v>2407</v>
      </c>
      <c r="Q94" s="788"/>
    </row>
    <row r="95" spans="1:17" ht="75">
      <c r="A95" s="891"/>
      <c r="B95" s="889"/>
      <c r="C95" s="786" t="s">
        <v>2408</v>
      </c>
      <c r="D95" s="787" t="s">
        <v>2409</v>
      </c>
      <c r="E95" s="787" t="s">
        <v>2410</v>
      </c>
      <c r="F95" s="788" t="s">
        <v>2411</v>
      </c>
      <c r="G95" s="788" t="s">
        <v>2412</v>
      </c>
      <c r="H95" s="788" t="s">
        <v>2413</v>
      </c>
      <c r="I95" s="788" t="s">
        <v>2414</v>
      </c>
      <c r="J95" s="788" t="s">
        <v>2415</v>
      </c>
      <c r="K95" s="788" t="s">
        <v>2416</v>
      </c>
      <c r="L95" s="788" t="s">
        <v>2417</v>
      </c>
      <c r="M95" s="788" t="s">
        <v>2418</v>
      </c>
      <c r="N95" s="895"/>
      <c r="O95" s="895"/>
      <c r="P95" s="788" t="s">
        <v>2284</v>
      </c>
      <c r="Q95" s="788"/>
    </row>
    <row r="96" spans="1:17" ht="75">
      <c r="A96" s="891"/>
      <c r="B96" s="889"/>
      <c r="C96" s="888" t="s">
        <v>2419</v>
      </c>
      <c r="D96" s="788" t="s">
        <v>2420</v>
      </c>
      <c r="E96" s="788" t="s">
        <v>2421</v>
      </c>
      <c r="F96" s="788" t="s">
        <v>2420</v>
      </c>
      <c r="G96" s="788" t="s">
        <v>2421</v>
      </c>
      <c r="H96" s="788" t="s">
        <v>2420</v>
      </c>
      <c r="I96" s="788" t="s">
        <v>2421</v>
      </c>
      <c r="J96" s="788" t="s">
        <v>2420</v>
      </c>
      <c r="K96" s="788" t="s">
        <v>2421</v>
      </c>
      <c r="L96" s="788" t="s">
        <v>2420</v>
      </c>
      <c r="M96" s="788" t="s">
        <v>2421</v>
      </c>
      <c r="N96" s="895"/>
      <c r="O96" s="895"/>
      <c r="P96" s="788" t="s">
        <v>2284</v>
      </c>
      <c r="Q96" s="788"/>
    </row>
    <row r="97" spans="1:17" ht="165">
      <c r="A97" s="891"/>
      <c r="B97" s="889"/>
      <c r="C97" s="897"/>
      <c r="D97" s="788" t="s">
        <v>2422</v>
      </c>
      <c r="E97" s="788" t="s">
        <v>2423</v>
      </c>
      <c r="F97" s="788" t="s">
        <v>2422</v>
      </c>
      <c r="G97" s="788" t="s">
        <v>2423</v>
      </c>
      <c r="H97" s="788" t="s">
        <v>2422</v>
      </c>
      <c r="I97" s="788" t="s">
        <v>2423</v>
      </c>
      <c r="J97" s="788" t="s">
        <v>2422</v>
      </c>
      <c r="K97" s="788" t="s">
        <v>2423</v>
      </c>
      <c r="L97" s="788" t="s">
        <v>2422</v>
      </c>
      <c r="M97" s="788" t="s">
        <v>2423</v>
      </c>
      <c r="N97" s="895"/>
      <c r="O97" s="895"/>
      <c r="P97" s="788" t="s">
        <v>2424</v>
      </c>
      <c r="Q97" s="788"/>
    </row>
    <row r="98" spans="1:17" ht="150">
      <c r="A98" s="891"/>
      <c r="B98" s="889"/>
      <c r="C98" s="888" t="s">
        <v>2425</v>
      </c>
      <c r="D98" s="788" t="s">
        <v>2426</v>
      </c>
      <c r="E98" s="788" t="s">
        <v>2427</v>
      </c>
      <c r="F98" s="788" t="s">
        <v>2426</v>
      </c>
      <c r="G98" s="788" t="s">
        <v>2427</v>
      </c>
      <c r="H98" s="788" t="s">
        <v>2426</v>
      </c>
      <c r="I98" s="788" t="s">
        <v>2427</v>
      </c>
      <c r="J98" s="788" t="s">
        <v>2426</v>
      </c>
      <c r="K98" s="788" t="s">
        <v>2427</v>
      </c>
      <c r="L98" s="788" t="s">
        <v>2426</v>
      </c>
      <c r="M98" s="788" t="s">
        <v>2427</v>
      </c>
      <c r="N98" s="895"/>
      <c r="O98" s="895"/>
      <c r="P98" s="787" t="s">
        <v>2428</v>
      </c>
    </row>
    <row r="99" spans="1:17" ht="150">
      <c r="A99" s="891"/>
      <c r="B99" s="889"/>
      <c r="C99" s="889"/>
      <c r="D99" s="788" t="s">
        <v>2429</v>
      </c>
      <c r="E99" s="788" t="s">
        <v>2430</v>
      </c>
      <c r="F99" s="788" t="s">
        <v>2431</v>
      </c>
      <c r="G99" s="788" t="s">
        <v>2432</v>
      </c>
      <c r="H99" s="788" t="s">
        <v>2433</v>
      </c>
      <c r="I99" s="788" t="s">
        <v>2434</v>
      </c>
      <c r="J99" s="788" t="s">
        <v>2435</v>
      </c>
      <c r="K99" s="788" t="s">
        <v>2436</v>
      </c>
      <c r="L99" s="788" t="s">
        <v>2437</v>
      </c>
      <c r="M99" s="788" t="s">
        <v>2438</v>
      </c>
      <c r="N99" s="895"/>
      <c r="O99" s="895"/>
      <c r="P99" s="787" t="s">
        <v>2428</v>
      </c>
    </row>
    <row r="100" spans="1:17" ht="45">
      <c r="A100" s="891"/>
      <c r="B100" s="889"/>
      <c r="C100" s="897"/>
      <c r="D100" s="809"/>
      <c r="E100" s="809"/>
      <c r="F100" s="788" t="s">
        <v>2439</v>
      </c>
      <c r="G100" s="788" t="s">
        <v>2440</v>
      </c>
      <c r="H100" s="788" t="s">
        <v>2439</v>
      </c>
      <c r="I100" s="788" t="s">
        <v>2440</v>
      </c>
      <c r="J100" s="788"/>
      <c r="K100" s="788"/>
      <c r="L100" s="788" t="s">
        <v>2439</v>
      </c>
      <c r="M100" s="788" t="s">
        <v>2440</v>
      </c>
      <c r="N100" s="895"/>
      <c r="O100" s="895"/>
      <c r="P100" s="790" t="s">
        <v>2441</v>
      </c>
    </row>
    <row r="101" spans="1:17" ht="75">
      <c r="A101" s="891"/>
      <c r="B101" s="889"/>
      <c r="C101" s="888" t="s">
        <v>2442</v>
      </c>
      <c r="D101" s="788" t="s">
        <v>2443</v>
      </c>
      <c r="E101" s="788" t="s">
        <v>2444</v>
      </c>
      <c r="F101" s="788"/>
      <c r="G101" s="788"/>
      <c r="H101" s="788"/>
      <c r="I101" s="788"/>
      <c r="J101" s="788"/>
      <c r="K101" s="788"/>
      <c r="L101" s="788"/>
      <c r="M101" s="788"/>
      <c r="N101" s="895"/>
      <c r="O101" s="895"/>
      <c r="P101" s="787" t="s">
        <v>2284</v>
      </c>
      <c r="Q101" s="788"/>
    </row>
    <row r="102" spans="1:17" ht="75">
      <c r="A102" s="891"/>
      <c r="B102" s="889"/>
      <c r="C102" s="889"/>
      <c r="D102" s="788" t="s">
        <v>2445</v>
      </c>
      <c r="E102" s="788" t="s">
        <v>2446</v>
      </c>
      <c r="F102" s="788" t="s">
        <v>2447</v>
      </c>
      <c r="G102" s="788" t="s">
        <v>2448</v>
      </c>
      <c r="H102" s="788" t="s">
        <v>2447</v>
      </c>
      <c r="I102" s="788" t="s">
        <v>2448</v>
      </c>
      <c r="J102" s="788" t="s">
        <v>2445</v>
      </c>
      <c r="K102" s="788" t="s">
        <v>2446</v>
      </c>
      <c r="L102" s="788" t="s">
        <v>2447</v>
      </c>
      <c r="M102" s="788" t="s">
        <v>2448</v>
      </c>
      <c r="N102" s="895"/>
      <c r="O102" s="895"/>
      <c r="P102" s="787" t="s">
        <v>2284</v>
      </c>
      <c r="Q102" s="788"/>
    </row>
    <row r="103" spans="1:17" ht="75">
      <c r="A103" s="891"/>
      <c r="B103" s="889"/>
      <c r="C103" s="897"/>
      <c r="D103" s="788" t="s">
        <v>2449</v>
      </c>
      <c r="E103" s="788" t="s">
        <v>2450</v>
      </c>
      <c r="F103" s="788" t="s">
        <v>2451</v>
      </c>
      <c r="G103" s="788" t="s">
        <v>2452</v>
      </c>
      <c r="H103" s="788" t="s">
        <v>2451</v>
      </c>
      <c r="I103" s="788" t="s">
        <v>2452</v>
      </c>
      <c r="J103" s="788" t="s">
        <v>2451</v>
      </c>
      <c r="K103" s="788" t="s">
        <v>2452</v>
      </c>
      <c r="L103" s="788" t="s">
        <v>2451</v>
      </c>
      <c r="M103" s="788" t="s">
        <v>2452</v>
      </c>
      <c r="N103" s="895"/>
      <c r="O103" s="895"/>
      <c r="P103" s="787" t="s">
        <v>2284</v>
      </c>
      <c r="Q103" s="788"/>
    </row>
    <row r="104" spans="1:17" ht="75">
      <c r="A104" s="891"/>
      <c r="B104" s="889"/>
      <c r="C104" s="888" t="s">
        <v>2453</v>
      </c>
      <c r="D104" s="788" t="s">
        <v>2454</v>
      </c>
      <c r="E104" s="788" t="s">
        <v>2455</v>
      </c>
      <c r="F104" s="788"/>
      <c r="G104" s="788"/>
      <c r="H104" s="788"/>
      <c r="I104" s="788"/>
      <c r="J104" s="788"/>
      <c r="K104" s="788"/>
      <c r="L104" s="788"/>
      <c r="M104" s="788"/>
      <c r="N104" s="895"/>
      <c r="O104" s="895"/>
      <c r="P104" s="787" t="s">
        <v>2284</v>
      </c>
      <c r="Q104" s="788"/>
    </row>
    <row r="105" spans="1:17" ht="105">
      <c r="A105" s="903"/>
      <c r="B105" s="897"/>
      <c r="C105" s="897"/>
      <c r="D105" s="791"/>
      <c r="E105" s="791"/>
      <c r="F105" s="791" t="s">
        <v>2456</v>
      </c>
      <c r="G105" s="791" t="s">
        <v>2457</v>
      </c>
      <c r="H105" s="791" t="s">
        <v>2456</v>
      </c>
      <c r="I105" s="791" t="s">
        <v>2457</v>
      </c>
      <c r="J105" s="791" t="s">
        <v>2458</v>
      </c>
      <c r="K105" s="791" t="s">
        <v>2459</v>
      </c>
      <c r="L105" s="791" t="s">
        <v>2458</v>
      </c>
      <c r="M105" s="791" t="s">
        <v>2459</v>
      </c>
      <c r="N105" s="896"/>
      <c r="O105" s="896"/>
      <c r="P105" s="788" t="s">
        <v>2460</v>
      </c>
      <c r="Q105" s="788" t="s">
        <v>2461</v>
      </c>
    </row>
    <row r="106" spans="1:17" ht="135">
      <c r="A106" s="890" t="s">
        <v>2462</v>
      </c>
      <c r="B106" s="888" t="s">
        <v>2463</v>
      </c>
      <c r="C106" s="888" t="s">
        <v>2464</v>
      </c>
      <c r="D106" s="788" t="s">
        <v>2465</v>
      </c>
      <c r="E106" s="788" t="s">
        <v>2466</v>
      </c>
      <c r="F106" s="788" t="s">
        <v>2467</v>
      </c>
      <c r="G106" s="788" t="s">
        <v>2468</v>
      </c>
      <c r="H106" s="788" t="s">
        <v>2467</v>
      </c>
      <c r="I106" s="788" t="s">
        <v>2468</v>
      </c>
      <c r="J106" s="788"/>
      <c r="K106" s="788"/>
      <c r="L106" s="788"/>
      <c r="M106" s="788"/>
      <c r="N106" s="894" t="s">
        <v>1953</v>
      </c>
      <c r="O106" s="894" t="s">
        <v>1954</v>
      </c>
      <c r="P106" s="788" t="s">
        <v>2469</v>
      </c>
      <c r="Q106" s="788"/>
    </row>
    <row r="107" spans="1:17" ht="105">
      <c r="A107" s="891"/>
      <c r="B107" s="889"/>
      <c r="C107" s="889"/>
      <c r="D107" s="788" t="s">
        <v>2470</v>
      </c>
      <c r="E107" s="788" t="s">
        <v>2471</v>
      </c>
      <c r="F107" s="788"/>
      <c r="G107" s="788"/>
      <c r="H107" s="788"/>
      <c r="I107" s="788"/>
      <c r="J107" s="788"/>
      <c r="K107" s="788"/>
      <c r="L107" s="788"/>
      <c r="M107" s="788"/>
      <c r="N107" s="895"/>
      <c r="O107" s="895"/>
      <c r="P107" s="788" t="s">
        <v>2472</v>
      </c>
      <c r="Q107" s="788"/>
    </row>
    <row r="108" spans="1:17" ht="45">
      <c r="A108" s="891"/>
      <c r="B108" s="889"/>
      <c r="C108" s="897"/>
      <c r="D108" s="788" t="s">
        <v>2473</v>
      </c>
      <c r="E108" s="788" t="s">
        <v>2474</v>
      </c>
      <c r="F108" s="788" t="s">
        <v>2475</v>
      </c>
      <c r="G108" s="788" t="s">
        <v>2476</v>
      </c>
      <c r="H108" s="788" t="s">
        <v>2477</v>
      </c>
      <c r="I108" s="788" t="s">
        <v>2478</v>
      </c>
      <c r="J108" s="788" t="s">
        <v>2477</v>
      </c>
      <c r="K108" s="788" t="s">
        <v>2478</v>
      </c>
      <c r="L108" s="788" t="s">
        <v>2477</v>
      </c>
      <c r="M108" s="788" t="s">
        <v>2478</v>
      </c>
      <c r="N108" s="895"/>
      <c r="O108" s="895"/>
      <c r="P108" s="788" t="s">
        <v>2479</v>
      </c>
      <c r="Q108" s="788"/>
    </row>
    <row r="109" spans="1:17" ht="75">
      <c r="A109" s="891"/>
      <c r="B109" s="889"/>
      <c r="C109" s="888" t="s">
        <v>2480</v>
      </c>
      <c r="D109" s="788" t="s">
        <v>2481</v>
      </c>
      <c r="E109" s="788" t="s">
        <v>2482</v>
      </c>
      <c r="F109" s="788"/>
      <c r="G109" s="788"/>
      <c r="H109" s="788"/>
      <c r="I109" s="788"/>
      <c r="J109" s="788"/>
      <c r="K109" s="788"/>
      <c r="L109" s="788"/>
      <c r="M109" s="788"/>
      <c r="N109" s="895"/>
      <c r="O109" s="895"/>
      <c r="P109" s="788" t="s">
        <v>2483</v>
      </c>
      <c r="Q109" s="788"/>
    </row>
    <row r="110" spans="1:17" ht="75">
      <c r="A110" s="891"/>
      <c r="B110" s="889"/>
      <c r="C110" s="889"/>
      <c r="D110" s="902" t="s">
        <v>2484</v>
      </c>
      <c r="E110" s="902" t="s">
        <v>2485</v>
      </c>
      <c r="F110" s="902" t="s">
        <v>2486</v>
      </c>
      <c r="G110" s="902" t="s">
        <v>2487</v>
      </c>
      <c r="H110" s="902" t="s">
        <v>2488</v>
      </c>
      <c r="I110" s="902" t="s">
        <v>2489</v>
      </c>
      <c r="J110" s="788" t="s">
        <v>2488</v>
      </c>
      <c r="K110" s="788" t="s">
        <v>2489</v>
      </c>
      <c r="L110" s="788" t="s">
        <v>2488</v>
      </c>
      <c r="M110" s="788" t="s">
        <v>2489</v>
      </c>
      <c r="N110" s="895"/>
      <c r="O110" s="895"/>
      <c r="P110" s="788" t="s">
        <v>2483</v>
      </c>
      <c r="Q110" s="788"/>
    </row>
    <row r="111" spans="1:17" ht="75">
      <c r="A111" s="891"/>
      <c r="B111" s="889"/>
      <c r="C111" s="897"/>
      <c r="D111" s="903"/>
      <c r="E111" s="903"/>
      <c r="F111" s="903"/>
      <c r="G111" s="903"/>
      <c r="H111" s="903"/>
      <c r="I111" s="903"/>
      <c r="J111" s="788" t="s">
        <v>2490</v>
      </c>
      <c r="K111" s="788" t="s">
        <v>2491</v>
      </c>
      <c r="L111" s="788" t="s">
        <v>2492</v>
      </c>
      <c r="M111" s="788" t="s">
        <v>2493</v>
      </c>
      <c r="N111" s="895"/>
      <c r="O111" s="895"/>
      <c r="P111" s="788" t="s">
        <v>2483</v>
      </c>
      <c r="Q111" s="788"/>
    </row>
    <row r="112" spans="1:17" ht="60">
      <c r="A112" s="891"/>
      <c r="B112" s="889"/>
      <c r="C112" s="888" t="s">
        <v>2494</v>
      </c>
      <c r="D112" s="788" t="s">
        <v>2495</v>
      </c>
      <c r="E112" s="788" t="s">
        <v>2496</v>
      </c>
      <c r="F112" s="788"/>
      <c r="G112" s="788"/>
      <c r="H112" s="788"/>
      <c r="I112" s="788"/>
      <c r="J112" s="788"/>
      <c r="K112" s="788"/>
      <c r="L112" s="788"/>
      <c r="M112" s="788"/>
      <c r="N112" s="895"/>
      <c r="O112" s="895"/>
      <c r="P112" s="788" t="s">
        <v>2497</v>
      </c>
      <c r="Q112" s="788"/>
    </row>
    <row r="113" spans="1:17" ht="75">
      <c r="A113" s="891"/>
      <c r="B113" s="889"/>
      <c r="C113" s="889"/>
      <c r="D113" s="788" t="s">
        <v>2498</v>
      </c>
      <c r="E113" s="788" t="s">
        <v>2499</v>
      </c>
      <c r="F113" s="788"/>
      <c r="G113" s="788"/>
      <c r="H113" s="788"/>
      <c r="I113" s="788"/>
      <c r="J113" s="788"/>
      <c r="K113" s="788"/>
      <c r="L113" s="788"/>
      <c r="M113" s="788"/>
      <c r="N113" s="895"/>
      <c r="O113" s="895"/>
      <c r="P113" s="788" t="s">
        <v>2500</v>
      </c>
      <c r="Q113" s="788"/>
    </row>
    <row r="114" spans="1:17" ht="105">
      <c r="A114" s="891"/>
      <c r="B114" s="889"/>
      <c r="C114" s="889"/>
      <c r="D114" s="788" t="s">
        <v>2501</v>
      </c>
      <c r="E114" s="788" t="s">
        <v>2502</v>
      </c>
      <c r="F114" s="788" t="s">
        <v>2503</v>
      </c>
      <c r="G114" s="788" t="s">
        <v>2504</v>
      </c>
      <c r="H114" s="788" t="s">
        <v>2505</v>
      </c>
      <c r="I114" s="788" t="s">
        <v>2506</v>
      </c>
      <c r="J114" s="788" t="s">
        <v>2505</v>
      </c>
      <c r="K114" s="788" t="s">
        <v>2506</v>
      </c>
      <c r="L114" s="788" t="s">
        <v>2507</v>
      </c>
      <c r="M114" s="788" t="s">
        <v>2508</v>
      </c>
      <c r="N114" s="895"/>
      <c r="O114" s="895"/>
      <c r="P114" s="788" t="s">
        <v>2509</v>
      </c>
      <c r="Q114" s="788"/>
    </row>
    <row r="115" spans="1:17" ht="75">
      <c r="A115" s="891"/>
      <c r="B115" s="889"/>
      <c r="C115" s="897"/>
      <c r="D115" s="788" t="s">
        <v>2510</v>
      </c>
      <c r="E115" s="788" t="s">
        <v>2511</v>
      </c>
      <c r="F115" s="788" t="s">
        <v>2512</v>
      </c>
      <c r="G115" s="788" t="s">
        <v>2513</v>
      </c>
      <c r="H115" s="788" t="s">
        <v>2512</v>
      </c>
      <c r="I115" s="788" t="s">
        <v>2513</v>
      </c>
      <c r="J115" s="788" t="s">
        <v>2512</v>
      </c>
      <c r="K115" s="788" t="s">
        <v>2513</v>
      </c>
      <c r="L115" s="788" t="s">
        <v>2507</v>
      </c>
      <c r="M115" s="788" t="s">
        <v>2508</v>
      </c>
      <c r="N115" s="895"/>
      <c r="O115" s="895"/>
      <c r="P115" s="788" t="s">
        <v>2514</v>
      </c>
      <c r="Q115" s="788"/>
    </row>
    <row r="116" spans="1:17" ht="90">
      <c r="A116" s="891"/>
      <c r="B116" s="889"/>
      <c r="C116" s="888" t="s">
        <v>2515</v>
      </c>
      <c r="D116" s="788" t="s">
        <v>2516</v>
      </c>
      <c r="E116" s="788" t="s">
        <v>2517</v>
      </c>
      <c r="N116" s="895"/>
      <c r="O116" s="895"/>
      <c r="P116" s="787" t="s">
        <v>2518</v>
      </c>
    </row>
    <row r="117" spans="1:17" ht="90">
      <c r="A117" s="891"/>
      <c r="B117" s="889"/>
      <c r="C117" s="889"/>
      <c r="D117" s="788" t="s">
        <v>2519</v>
      </c>
      <c r="E117" s="788" t="s">
        <v>2520</v>
      </c>
      <c r="N117" s="895"/>
      <c r="O117" s="895"/>
      <c r="P117" s="787" t="s">
        <v>2521</v>
      </c>
    </row>
    <row r="118" spans="1:17" ht="120">
      <c r="A118" s="891"/>
      <c r="B118" s="889"/>
      <c r="C118" s="897"/>
      <c r="D118" s="788" t="s">
        <v>2522</v>
      </c>
      <c r="E118" s="788" t="s">
        <v>2523</v>
      </c>
      <c r="F118" s="788" t="s">
        <v>2524</v>
      </c>
      <c r="G118" s="788" t="s">
        <v>2525</v>
      </c>
      <c r="H118" s="788" t="s">
        <v>2524</v>
      </c>
      <c r="I118" s="788" t="s">
        <v>2525</v>
      </c>
      <c r="J118" s="788" t="s">
        <v>2524</v>
      </c>
      <c r="K118" s="788" t="s">
        <v>2525</v>
      </c>
      <c r="L118" s="788" t="s">
        <v>2524</v>
      </c>
      <c r="M118" s="788" t="s">
        <v>2525</v>
      </c>
      <c r="N118" s="895"/>
      <c r="O118" s="895"/>
      <c r="P118" s="787" t="s">
        <v>2526</v>
      </c>
    </row>
    <row r="119" spans="1:17" ht="90">
      <c r="A119" s="903"/>
      <c r="B119" s="897"/>
      <c r="C119" s="793" t="s">
        <v>2527</v>
      </c>
      <c r="D119" s="788" t="s">
        <v>2528</v>
      </c>
      <c r="E119" s="788" t="s">
        <v>2529</v>
      </c>
      <c r="F119" s="787" t="s">
        <v>2306</v>
      </c>
      <c r="G119" s="787" t="s">
        <v>2307</v>
      </c>
      <c r="H119" s="787" t="s">
        <v>2530</v>
      </c>
      <c r="I119" s="787" t="s">
        <v>2531</v>
      </c>
      <c r="J119" s="787" t="s">
        <v>2532</v>
      </c>
      <c r="K119" s="787" t="s">
        <v>2531</v>
      </c>
      <c r="L119" s="787" t="s">
        <v>2532</v>
      </c>
      <c r="M119" s="787" t="s">
        <v>2533</v>
      </c>
      <c r="N119" s="896"/>
      <c r="O119" s="896"/>
      <c r="P119" s="787" t="s">
        <v>2534</v>
      </c>
    </row>
    <row r="120" spans="1:17" ht="75">
      <c r="A120" s="890" t="s">
        <v>2535</v>
      </c>
      <c r="B120" s="888" t="s">
        <v>2536</v>
      </c>
      <c r="C120" s="888" t="s">
        <v>2537</v>
      </c>
      <c r="D120" s="790" t="s">
        <v>2538</v>
      </c>
      <c r="E120" s="790" t="s">
        <v>2539</v>
      </c>
      <c r="F120" s="790" t="s">
        <v>2540</v>
      </c>
      <c r="G120" s="790" t="s">
        <v>2541</v>
      </c>
      <c r="H120" s="790" t="s">
        <v>2542</v>
      </c>
      <c r="I120" s="790" t="s">
        <v>2543</v>
      </c>
      <c r="J120" s="790" t="s">
        <v>2542</v>
      </c>
      <c r="K120" s="790" t="s">
        <v>2543</v>
      </c>
      <c r="L120" s="790" t="s">
        <v>2542</v>
      </c>
      <c r="M120" s="790" t="s">
        <v>2543</v>
      </c>
      <c r="N120" s="898" t="s">
        <v>1953</v>
      </c>
      <c r="O120" s="898" t="s">
        <v>1954</v>
      </c>
      <c r="P120" s="790" t="s">
        <v>2284</v>
      </c>
      <c r="Q120" s="788"/>
    </row>
    <row r="121" spans="1:17" ht="75">
      <c r="A121" s="891"/>
      <c r="B121" s="889"/>
      <c r="C121" s="889"/>
      <c r="D121" s="790" t="s">
        <v>2544</v>
      </c>
      <c r="E121" s="790" t="s">
        <v>2545</v>
      </c>
      <c r="F121" s="790" t="s">
        <v>2546</v>
      </c>
      <c r="G121" s="790" t="s">
        <v>2547</v>
      </c>
      <c r="H121" s="790" t="s">
        <v>2548</v>
      </c>
      <c r="I121" s="790" t="s">
        <v>2549</v>
      </c>
      <c r="J121" s="790" t="s">
        <v>2550</v>
      </c>
      <c r="K121" s="790" t="s">
        <v>2551</v>
      </c>
      <c r="L121" s="790" t="s">
        <v>2552</v>
      </c>
      <c r="M121" s="790" t="s">
        <v>2553</v>
      </c>
      <c r="N121" s="899"/>
      <c r="O121" s="899"/>
      <c r="P121" s="790" t="s">
        <v>2284</v>
      </c>
      <c r="Q121" s="788"/>
    </row>
    <row r="122" spans="1:17" ht="75">
      <c r="A122" s="891"/>
      <c r="B122" s="889"/>
      <c r="C122" s="889"/>
      <c r="D122" s="790" t="s">
        <v>2554</v>
      </c>
      <c r="E122" s="790" t="s">
        <v>2555</v>
      </c>
      <c r="F122" s="790" t="s">
        <v>2554</v>
      </c>
      <c r="G122" s="790" t="s">
        <v>2555</v>
      </c>
      <c r="H122" s="790" t="s">
        <v>2554</v>
      </c>
      <c r="I122" s="790" t="s">
        <v>2555</v>
      </c>
      <c r="J122" s="790" t="s">
        <v>2554</v>
      </c>
      <c r="K122" s="790" t="s">
        <v>2555</v>
      </c>
      <c r="L122" s="790" t="s">
        <v>2554</v>
      </c>
      <c r="M122" s="790" t="s">
        <v>2555</v>
      </c>
      <c r="N122" s="899"/>
      <c r="O122" s="899"/>
      <c r="P122" s="790" t="s">
        <v>2284</v>
      </c>
      <c r="Q122" s="788"/>
    </row>
    <row r="123" spans="1:17" ht="75">
      <c r="A123" s="891"/>
      <c r="B123" s="889"/>
      <c r="C123" s="897"/>
      <c r="D123" s="790" t="s">
        <v>2556</v>
      </c>
      <c r="E123" s="790" t="s">
        <v>2557</v>
      </c>
      <c r="F123" s="790" t="s">
        <v>2556</v>
      </c>
      <c r="G123" s="790" t="s">
        <v>2557</v>
      </c>
      <c r="H123" s="790" t="s">
        <v>2556</v>
      </c>
      <c r="I123" s="790" t="s">
        <v>2557</v>
      </c>
      <c r="J123" s="790" t="s">
        <v>2556</v>
      </c>
      <c r="K123" s="790" t="s">
        <v>2557</v>
      </c>
      <c r="L123" s="790" t="s">
        <v>2556</v>
      </c>
      <c r="M123" s="790" t="s">
        <v>2557</v>
      </c>
      <c r="N123" s="899"/>
      <c r="O123" s="899"/>
      <c r="P123" s="790" t="s">
        <v>2284</v>
      </c>
      <c r="Q123" s="788"/>
    </row>
    <row r="124" spans="1:17" ht="75">
      <c r="A124" s="891"/>
      <c r="B124" s="889"/>
      <c r="C124" s="888" t="s">
        <v>2558</v>
      </c>
      <c r="D124" s="790" t="s">
        <v>2559</v>
      </c>
      <c r="E124" s="790" t="s">
        <v>2560</v>
      </c>
      <c r="F124" s="790" t="s">
        <v>2561</v>
      </c>
      <c r="G124" s="790" t="s">
        <v>2562</v>
      </c>
      <c r="H124" s="790" t="s">
        <v>2561</v>
      </c>
      <c r="I124" s="790" t="s">
        <v>2562</v>
      </c>
      <c r="J124" s="790" t="s">
        <v>2561</v>
      </c>
      <c r="K124" s="790" t="s">
        <v>2562</v>
      </c>
      <c r="L124" s="790" t="s">
        <v>2561</v>
      </c>
      <c r="M124" s="790" t="s">
        <v>2562</v>
      </c>
      <c r="N124" s="899"/>
      <c r="O124" s="899"/>
      <c r="P124" s="790" t="s">
        <v>2284</v>
      </c>
    </row>
    <row r="125" spans="1:17" ht="75">
      <c r="A125" s="891"/>
      <c r="B125" s="889"/>
      <c r="C125" s="889"/>
      <c r="D125" s="790" t="s">
        <v>2563</v>
      </c>
      <c r="E125" s="790" t="s">
        <v>2564</v>
      </c>
      <c r="F125" s="790" t="s">
        <v>2565</v>
      </c>
      <c r="G125" s="790" t="s">
        <v>2566</v>
      </c>
      <c r="H125" s="790" t="s">
        <v>2567</v>
      </c>
      <c r="I125" s="790" t="s">
        <v>2566</v>
      </c>
      <c r="J125" s="790" t="s">
        <v>2567</v>
      </c>
      <c r="K125" s="790" t="s">
        <v>2566</v>
      </c>
      <c r="L125" s="790" t="s">
        <v>2565</v>
      </c>
      <c r="M125" s="790" t="s">
        <v>2566</v>
      </c>
      <c r="N125" s="899"/>
      <c r="O125" s="899"/>
      <c r="P125" s="790" t="s">
        <v>2284</v>
      </c>
    </row>
    <row r="126" spans="1:17" ht="75">
      <c r="A126" s="891"/>
      <c r="B126" s="889"/>
      <c r="C126" s="897"/>
      <c r="D126" s="810"/>
      <c r="E126" s="810"/>
      <c r="F126" s="790" t="s">
        <v>2568</v>
      </c>
      <c r="G126" s="790" t="s">
        <v>2569</v>
      </c>
      <c r="H126" s="790"/>
      <c r="I126" s="790"/>
      <c r="J126" s="790" t="s">
        <v>2568</v>
      </c>
      <c r="K126" s="790" t="s">
        <v>2569</v>
      </c>
      <c r="L126" s="790"/>
      <c r="M126" s="790"/>
      <c r="N126" s="899"/>
      <c r="O126" s="899"/>
      <c r="P126" s="790" t="s">
        <v>2284</v>
      </c>
    </row>
    <row r="127" spans="1:17" ht="90">
      <c r="A127" s="891"/>
      <c r="B127" s="889"/>
      <c r="C127" s="888" t="s">
        <v>2570</v>
      </c>
      <c r="D127" s="790" t="s">
        <v>2571</v>
      </c>
      <c r="E127" s="790" t="s">
        <v>2572</v>
      </c>
      <c r="F127" s="790"/>
      <c r="G127" s="790"/>
      <c r="H127" s="790"/>
      <c r="I127" s="790"/>
      <c r="J127" s="790"/>
      <c r="K127" s="790"/>
      <c r="L127" s="790"/>
      <c r="M127" s="790"/>
      <c r="N127" s="899"/>
      <c r="O127" s="899"/>
      <c r="P127" s="790" t="s">
        <v>2058</v>
      </c>
      <c r="Q127" s="788"/>
    </row>
    <row r="128" spans="1:17" ht="90">
      <c r="A128" s="891"/>
      <c r="B128" s="889"/>
      <c r="C128" s="897"/>
      <c r="D128" s="790" t="s">
        <v>2573</v>
      </c>
      <c r="E128" s="790" t="s">
        <v>2574</v>
      </c>
      <c r="F128" s="790" t="s">
        <v>2575</v>
      </c>
      <c r="G128" s="790" t="s">
        <v>2576</v>
      </c>
      <c r="H128" s="790" t="s">
        <v>2575</v>
      </c>
      <c r="I128" s="790" t="s">
        <v>2576</v>
      </c>
      <c r="J128" s="790" t="s">
        <v>2575</v>
      </c>
      <c r="K128" s="790" t="s">
        <v>2577</v>
      </c>
      <c r="L128" s="790" t="s">
        <v>2575</v>
      </c>
      <c r="M128" s="790" t="s">
        <v>2577</v>
      </c>
      <c r="N128" s="899"/>
      <c r="O128" s="899"/>
      <c r="P128" s="790" t="s">
        <v>2058</v>
      </c>
      <c r="Q128" s="788"/>
    </row>
    <row r="129" spans="1:17" ht="90">
      <c r="A129" s="891"/>
      <c r="B129" s="889"/>
      <c r="C129" s="888" t="s">
        <v>2578</v>
      </c>
      <c r="D129" s="790" t="s">
        <v>2579</v>
      </c>
      <c r="E129" s="790" t="s">
        <v>2580</v>
      </c>
      <c r="F129" s="790" t="s">
        <v>2581</v>
      </c>
      <c r="G129" s="790" t="s">
        <v>2582</v>
      </c>
      <c r="H129" s="790" t="s">
        <v>2581</v>
      </c>
      <c r="I129" s="790" t="s">
        <v>2583</v>
      </c>
      <c r="J129" s="790" t="s">
        <v>2581</v>
      </c>
      <c r="K129" s="790" t="s">
        <v>2583</v>
      </c>
      <c r="L129" s="790" t="s">
        <v>2581</v>
      </c>
      <c r="M129" s="790" t="s">
        <v>2583</v>
      </c>
      <c r="N129" s="899"/>
      <c r="O129" s="899"/>
      <c r="P129" s="790" t="s">
        <v>2058</v>
      </c>
      <c r="Q129" s="788"/>
    </row>
    <row r="130" spans="1:17" ht="90">
      <c r="A130" s="891"/>
      <c r="B130" s="889"/>
      <c r="C130" s="889"/>
      <c r="D130" s="790" t="s">
        <v>2584</v>
      </c>
      <c r="E130" s="790" t="s">
        <v>2585</v>
      </c>
      <c r="F130" s="790"/>
      <c r="G130" s="790"/>
      <c r="H130" s="790"/>
      <c r="I130" s="790"/>
      <c r="J130" s="790"/>
      <c r="K130" s="790"/>
      <c r="L130" s="790"/>
      <c r="M130" s="790"/>
      <c r="N130" s="899"/>
      <c r="O130" s="899"/>
      <c r="P130" s="790" t="s">
        <v>2058</v>
      </c>
      <c r="Q130" s="788"/>
    </row>
    <row r="131" spans="1:17" ht="90">
      <c r="A131" s="891"/>
      <c r="B131" s="889"/>
      <c r="C131" s="889"/>
      <c r="D131" s="790" t="s">
        <v>2586</v>
      </c>
      <c r="E131" s="790" t="s">
        <v>2587</v>
      </c>
      <c r="F131" s="790" t="s">
        <v>2588</v>
      </c>
      <c r="G131" s="790" t="s">
        <v>2589</v>
      </c>
      <c r="H131" s="790" t="s">
        <v>2588</v>
      </c>
      <c r="I131" s="790" t="s">
        <v>2589</v>
      </c>
      <c r="J131" s="790" t="s">
        <v>2588</v>
      </c>
      <c r="K131" s="790" t="s">
        <v>2589</v>
      </c>
      <c r="L131" s="790" t="s">
        <v>2588</v>
      </c>
      <c r="M131" s="790" t="s">
        <v>2589</v>
      </c>
      <c r="N131" s="899"/>
      <c r="O131" s="899"/>
      <c r="P131" s="790" t="s">
        <v>2058</v>
      </c>
      <c r="Q131" s="788"/>
    </row>
    <row r="132" spans="1:17" ht="90">
      <c r="A132" s="903"/>
      <c r="B132" s="897"/>
      <c r="C132" s="897"/>
      <c r="D132" s="790" t="s">
        <v>2590</v>
      </c>
      <c r="E132" s="790" t="s">
        <v>2591</v>
      </c>
      <c r="F132" s="790" t="s">
        <v>2590</v>
      </c>
      <c r="G132" s="790" t="s">
        <v>2591</v>
      </c>
      <c r="H132" s="790" t="s">
        <v>2590</v>
      </c>
      <c r="I132" s="790" t="s">
        <v>2591</v>
      </c>
      <c r="J132" s="790" t="s">
        <v>2590</v>
      </c>
      <c r="K132" s="790" t="s">
        <v>2591</v>
      </c>
      <c r="L132" s="790" t="s">
        <v>2590</v>
      </c>
      <c r="M132" s="790" t="s">
        <v>2591</v>
      </c>
      <c r="N132" s="900"/>
      <c r="O132" s="900"/>
      <c r="P132" s="790" t="s">
        <v>2058</v>
      </c>
      <c r="Q132" s="788"/>
    </row>
    <row r="133" spans="1:17" ht="45">
      <c r="A133" s="890" t="s">
        <v>2592</v>
      </c>
      <c r="B133" s="888" t="s">
        <v>2593</v>
      </c>
      <c r="C133" s="786" t="s">
        <v>2594</v>
      </c>
      <c r="D133" s="787" t="s">
        <v>2595</v>
      </c>
      <c r="E133" s="787" t="s">
        <v>2596</v>
      </c>
      <c r="F133" s="787" t="s">
        <v>2597</v>
      </c>
      <c r="G133" s="787" t="s">
        <v>2598</v>
      </c>
      <c r="H133" s="787" t="s">
        <v>2599</v>
      </c>
      <c r="I133" s="787" t="s">
        <v>2600</v>
      </c>
      <c r="J133" s="787" t="s">
        <v>2601</v>
      </c>
      <c r="K133" s="787" t="s">
        <v>2602</v>
      </c>
      <c r="L133" s="787" t="s">
        <v>2601</v>
      </c>
      <c r="M133" s="787" t="s">
        <v>2600</v>
      </c>
      <c r="N133" s="894" t="s">
        <v>1953</v>
      </c>
      <c r="O133" s="894" t="s">
        <v>1954</v>
      </c>
      <c r="P133" s="787" t="s">
        <v>2603</v>
      </c>
    </row>
    <row r="134" spans="1:17" ht="75">
      <c r="A134" s="901"/>
      <c r="B134" s="889"/>
      <c r="C134" s="888" t="s">
        <v>2604</v>
      </c>
      <c r="D134" s="787" t="s">
        <v>2605</v>
      </c>
      <c r="E134" s="787" t="s">
        <v>2606</v>
      </c>
      <c r="F134" s="787" t="s">
        <v>2607</v>
      </c>
      <c r="G134" s="787" t="s">
        <v>2608</v>
      </c>
      <c r="H134" s="787" t="s">
        <v>2609</v>
      </c>
      <c r="I134" s="787" t="s">
        <v>2610</v>
      </c>
      <c r="N134" s="895"/>
      <c r="O134" s="895"/>
      <c r="P134" s="787" t="s">
        <v>2284</v>
      </c>
    </row>
    <row r="135" spans="1:17" ht="75">
      <c r="A135" s="901"/>
      <c r="B135" s="889"/>
      <c r="C135" s="889"/>
      <c r="D135" s="807"/>
      <c r="E135" s="807"/>
      <c r="F135" s="787" t="s">
        <v>2611</v>
      </c>
      <c r="G135" s="787" t="s">
        <v>2612</v>
      </c>
      <c r="H135" s="787" t="s">
        <v>2613</v>
      </c>
      <c r="I135" s="787" t="s">
        <v>2614</v>
      </c>
      <c r="J135" s="787" t="s">
        <v>2615</v>
      </c>
      <c r="K135" s="787" t="s">
        <v>2616</v>
      </c>
      <c r="N135" s="895"/>
      <c r="O135" s="895"/>
      <c r="P135" s="790" t="s">
        <v>2284</v>
      </c>
    </row>
    <row r="136" spans="1:17" ht="90">
      <c r="A136" s="901"/>
      <c r="B136" s="889"/>
      <c r="C136" s="889"/>
      <c r="D136" s="807"/>
      <c r="E136" s="807"/>
      <c r="F136" s="787" t="s">
        <v>2617</v>
      </c>
      <c r="G136" s="787" t="s">
        <v>2618</v>
      </c>
      <c r="H136" s="787" t="s">
        <v>2619</v>
      </c>
      <c r="I136" s="787" t="s">
        <v>2620</v>
      </c>
      <c r="J136" s="787" t="s">
        <v>2619</v>
      </c>
      <c r="K136" s="787" t="s">
        <v>2620</v>
      </c>
      <c r="L136" s="787" t="s">
        <v>2619</v>
      </c>
      <c r="M136" s="787" t="s">
        <v>2620</v>
      </c>
      <c r="N136" s="895"/>
      <c r="O136" s="895"/>
      <c r="P136" s="790" t="s">
        <v>2284</v>
      </c>
    </row>
    <row r="137" spans="1:17" ht="105">
      <c r="A137" s="901"/>
      <c r="B137" s="889"/>
      <c r="C137" s="897"/>
      <c r="D137" s="807"/>
      <c r="E137" s="807"/>
      <c r="F137" s="787" t="s">
        <v>2621</v>
      </c>
      <c r="G137" s="787" t="s">
        <v>2622</v>
      </c>
      <c r="N137" s="895"/>
      <c r="O137" s="895"/>
      <c r="P137" s="790" t="s">
        <v>2623</v>
      </c>
    </row>
    <row r="138" spans="1:17" ht="105">
      <c r="A138" s="901"/>
      <c r="B138" s="889"/>
      <c r="C138" s="888" t="s">
        <v>2624</v>
      </c>
      <c r="D138" s="788" t="s">
        <v>2625</v>
      </c>
      <c r="E138" s="788" t="s">
        <v>2626</v>
      </c>
      <c r="F138" s="788"/>
      <c r="N138" s="895"/>
      <c r="O138" s="895"/>
      <c r="P138" s="787" t="s">
        <v>2627</v>
      </c>
    </row>
    <row r="139" spans="1:17" ht="135">
      <c r="A139" s="901"/>
      <c r="B139" s="889"/>
      <c r="C139" s="889"/>
      <c r="D139" s="809"/>
      <c r="E139" s="809"/>
      <c r="F139" s="788" t="s">
        <v>2628</v>
      </c>
      <c r="G139" s="788" t="s">
        <v>2629</v>
      </c>
      <c r="N139" s="896"/>
      <c r="O139" s="896"/>
      <c r="P139" s="790" t="s">
        <v>2630</v>
      </c>
    </row>
    <row r="140" spans="1:17" ht="60">
      <c r="A140" s="890" t="s">
        <v>2631</v>
      </c>
      <c r="B140" s="888" t="s">
        <v>2632</v>
      </c>
      <c r="C140" s="892" t="s">
        <v>2633</v>
      </c>
      <c r="D140" s="791" t="s">
        <v>2634</v>
      </c>
      <c r="E140" s="791" t="s">
        <v>2635</v>
      </c>
      <c r="F140" s="791" t="s">
        <v>2634</v>
      </c>
      <c r="G140" s="791" t="s">
        <v>2635</v>
      </c>
      <c r="H140" s="791" t="s">
        <v>2634</v>
      </c>
      <c r="I140" s="791" t="s">
        <v>2635</v>
      </c>
      <c r="J140" s="791" t="s">
        <v>2634</v>
      </c>
      <c r="K140" s="791" t="s">
        <v>2635</v>
      </c>
      <c r="L140" s="791" t="s">
        <v>2634</v>
      </c>
      <c r="M140" s="791" t="s">
        <v>2636</v>
      </c>
      <c r="N140" s="894" t="s">
        <v>1953</v>
      </c>
      <c r="O140" s="894" t="s">
        <v>1954</v>
      </c>
      <c r="P140" s="788" t="s">
        <v>2637</v>
      </c>
      <c r="Q140" s="788"/>
    </row>
    <row r="141" spans="1:17" ht="60">
      <c r="A141" s="891"/>
      <c r="B141" s="889"/>
      <c r="C141" s="893"/>
      <c r="D141" s="791"/>
      <c r="E141" s="791"/>
      <c r="F141" s="791" t="s">
        <v>2638</v>
      </c>
      <c r="G141" s="791" t="s">
        <v>2639</v>
      </c>
      <c r="H141" s="791" t="s">
        <v>2638</v>
      </c>
      <c r="I141" s="791" t="s">
        <v>2639</v>
      </c>
      <c r="J141" s="791" t="s">
        <v>2638</v>
      </c>
      <c r="K141" s="791" t="s">
        <v>2639</v>
      </c>
      <c r="L141" s="791" t="s">
        <v>2638</v>
      </c>
      <c r="M141" s="791" t="s">
        <v>2636</v>
      </c>
      <c r="N141" s="895"/>
      <c r="O141" s="895"/>
      <c r="P141" s="788" t="s">
        <v>2637</v>
      </c>
      <c r="Q141" s="788"/>
    </row>
    <row r="142" spans="1:17" ht="75">
      <c r="A142" s="891"/>
      <c r="B142" s="889"/>
      <c r="C142" s="811" t="s">
        <v>2640</v>
      </c>
      <c r="D142" s="791" t="s">
        <v>2641</v>
      </c>
      <c r="E142" s="791" t="s">
        <v>2642</v>
      </c>
      <c r="F142" s="791" t="s">
        <v>2643</v>
      </c>
      <c r="G142" s="791" t="s">
        <v>2644</v>
      </c>
      <c r="H142" s="791" t="s">
        <v>2645</v>
      </c>
      <c r="I142" s="791" t="s">
        <v>2646</v>
      </c>
      <c r="J142" s="791" t="s">
        <v>2647</v>
      </c>
      <c r="K142" s="791" t="s">
        <v>2648</v>
      </c>
      <c r="L142" s="791" t="s">
        <v>2647</v>
      </c>
      <c r="M142" s="791" t="s">
        <v>2649</v>
      </c>
      <c r="N142" s="895"/>
      <c r="O142" s="895"/>
      <c r="P142" s="788" t="s">
        <v>2637</v>
      </c>
      <c r="Q142" s="788"/>
    </row>
    <row r="143" spans="1:17" ht="105">
      <c r="A143" s="891"/>
      <c r="B143" s="889"/>
      <c r="C143" s="811" t="s">
        <v>2650</v>
      </c>
      <c r="D143" s="791" t="s">
        <v>2651</v>
      </c>
      <c r="E143" s="791" t="s">
        <v>2652</v>
      </c>
      <c r="F143" s="791" t="s">
        <v>2651</v>
      </c>
      <c r="G143" s="791" t="s">
        <v>2652</v>
      </c>
      <c r="H143" s="791" t="s">
        <v>2651</v>
      </c>
      <c r="I143" s="791" t="s">
        <v>2652</v>
      </c>
      <c r="J143" s="791"/>
      <c r="K143" s="791"/>
      <c r="L143" s="791"/>
      <c r="M143" s="791" t="s">
        <v>2649</v>
      </c>
      <c r="N143" s="895"/>
      <c r="O143" s="895"/>
      <c r="P143" s="788" t="s">
        <v>2637</v>
      </c>
      <c r="Q143" s="788"/>
    </row>
    <row r="144" spans="1:17" ht="60">
      <c r="A144" s="891"/>
      <c r="B144" s="889"/>
      <c r="C144" s="812" t="s">
        <v>2653</v>
      </c>
      <c r="D144" s="791" t="s">
        <v>2654</v>
      </c>
      <c r="E144" s="791" t="s">
        <v>2655</v>
      </c>
      <c r="F144" s="791" t="s">
        <v>2656</v>
      </c>
      <c r="G144" s="791" t="s">
        <v>2657</v>
      </c>
      <c r="H144" s="791" t="s">
        <v>2656</v>
      </c>
      <c r="I144" s="791" t="s">
        <v>2657</v>
      </c>
      <c r="J144" s="791" t="s">
        <v>2658</v>
      </c>
      <c r="K144" s="791" t="s">
        <v>2659</v>
      </c>
      <c r="L144" s="791"/>
      <c r="M144" s="791" t="s">
        <v>2660</v>
      </c>
      <c r="N144" s="895"/>
      <c r="O144" s="895"/>
      <c r="P144" s="788" t="s">
        <v>2637</v>
      </c>
      <c r="Q144" s="788"/>
    </row>
    <row r="145" spans="1:17" ht="75">
      <c r="A145" s="891"/>
      <c r="B145" s="889"/>
      <c r="C145" s="812" t="s">
        <v>2661</v>
      </c>
      <c r="D145" s="791" t="s">
        <v>2662</v>
      </c>
      <c r="E145" s="791" t="s">
        <v>2663</v>
      </c>
      <c r="F145" s="791" t="s">
        <v>2664</v>
      </c>
      <c r="G145" s="791" t="s">
        <v>2665</v>
      </c>
      <c r="H145" s="791" t="s">
        <v>2666</v>
      </c>
      <c r="I145" s="791" t="s">
        <v>2667</v>
      </c>
      <c r="J145" s="791" t="s">
        <v>2668</v>
      </c>
      <c r="K145" s="791" t="s">
        <v>2669</v>
      </c>
      <c r="L145" s="791" t="s">
        <v>2670</v>
      </c>
      <c r="M145" s="791" t="s">
        <v>2649</v>
      </c>
      <c r="N145" s="895"/>
      <c r="O145" s="895"/>
      <c r="P145" s="788" t="s">
        <v>2671</v>
      </c>
      <c r="Q145" s="788"/>
    </row>
    <row r="146" spans="1:17" ht="105">
      <c r="A146" s="891"/>
      <c r="B146" s="889"/>
      <c r="C146" s="812" t="s">
        <v>2672</v>
      </c>
      <c r="D146" s="791" t="s">
        <v>2673</v>
      </c>
      <c r="E146" s="791" t="s">
        <v>2674</v>
      </c>
      <c r="F146" s="791" t="s">
        <v>2675</v>
      </c>
      <c r="G146" s="791" t="s">
        <v>2676</v>
      </c>
      <c r="H146" s="791" t="s">
        <v>2675</v>
      </c>
      <c r="I146" s="791" t="s">
        <v>2676</v>
      </c>
      <c r="J146" s="791" t="s">
        <v>2675</v>
      </c>
      <c r="K146" s="791" t="s">
        <v>2676</v>
      </c>
      <c r="L146" s="791" t="s">
        <v>2675</v>
      </c>
      <c r="M146" s="791" t="s">
        <v>2649</v>
      </c>
      <c r="N146" s="895"/>
      <c r="O146" s="895"/>
      <c r="P146" s="788" t="s">
        <v>2677</v>
      </c>
      <c r="Q146" s="788"/>
    </row>
    <row r="147" spans="1:17" ht="120">
      <c r="A147" s="891"/>
      <c r="B147" s="889"/>
      <c r="C147" s="888" t="s">
        <v>2678</v>
      </c>
      <c r="D147" s="788" t="s">
        <v>2679</v>
      </c>
      <c r="E147" s="788" t="s">
        <v>2680</v>
      </c>
      <c r="F147" s="788" t="s">
        <v>2681</v>
      </c>
      <c r="G147" s="788" t="s">
        <v>2682</v>
      </c>
      <c r="H147" s="788" t="s">
        <v>2683</v>
      </c>
      <c r="I147" s="788" t="s">
        <v>2684</v>
      </c>
      <c r="J147" s="788" t="s">
        <v>2685</v>
      </c>
      <c r="K147" s="788" t="s">
        <v>2686</v>
      </c>
      <c r="L147" s="788"/>
      <c r="M147" s="788"/>
      <c r="N147" s="895"/>
      <c r="O147" s="895"/>
      <c r="P147" s="788" t="s">
        <v>2687</v>
      </c>
      <c r="Q147" s="788"/>
    </row>
    <row r="148" spans="1:17" ht="120">
      <c r="A148" s="891"/>
      <c r="B148" s="889"/>
      <c r="C148" s="897"/>
      <c r="D148" s="809"/>
      <c r="E148" s="809"/>
      <c r="F148" s="788" t="s">
        <v>2688</v>
      </c>
      <c r="G148" s="788" t="s">
        <v>2689</v>
      </c>
      <c r="H148" s="788"/>
      <c r="I148" s="788"/>
      <c r="J148" s="788"/>
      <c r="K148" s="788"/>
      <c r="L148" s="788"/>
      <c r="M148" s="788"/>
      <c r="N148" s="896"/>
      <c r="O148" s="896"/>
      <c r="P148" s="790" t="s">
        <v>2690</v>
      </c>
      <c r="Q148" s="788"/>
    </row>
    <row r="149" spans="1:17">
      <c r="A149" s="790"/>
      <c r="B149" s="790"/>
      <c r="C149" s="790"/>
      <c r="D149" s="790"/>
      <c r="E149" s="790"/>
      <c r="F149" s="790"/>
      <c r="G149" s="790"/>
      <c r="H149" s="790"/>
      <c r="I149" s="790"/>
      <c r="J149" s="790"/>
      <c r="K149" s="790"/>
      <c r="L149" s="790"/>
      <c r="M149" s="790"/>
      <c r="N149" s="790"/>
      <c r="O149" s="790"/>
      <c r="P149" s="790"/>
      <c r="Q149" s="790"/>
    </row>
    <row r="150" spans="1:17">
      <c r="A150" s="790"/>
      <c r="B150" s="790"/>
      <c r="C150" s="790"/>
      <c r="D150" s="790"/>
      <c r="E150" s="790"/>
      <c r="F150" s="790"/>
      <c r="G150" s="790"/>
      <c r="H150" s="790"/>
      <c r="I150" s="790"/>
      <c r="J150" s="790"/>
      <c r="K150" s="790"/>
      <c r="L150" s="790"/>
      <c r="M150" s="790"/>
      <c r="N150" s="790"/>
      <c r="O150" s="790"/>
      <c r="P150" s="790"/>
      <c r="Q150" s="790"/>
    </row>
  </sheetData>
  <mergeCells count="103">
    <mergeCell ref="J3:K3"/>
    <mergeCell ref="L3:M3"/>
    <mergeCell ref="N3:O3"/>
    <mergeCell ref="A5:A14"/>
    <mergeCell ref="B5:B14"/>
    <mergeCell ref="N5:N14"/>
    <mergeCell ref="O5:O14"/>
    <mergeCell ref="C7:C11"/>
    <mergeCell ref="A1:Q1"/>
    <mergeCell ref="A2:A4"/>
    <mergeCell ref="B2:B4"/>
    <mergeCell ref="C2:C4"/>
    <mergeCell ref="D2:O2"/>
    <mergeCell ref="P2:P4"/>
    <mergeCell ref="Q2:Q4"/>
    <mergeCell ref="D3:E3"/>
    <mergeCell ref="F3:G3"/>
    <mergeCell ref="H3:I3"/>
    <mergeCell ref="C49:C50"/>
    <mergeCell ref="A51:A68"/>
    <mergeCell ref="B51:B57"/>
    <mergeCell ref="C51:C57"/>
    <mergeCell ref="N51:N57"/>
    <mergeCell ref="O51:O57"/>
    <mergeCell ref="C58:C60"/>
    <mergeCell ref="N58:N60"/>
    <mergeCell ref="O58:O60"/>
    <mergeCell ref="B61:B68"/>
    <mergeCell ref="B15:B50"/>
    <mergeCell ref="C15:C18"/>
    <mergeCell ref="N15:N50"/>
    <mergeCell ref="O15:O50"/>
    <mergeCell ref="C19:C24"/>
    <mergeCell ref="C25:C29"/>
    <mergeCell ref="C30:C35"/>
    <mergeCell ref="C36:C40"/>
    <mergeCell ref="C41:C46"/>
    <mergeCell ref="C47:C48"/>
    <mergeCell ref="G80:G81"/>
    <mergeCell ref="C82:C83"/>
    <mergeCell ref="C61:C64"/>
    <mergeCell ref="N61:N68"/>
    <mergeCell ref="O61:O68"/>
    <mergeCell ref="C65:C67"/>
    <mergeCell ref="A69:A75"/>
    <mergeCell ref="B69:B75"/>
    <mergeCell ref="C69:C71"/>
    <mergeCell ref="N69:N75"/>
    <mergeCell ref="O69:O75"/>
    <mergeCell ref="C72:C73"/>
    <mergeCell ref="N106:N119"/>
    <mergeCell ref="O106:O119"/>
    <mergeCell ref="C109:C111"/>
    <mergeCell ref="D110:D111"/>
    <mergeCell ref="E110:E111"/>
    <mergeCell ref="F110:F111"/>
    <mergeCell ref="C85:C88"/>
    <mergeCell ref="C89:C90"/>
    <mergeCell ref="A92:A105"/>
    <mergeCell ref="B92:B105"/>
    <mergeCell ref="N92:N105"/>
    <mergeCell ref="O92:O105"/>
    <mergeCell ref="C93:C94"/>
    <mergeCell ref="C96:C97"/>
    <mergeCell ref="C98:C100"/>
    <mergeCell ref="C101:C103"/>
    <mergeCell ref="A76:A91"/>
    <mergeCell ref="B76:B91"/>
    <mergeCell ref="N76:N91"/>
    <mergeCell ref="O76:O91"/>
    <mergeCell ref="C79:C81"/>
    <mergeCell ref="D80:D81"/>
    <mergeCell ref="E80:E81"/>
    <mergeCell ref="F80:F81"/>
    <mergeCell ref="G110:G111"/>
    <mergeCell ref="H110:H111"/>
    <mergeCell ref="I110:I111"/>
    <mergeCell ref="C112:C115"/>
    <mergeCell ref="C116:C118"/>
    <mergeCell ref="A120:A132"/>
    <mergeCell ref="B120:B132"/>
    <mergeCell ref="C120:C123"/>
    <mergeCell ref="C104:C105"/>
    <mergeCell ref="A106:A119"/>
    <mergeCell ref="B106:B119"/>
    <mergeCell ref="C106:C108"/>
    <mergeCell ref="C138:C139"/>
    <mergeCell ref="A140:A148"/>
    <mergeCell ref="B140:B148"/>
    <mergeCell ref="C140:C141"/>
    <mergeCell ref="N140:N148"/>
    <mergeCell ref="O140:O148"/>
    <mergeCell ref="C147:C148"/>
    <mergeCell ref="N120:N132"/>
    <mergeCell ref="O120:O132"/>
    <mergeCell ref="C124:C126"/>
    <mergeCell ref="C127:C128"/>
    <mergeCell ref="C129:C132"/>
    <mergeCell ref="A133:A139"/>
    <mergeCell ref="B133:B139"/>
    <mergeCell ref="N133:N139"/>
    <mergeCell ref="O133:O139"/>
    <mergeCell ref="C134:C1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120" zoomScaleNormal="120" workbookViewId="0">
      <selection activeCell="A5" sqref="A1:H1048576"/>
    </sheetView>
  </sheetViews>
  <sheetFormatPr defaultRowHeight="15"/>
  <cols>
    <col min="1" max="1" width="21" style="1" customWidth="1"/>
    <col min="2" max="2" width="40.28515625" style="1" customWidth="1"/>
    <col min="3" max="3" width="36.5703125" style="1" customWidth="1"/>
    <col min="4" max="4" width="24.7109375" style="1" customWidth="1"/>
    <col min="5" max="5" width="22.28515625" style="1" customWidth="1"/>
    <col min="6" max="6" width="26.85546875" style="1" customWidth="1"/>
    <col min="7" max="7" width="28.140625" style="1" customWidth="1"/>
    <col min="8" max="9" width="34.7109375" style="1" customWidth="1"/>
    <col min="10" max="16384" width="9.140625" style="171"/>
  </cols>
  <sheetData>
    <row r="1" spans="1:9" ht="19.5" thickBot="1">
      <c r="A1" s="916" t="s">
        <v>1135</v>
      </c>
      <c r="B1" s="917"/>
      <c r="C1" s="917"/>
      <c r="D1" s="917"/>
      <c r="E1" s="917"/>
      <c r="F1" s="917"/>
      <c r="G1" s="917"/>
      <c r="H1" s="917"/>
      <c r="I1" s="918"/>
    </row>
    <row r="2" spans="1:9" ht="15.75" customHeight="1" thickBot="1">
      <c r="A2" s="919" t="s">
        <v>83</v>
      </c>
      <c r="B2" s="919" t="s">
        <v>1395</v>
      </c>
      <c r="C2" s="923"/>
      <c r="D2" s="923"/>
      <c r="E2" s="923"/>
      <c r="F2" s="924"/>
      <c r="G2" s="257"/>
      <c r="H2" s="921" t="s">
        <v>84</v>
      </c>
      <c r="I2" s="921" t="s">
        <v>84</v>
      </c>
    </row>
    <row r="3" spans="1:9" ht="15.75" thickBot="1">
      <c r="A3" s="920"/>
      <c r="B3" s="920">
        <v>2013</v>
      </c>
      <c r="C3" s="15">
        <v>2017</v>
      </c>
      <c r="D3" s="16">
        <v>2018</v>
      </c>
      <c r="E3" s="16">
        <v>2019</v>
      </c>
      <c r="F3" s="17">
        <v>2020</v>
      </c>
      <c r="G3" s="17">
        <v>2021</v>
      </c>
      <c r="H3" s="922" t="s">
        <v>84</v>
      </c>
      <c r="I3" s="922" t="s">
        <v>84</v>
      </c>
    </row>
    <row r="4" spans="1:9" ht="79.5" customHeight="1" thickBot="1">
      <c r="A4" s="925" t="s">
        <v>85</v>
      </c>
      <c r="B4" s="926"/>
      <c r="C4" s="926"/>
      <c r="D4" s="926"/>
      <c r="E4" s="926"/>
      <c r="F4" s="926"/>
      <c r="G4" s="544"/>
      <c r="H4" s="18"/>
      <c r="I4" s="18"/>
    </row>
    <row r="5" spans="1:9" ht="180.75" thickBot="1">
      <c r="A5" s="19" t="s">
        <v>1396</v>
      </c>
      <c r="B5" s="20" t="s">
        <v>1397</v>
      </c>
      <c r="C5" s="20" t="s">
        <v>86</v>
      </c>
      <c r="D5" s="20" t="s">
        <v>87</v>
      </c>
      <c r="E5" s="20" t="s">
        <v>87</v>
      </c>
      <c r="F5" s="20" t="s">
        <v>87</v>
      </c>
      <c r="G5" s="20" t="s">
        <v>87</v>
      </c>
      <c r="H5" s="21" t="s">
        <v>88</v>
      </c>
      <c r="I5" s="21" t="s">
        <v>88</v>
      </c>
    </row>
    <row r="6" spans="1:9">
      <c r="A6" s="22"/>
      <c r="B6" s="22"/>
      <c r="C6" s="22">
        <v>297000</v>
      </c>
      <c r="D6" s="22">
        <v>858000</v>
      </c>
      <c r="E6" s="22">
        <v>804000</v>
      </c>
      <c r="F6" s="22">
        <v>1206000</v>
      </c>
      <c r="G6" s="258">
        <v>1206000</v>
      </c>
      <c r="H6" s="23"/>
      <c r="I6" s="23"/>
    </row>
    <row r="7" spans="1:9" ht="28.5" customHeight="1">
      <c r="A7" s="24"/>
      <c r="B7" s="24"/>
      <c r="C7" s="25">
        <v>297000</v>
      </c>
      <c r="D7" s="25">
        <v>858000</v>
      </c>
      <c r="E7" s="25">
        <v>804000</v>
      </c>
      <c r="F7" s="25">
        <v>1206000</v>
      </c>
      <c r="G7" s="259">
        <v>1206000</v>
      </c>
      <c r="H7" s="26"/>
      <c r="I7" s="26"/>
    </row>
    <row r="8" spans="1:9" ht="24.75" customHeight="1" thickBot="1">
      <c r="A8" s="27"/>
      <c r="B8" s="27"/>
      <c r="C8" s="28" t="s">
        <v>89</v>
      </c>
      <c r="D8" s="28" t="s">
        <v>89</v>
      </c>
      <c r="E8" s="28" t="s">
        <v>89</v>
      </c>
      <c r="F8" s="28" t="s">
        <v>89</v>
      </c>
      <c r="G8" s="260"/>
      <c r="H8" s="29"/>
      <c r="I8" s="29"/>
    </row>
    <row r="9" spans="1:9" ht="315.75" thickBot="1">
      <c r="A9" s="30" t="s">
        <v>1398</v>
      </c>
      <c r="B9" s="30" t="s">
        <v>1399</v>
      </c>
      <c r="C9" s="32" t="s">
        <v>1400</v>
      </c>
      <c r="D9" s="32" t="s">
        <v>90</v>
      </c>
      <c r="E9" s="32" t="s">
        <v>90</v>
      </c>
      <c r="F9" s="32" t="s">
        <v>90</v>
      </c>
      <c r="G9" s="32" t="s">
        <v>90</v>
      </c>
      <c r="H9" s="33" t="s">
        <v>1401</v>
      </c>
      <c r="I9" s="33"/>
    </row>
    <row r="10" spans="1:9">
      <c r="A10" s="34"/>
      <c r="B10" s="34"/>
      <c r="C10" s="34">
        <v>10000</v>
      </c>
      <c r="D10" s="34">
        <v>10000</v>
      </c>
      <c r="E10" s="34">
        <v>10000</v>
      </c>
      <c r="F10" s="34">
        <v>10000</v>
      </c>
      <c r="G10" s="261">
        <v>10000</v>
      </c>
      <c r="H10" s="35"/>
      <c r="I10" s="35"/>
    </row>
    <row r="11" spans="1:9">
      <c r="A11" s="36"/>
      <c r="B11" s="36"/>
      <c r="C11" s="36">
        <v>10000</v>
      </c>
      <c r="D11" s="36">
        <v>10000</v>
      </c>
      <c r="E11" s="36">
        <v>10000</v>
      </c>
      <c r="F11" s="36">
        <v>10000</v>
      </c>
      <c r="G11" s="262">
        <v>10000</v>
      </c>
      <c r="H11" s="37"/>
      <c r="I11" s="37"/>
    </row>
    <row r="12" spans="1:9" ht="15.75" thickBot="1">
      <c r="A12" s="38"/>
      <c r="B12" s="38"/>
      <c r="C12" s="39">
        <v>0</v>
      </c>
      <c r="D12" s="39">
        <v>0</v>
      </c>
      <c r="E12" s="39">
        <v>0</v>
      </c>
      <c r="F12" s="39">
        <v>0</v>
      </c>
      <c r="G12" s="263"/>
      <c r="H12" s="40"/>
      <c r="I12" s="40"/>
    </row>
    <row r="13" spans="1:9" ht="15.75" customHeight="1" thickBot="1">
      <c r="A13" s="545" t="s">
        <v>91</v>
      </c>
      <c r="B13" s="546"/>
      <c r="C13" s="546"/>
      <c r="D13" s="546"/>
      <c r="E13" s="546"/>
      <c r="F13" s="546"/>
      <c r="G13" s="546"/>
      <c r="H13" s="41"/>
      <c r="I13" s="41"/>
    </row>
    <row r="14" spans="1:9">
      <c r="A14" s="42"/>
      <c r="B14" s="42"/>
      <c r="C14" s="42">
        <v>212000</v>
      </c>
      <c r="D14" s="42">
        <v>155000</v>
      </c>
      <c r="E14" s="42">
        <v>55000</v>
      </c>
      <c r="F14" s="42">
        <v>457000</v>
      </c>
      <c r="G14" s="264">
        <v>457000</v>
      </c>
      <c r="H14" s="43"/>
      <c r="I14" s="43"/>
    </row>
    <row r="15" spans="1:9">
      <c r="A15" s="36"/>
      <c r="B15" s="36"/>
      <c r="C15" s="36">
        <v>212000</v>
      </c>
      <c r="D15" s="36">
        <v>155000</v>
      </c>
      <c r="E15" s="36">
        <v>55000</v>
      </c>
      <c r="F15" s="36">
        <v>457000</v>
      </c>
      <c r="G15" s="262">
        <v>457000</v>
      </c>
      <c r="H15" s="37"/>
      <c r="I15" s="37"/>
    </row>
    <row r="16" spans="1:9" ht="15.75" thickBot="1">
      <c r="A16" s="38"/>
      <c r="B16" s="38"/>
      <c r="C16" s="39" t="s">
        <v>89</v>
      </c>
      <c r="D16" s="39" t="s">
        <v>89</v>
      </c>
      <c r="E16" s="39" t="s">
        <v>89</v>
      </c>
      <c r="F16" s="39" t="s">
        <v>89</v>
      </c>
      <c r="G16" s="263"/>
      <c r="H16" s="40"/>
      <c r="I16" s="40"/>
    </row>
    <row r="17" spans="1:9" ht="335.25" customHeight="1" thickBot="1">
      <c r="A17" s="30" t="s">
        <v>1402</v>
      </c>
      <c r="B17" s="44" t="s">
        <v>1403</v>
      </c>
      <c r="C17" s="31" t="s">
        <v>1404</v>
      </c>
      <c r="D17" s="45" t="s">
        <v>1405</v>
      </c>
      <c r="E17" s="46" t="s">
        <v>1062</v>
      </c>
      <c r="F17" s="46" t="s">
        <v>1406</v>
      </c>
      <c r="G17" s="46" t="s">
        <v>1062</v>
      </c>
      <c r="H17" s="33" t="s">
        <v>1407</v>
      </c>
      <c r="I17" s="33" t="s">
        <v>92</v>
      </c>
    </row>
    <row r="18" spans="1:9">
      <c r="A18" s="47"/>
      <c r="B18" s="47"/>
      <c r="C18" s="48">
        <v>5000</v>
      </c>
      <c r="D18" s="48">
        <v>5000</v>
      </c>
      <c r="E18" s="48">
        <v>5000</v>
      </c>
      <c r="F18" s="48">
        <v>407000</v>
      </c>
      <c r="G18" s="265">
        <v>407000</v>
      </c>
      <c r="H18" s="49"/>
      <c r="I18" s="49"/>
    </row>
    <row r="19" spans="1:9">
      <c r="A19" s="50"/>
      <c r="B19" s="50"/>
      <c r="C19" s="51">
        <v>5000</v>
      </c>
      <c r="D19" s="51">
        <v>5000</v>
      </c>
      <c r="E19" s="51">
        <v>5000</v>
      </c>
      <c r="F19" s="51">
        <v>407000</v>
      </c>
      <c r="G19" s="266">
        <v>407000</v>
      </c>
      <c r="H19" s="52"/>
      <c r="I19" s="52"/>
    </row>
    <row r="20" spans="1:9" ht="15.75" thickBot="1">
      <c r="A20" s="38"/>
      <c r="B20" s="38"/>
      <c r="C20" s="39" t="s">
        <v>89</v>
      </c>
      <c r="D20" s="39" t="s">
        <v>89</v>
      </c>
      <c r="E20" s="39" t="s">
        <v>89</v>
      </c>
      <c r="F20" s="39" t="s">
        <v>89</v>
      </c>
      <c r="G20" s="263"/>
      <c r="H20" s="40"/>
      <c r="I20" s="40"/>
    </row>
    <row r="21" spans="1:9" ht="282" thickBot="1">
      <c r="A21" s="30" t="s">
        <v>1408</v>
      </c>
      <c r="B21" s="30" t="s">
        <v>1409</v>
      </c>
      <c r="C21" s="31" t="s">
        <v>1410</v>
      </c>
      <c r="D21" s="45" t="s">
        <v>1411</v>
      </c>
      <c r="E21" s="45" t="s">
        <v>1412</v>
      </c>
      <c r="F21" s="45" t="s">
        <v>1413</v>
      </c>
      <c r="G21" s="45" t="s">
        <v>1414</v>
      </c>
      <c r="H21" s="33" t="s">
        <v>1415</v>
      </c>
      <c r="I21" s="33" t="s">
        <v>88</v>
      </c>
    </row>
    <row r="22" spans="1:9">
      <c r="A22" s="53"/>
      <c r="B22" s="53"/>
      <c r="C22" s="53">
        <v>170000</v>
      </c>
      <c r="D22" s="53">
        <v>110000</v>
      </c>
      <c r="E22" s="53">
        <v>30000</v>
      </c>
      <c r="F22" s="53">
        <v>30000</v>
      </c>
      <c r="G22" s="267">
        <v>30000</v>
      </c>
      <c r="H22" s="54"/>
      <c r="I22" s="54"/>
    </row>
    <row r="23" spans="1:9">
      <c r="A23" s="36"/>
      <c r="B23" s="36"/>
      <c r="C23" s="36">
        <v>170000</v>
      </c>
      <c r="D23" s="36">
        <v>110000</v>
      </c>
      <c r="E23" s="36">
        <v>30000</v>
      </c>
      <c r="F23" s="36">
        <v>30000</v>
      </c>
      <c r="G23" s="262">
        <v>30000</v>
      </c>
      <c r="H23" s="37"/>
      <c r="I23" s="37"/>
    </row>
    <row r="24" spans="1:9" ht="15.75" thickBot="1">
      <c r="A24" s="38"/>
      <c r="B24" s="38"/>
      <c r="C24" s="39" t="s">
        <v>89</v>
      </c>
      <c r="D24" s="39" t="s">
        <v>89</v>
      </c>
      <c r="E24" s="39" t="s">
        <v>89</v>
      </c>
      <c r="F24" s="39" t="s">
        <v>89</v>
      </c>
      <c r="G24" s="263"/>
      <c r="H24" s="40"/>
      <c r="I24" s="40"/>
    </row>
    <row r="25" spans="1:9" ht="169.5" thickBot="1">
      <c r="A25" s="30" t="s">
        <v>93</v>
      </c>
      <c r="B25" s="44" t="s">
        <v>1416</v>
      </c>
      <c r="C25" s="31" t="s">
        <v>1417</v>
      </c>
      <c r="D25" s="31" t="s">
        <v>1418</v>
      </c>
      <c r="E25" s="45" t="s">
        <v>1419</v>
      </c>
      <c r="F25" s="45" t="s">
        <v>1063</v>
      </c>
      <c r="G25" s="45" t="s">
        <v>1064</v>
      </c>
      <c r="H25" s="33" t="s">
        <v>88</v>
      </c>
      <c r="I25" s="33" t="s">
        <v>88</v>
      </c>
    </row>
    <row r="26" spans="1:9">
      <c r="A26" s="47"/>
      <c r="B26" s="47"/>
      <c r="C26" s="48">
        <v>10000</v>
      </c>
      <c r="D26" s="48">
        <v>10000</v>
      </c>
      <c r="E26" s="48">
        <v>10000</v>
      </c>
      <c r="F26" s="48">
        <v>10000</v>
      </c>
      <c r="G26" s="265">
        <v>10000</v>
      </c>
      <c r="H26" s="49"/>
      <c r="I26" s="49"/>
    </row>
    <row r="27" spans="1:9" ht="21" customHeight="1">
      <c r="A27" s="50"/>
      <c r="B27" s="50"/>
      <c r="C27" s="51">
        <v>10000</v>
      </c>
      <c r="D27" s="51">
        <v>10000</v>
      </c>
      <c r="E27" s="51">
        <v>10000</v>
      </c>
      <c r="F27" s="51">
        <v>10000</v>
      </c>
      <c r="G27" s="266">
        <v>10000</v>
      </c>
      <c r="H27" s="52"/>
      <c r="I27" s="52"/>
    </row>
    <row r="28" spans="1:9" ht="27" customHeight="1" thickBot="1">
      <c r="A28" s="38"/>
      <c r="B28" s="38"/>
      <c r="C28" s="39" t="s">
        <v>89</v>
      </c>
      <c r="D28" s="39" t="s">
        <v>89</v>
      </c>
      <c r="E28" s="39" t="s">
        <v>89</v>
      </c>
      <c r="F28" s="39" t="s">
        <v>89</v>
      </c>
      <c r="G28" s="263"/>
      <c r="H28" s="40"/>
      <c r="I28" s="40"/>
    </row>
    <row r="29" spans="1:9" ht="192" thickBot="1">
      <c r="A29" s="30" t="s">
        <v>1420</v>
      </c>
      <c r="B29" s="31" t="s">
        <v>1421</v>
      </c>
      <c r="C29" s="32" t="s">
        <v>1422</v>
      </c>
      <c r="D29" s="45" t="s">
        <v>1423</v>
      </c>
      <c r="E29" s="45" t="s">
        <v>1424</v>
      </c>
      <c r="F29" s="45" t="s">
        <v>1425</v>
      </c>
      <c r="G29" s="45" t="s">
        <v>1426</v>
      </c>
      <c r="H29" s="33" t="s">
        <v>1427</v>
      </c>
      <c r="I29" s="33" t="s">
        <v>94</v>
      </c>
    </row>
    <row r="30" spans="1:9">
      <c r="A30" s="53"/>
      <c r="B30" s="53"/>
      <c r="C30" s="53">
        <v>27000</v>
      </c>
      <c r="D30" s="53">
        <v>30000</v>
      </c>
      <c r="E30" s="53">
        <v>10000</v>
      </c>
      <c r="F30" s="53">
        <v>10000</v>
      </c>
      <c r="G30" s="267">
        <v>10000</v>
      </c>
      <c r="H30" s="54"/>
      <c r="I30" s="54"/>
    </row>
    <row r="31" spans="1:9" ht="26.25" customHeight="1">
      <c r="A31" s="36"/>
      <c r="B31" s="36"/>
      <c r="C31" s="36">
        <v>27000</v>
      </c>
      <c r="D31" s="36">
        <v>30000</v>
      </c>
      <c r="E31" s="36">
        <v>10000</v>
      </c>
      <c r="F31" s="36">
        <v>10000</v>
      </c>
      <c r="G31" s="262">
        <v>10000</v>
      </c>
      <c r="H31" s="37"/>
      <c r="I31" s="37"/>
    </row>
    <row r="32" spans="1:9" ht="27" customHeight="1" thickBot="1">
      <c r="A32" s="38"/>
      <c r="B32" s="38"/>
      <c r="C32" s="39" t="s">
        <v>89</v>
      </c>
      <c r="D32" s="39" t="s">
        <v>89</v>
      </c>
      <c r="E32" s="39" t="s">
        <v>89</v>
      </c>
      <c r="F32" s="39" t="s">
        <v>89</v>
      </c>
      <c r="G32" s="263"/>
      <c r="H32" s="40"/>
      <c r="I32" s="40"/>
    </row>
    <row r="33" spans="1:9" ht="15.75" thickBot="1">
      <c r="A33" s="913" t="s">
        <v>95</v>
      </c>
      <c r="B33" s="914"/>
      <c r="C33" s="914"/>
      <c r="D33" s="914"/>
      <c r="E33" s="914"/>
      <c r="F33" s="914"/>
      <c r="G33" s="914"/>
      <c r="H33" s="914"/>
      <c r="I33" s="915"/>
    </row>
    <row r="34" spans="1:9">
      <c r="A34" s="42"/>
      <c r="B34" s="42"/>
      <c r="C34" s="42">
        <v>55000</v>
      </c>
      <c r="D34" s="42">
        <v>673000</v>
      </c>
      <c r="E34" s="42">
        <v>719000</v>
      </c>
      <c r="F34" s="42">
        <v>719000</v>
      </c>
      <c r="G34" s="264">
        <v>719000</v>
      </c>
      <c r="H34" s="43"/>
      <c r="I34" s="43"/>
    </row>
    <row r="35" spans="1:9" ht="22.5" customHeight="1">
      <c r="A35" s="36"/>
      <c r="B35" s="36"/>
      <c r="C35" s="36">
        <v>55000</v>
      </c>
      <c r="D35" s="36">
        <v>673000</v>
      </c>
      <c r="E35" s="36">
        <v>719000</v>
      </c>
      <c r="F35" s="36">
        <v>719000</v>
      </c>
      <c r="G35" s="262">
        <v>719000</v>
      </c>
      <c r="H35" s="37"/>
      <c r="I35" s="37"/>
    </row>
    <row r="36" spans="1:9" ht="25.5" customHeight="1" thickBot="1">
      <c r="A36" s="38"/>
      <c r="B36" s="38"/>
      <c r="C36" s="39" t="s">
        <v>89</v>
      </c>
      <c r="D36" s="39" t="s">
        <v>89</v>
      </c>
      <c r="E36" s="39" t="s">
        <v>89</v>
      </c>
      <c r="F36" s="39" t="s">
        <v>89</v>
      </c>
      <c r="G36" s="263"/>
      <c r="H36" s="40"/>
      <c r="I36" s="40"/>
    </row>
    <row r="37" spans="1:9" ht="372" thickBot="1">
      <c r="A37" s="44" t="s">
        <v>1065</v>
      </c>
      <c r="B37" s="44" t="s">
        <v>1428</v>
      </c>
      <c r="C37" s="31" t="s">
        <v>1429</v>
      </c>
      <c r="D37" s="45" t="s">
        <v>1430</v>
      </c>
      <c r="E37" s="45" t="s">
        <v>1431</v>
      </c>
      <c r="F37" s="45" t="s">
        <v>1432</v>
      </c>
      <c r="G37" s="45" t="s">
        <v>1433</v>
      </c>
      <c r="H37" s="33" t="s">
        <v>1407</v>
      </c>
      <c r="I37" s="33" t="s">
        <v>88</v>
      </c>
    </row>
    <row r="38" spans="1:9">
      <c r="A38" s="53"/>
      <c r="B38" s="53"/>
      <c r="C38" s="53">
        <v>20000</v>
      </c>
      <c r="D38" s="53">
        <v>20000</v>
      </c>
      <c r="E38" s="53">
        <v>20000</v>
      </c>
      <c r="F38" s="53">
        <v>20000</v>
      </c>
      <c r="G38" s="267">
        <v>20000</v>
      </c>
      <c r="H38" s="54"/>
      <c r="I38" s="54"/>
    </row>
    <row r="39" spans="1:9" ht="27" customHeight="1">
      <c r="A39" s="36"/>
      <c r="B39" s="36"/>
      <c r="C39" s="36">
        <v>20000</v>
      </c>
      <c r="D39" s="36">
        <v>20000</v>
      </c>
      <c r="E39" s="36">
        <v>20000</v>
      </c>
      <c r="F39" s="36">
        <v>20000</v>
      </c>
      <c r="G39" s="262">
        <v>20000</v>
      </c>
      <c r="H39" s="37"/>
      <c r="I39" s="37"/>
    </row>
    <row r="40" spans="1:9" ht="21.75" customHeight="1" thickBot="1">
      <c r="A40" s="38"/>
      <c r="B40" s="38"/>
      <c r="C40" s="39" t="s">
        <v>89</v>
      </c>
      <c r="D40" s="39" t="s">
        <v>89</v>
      </c>
      <c r="E40" s="39" t="s">
        <v>89</v>
      </c>
      <c r="F40" s="39" t="s">
        <v>89</v>
      </c>
      <c r="G40" s="263"/>
      <c r="H40" s="40"/>
      <c r="I40" s="40"/>
    </row>
    <row r="41" spans="1:9" ht="259.5" thickBot="1">
      <c r="A41" s="30" t="s">
        <v>96</v>
      </c>
      <c r="B41" s="44" t="s">
        <v>1434</v>
      </c>
      <c r="C41" s="45" t="s">
        <v>1435</v>
      </c>
      <c r="D41" s="46" t="s">
        <v>1436</v>
      </c>
      <c r="E41" s="45" t="s">
        <v>97</v>
      </c>
      <c r="F41" s="45" t="s">
        <v>97</v>
      </c>
      <c r="G41" s="45" t="s">
        <v>97</v>
      </c>
      <c r="H41" s="33" t="s">
        <v>1437</v>
      </c>
      <c r="I41" s="33" t="s">
        <v>88</v>
      </c>
    </row>
    <row r="42" spans="1:9">
      <c r="A42" s="47"/>
      <c r="B42" s="47"/>
      <c r="C42" s="48">
        <v>10000</v>
      </c>
      <c r="D42" s="48">
        <v>10000</v>
      </c>
      <c r="E42" s="48">
        <v>10000</v>
      </c>
      <c r="F42" s="48">
        <v>10000</v>
      </c>
      <c r="G42" s="265">
        <v>10000</v>
      </c>
      <c r="H42" s="49"/>
      <c r="I42" s="49"/>
    </row>
    <row r="43" spans="1:9" ht="17.25" customHeight="1">
      <c r="A43" s="50"/>
      <c r="B43" s="50"/>
      <c r="C43" s="51">
        <v>10000</v>
      </c>
      <c r="D43" s="51">
        <v>10000</v>
      </c>
      <c r="E43" s="51">
        <v>10000</v>
      </c>
      <c r="F43" s="51">
        <v>10000</v>
      </c>
      <c r="G43" s="266">
        <v>10000</v>
      </c>
      <c r="H43" s="52"/>
      <c r="I43" s="52"/>
    </row>
    <row r="44" spans="1:9" ht="24" customHeight="1" thickBot="1">
      <c r="A44" s="38"/>
      <c r="B44" s="38"/>
      <c r="C44" s="39" t="s">
        <v>89</v>
      </c>
      <c r="D44" s="39" t="s">
        <v>89</v>
      </c>
      <c r="E44" s="39" t="s">
        <v>89</v>
      </c>
      <c r="F44" s="39" t="s">
        <v>89</v>
      </c>
      <c r="G44" s="263"/>
      <c r="H44" s="40"/>
      <c r="I44" s="40"/>
    </row>
    <row r="45" spans="1:9" ht="270.75" customHeight="1" thickBot="1">
      <c r="A45" s="30" t="s">
        <v>1438</v>
      </c>
      <c r="B45" s="268" t="s">
        <v>1439</v>
      </c>
      <c r="C45" s="46" t="s">
        <v>1440</v>
      </c>
      <c r="D45" s="46" t="s">
        <v>1066</v>
      </c>
      <c r="E45" s="46" t="s">
        <v>1067</v>
      </c>
      <c r="F45" s="46" t="s">
        <v>1068</v>
      </c>
      <c r="G45" s="46" t="s">
        <v>1068</v>
      </c>
      <c r="H45" s="33" t="s">
        <v>1441</v>
      </c>
      <c r="I45" s="33" t="s">
        <v>88</v>
      </c>
    </row>
    <row r="46" spans="1:9">
      <c r="A46" s="55"/>
      <c r="B46" s="56"/>
      <c r="C46" s="56">
        <v>10000</v>
      </c>
      <c r="D46" s="56">
        <v>628000</v>
      </c>
      <c r="E46" s="57">
        <v>628000</v>
      </c>
      <c r="F46" s="57">
        <v>628000</v>
      </c>
      <c r="G46" s="269">
        <v>628000</v>
      </c>
      <c r="H46" s="54"/>
      <c r="I46" s="54"/>
    </row>
    <row r="47" spans="1:9" ht="25.5" customHeight="1">
      <c r="A47" s="58"/>
      <c r="B47" s="59"/>
      <c r="C47" s="59">
        <v>10000</v>
      </c>
      <c r="D47" s="59">
        <v>628000</v>
      </c>
      <c r="E47" s="59">
        <v>628000</v>
      </c>
      <c r="F47" s="59">
        <v>628000</v>
      </c>
      <c r="G47" s="270">
        <v>628000</v>
      </c>
      <c r="H47" s="37"/>
      <c r="I47" s="37"/>
    </row>
    <row r="48" spans="1:9" ht="23.25" customHeight="1" thickBot="1">
      <c r="A48" s="60"/>
      <c r="B48" s="61"/>
      <c r="C48" s="62" t="s">
        <v>89</v>
      </c>
      <c r="D48" s="62" t="s">
        <v>89</v>
      </c>
      <c r="E48" s="63" t="s">
        <v>89</v>
      </c>
      <c r="F48" s="63" t="s">
        <v>89</v>
      </c>
      <c r="G48" s="271"/>
      <c r="H48" s="40"/>
      <c r="I48" s="40"/>
    </row>
    <row r="49" spans="1:9" ht="364.5" customHeight="1" thickBot="1">
      <c r="A49" s="30" t="s">
        <v>1442</v>
      </c>
      <c r="B49" s="44" t="s">
        <v>1443</v>
      </c>
      <c r="C49" s="32" t="s">
        <v>1444</v>
      </c>
      <c r="D49" s="32" t="s">
        <v>1445</v>
      </c>
      <c r="E49" s="45" t="s">
        <v>1446</v>
      </c>
      <c r="F49" s="45" t="s">
        <v>1447</v>
      </c>
      <c r="G49" s="45" t="s">
        <v>1448</v>
      </c>
      <c r="H49" s="33" t="s">
        <v>1449</v>
      </c>
      <c r="I49" s="33" t="s">
        <v>88</v>
      </c>
    </row>
    <row r="50" spans="1:9">
      <c r="A50" s="53"/>
      <c r="B50" s="53"/>
      <c r="C50" s="53">
        <v>15000</v>
      </c>
      <c r="D50" s="53">
        <v>15000</v>
      </c>
      <c r="E50" s="53">
        <v>61000</v>
      </c>
      <c r="F50" s="53">
        <v>61000</v>
      </c>
      <c r="G50" s="267">
        <v>61000</v>
      </c>
      <c r="H50" s="54"/>
      <c r="I50" s="54"/>
    </row>
    <row r="51" spans="1:9" ht="19.5" customHeight="1">
      <c r="A51" s="36"/>
      <c r="B51" s="36"/>
      <c r="C51" s="36">
        <v>15000</v>
      </c>
      <c r="D51" s="36">
        <v>15000</v>
      </c>
      <c r="E51" s="36">
        <v>61000</v>
      </c>
      <c r="F51" s="36">
        <v>61000</v>
      </c>
      <c r="G51" s="262">
        <v>61000</v>
      </c>
      <c r="H51" s="37"/>
      <c r="I51" s="37"/>
    </row>
    <row r="52" spans="1:9" ht="21" customHeight="1" thickBot="1">
      <c r="A52" s="38"/>
      <c r="B52" s="38"/>
      <c r="C52" s="39" t="s">
        <v>89</v>
      </c>
      <c r="D52" s="39" t="s">
        <v>89</v>
      </c>
      <c r="E52" s="39" t="s">
        <v>89</v>
      </c>
      <c r="F52" s="39" t="s">
        <v>89</v>
      </c>
      <c r="G52" s="263"/>
      <c r="H52" s="40"/>
      <c r="I52" s="40"/>
    </row>
    <row r="53" spans="1:9" ht="349.5" customHeight="1" thickBot="1">
      <c r="A53" s="30" t="s">
        <v>1450</v>
      </c>
      <c r="B53" s="30" t="s">
        <v>1451</v>
      </c>
      <c r="C53" s="32" t="s">
        <v>1452</v>
      </c>
      <c r="D53" s="32" t="s">
        <v>1453</v>
      </c>
      <c r="E53" s="32" t="s">
        <v>1454</v>
      </c>
      <c r="F53" s="32" t="s">
        <v>1455</v>
      </c>
      <c r="G53" s="32" t="s">
        <v>1456</v>
      </c>
      <c r="H53" s="64" t="s">
        <v>1457</v>
      </c>
      <c r="I53" s="64" t="s">
        <v>88</v>
      </c>
    </row>
    <row r="54" spans="1:9">
      <c r="A54" s="65"/>
      <c r="B54" s="66"/>
      <c r="C54" s="66">
        <v>20000</v>
      </c>
      <c r="D54" s="67">
        <v>20000</v>
      </c>
      <c r="E54" s="67">
        <v>20000</v>
      </c>
      <c r="F54" s="67">
        <v>20000</v>
      </c>
      <c r="G54" s="272">
        <v>20000</v>
      </c>
      <c r="H54" s="43"/>
      <c r="I54" s="43"/>
    </row>
    <row r="55" spans="1:9" ht="25.5" customHeight="1">
      <c r="A55" s="58"/>
      <c r="B55" s="59"/>
      <c r="C55" s="59">
        <v>20000</v>
      </c>
      <c r="D55" s="68">
        <v>20000</v>
      </c>
      <c r="E55" s="68">
        <v>20000</v>
      </c>
      <c r="F55" s="68">
        <v>20000</v>
      </c>
      <c r="G55" s="270">
        <v>20000</v>
      </c>
      <c r="H55" s="37"/>
      <c r="I55" s="37"/>
    </row>
    <row r="56" spans="1:9" ht="24.75" customHeight="1" thickBot="1">
      <c r="A56" s="60"/>
      <c r="B56" s="61"/>
      <c r="C56" s="62" t="s">
        <v>89</v>
      </c>
      <c r="D56" s="63" t="s">
        <v>89</v>
      </c>
      <c r="E56" s="63" t="s">
        <v>89</v>
      </c>
      <c r="F56" s="63" t="s">
        <v>89</v>
      </c>
      <c r="G56" s="271"/>
      <c r="H56" s="69"/>
      <c r="I56" s="69"/>
    </row>
  </sheetData>
  <mergeCells count="8">
    <mergeCell ref="A33:I33"/>
    <mergeCell ref="A1:I1"/>
    <mergeCell ref="A2:A3"/>
    <mergeCell ref="B2:B3"/>
    <mergeCell ref="I2:I3"/>
    <mergeCell ref="C2:F2"/>
    <mergeCell ref="H2:H3"/>
    <mergeCell ref="A4:F4"/>
  </mergeCells>
  <pageMargins left="0.7" right="0.7" top="0.75" bottom="0.75" header="0.3" footer="0.3"/>
  <pageSetup scale="4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4"/>
  <sheetViews>
    <sheetView workbookViewId="0">
      <selection activeCell="H10" sqref="H10:H14"/>
    </sheetView>
  </sheetViews>
  <sheetFormatPr defaultRowHeight="15"/>
  <cols>
    <col min="1" max="1" width="29.42578125" style="783" customWidth="1"/>
    <col min="2" max="2" width="16.5703125" style="70" customWidth="1"/>
    <col min="3" max="3" width="17.5703125" style="1" customWidth="1"/>
    <col min="4" max="4" width="22.7109375" style="1" customWidth="1"/>
    <col min="5" max="5" width="20" style="71" hidden="1" customWidth="1"/>
    <col min="6" max="6" width="25" style="1" hidden="1" customWidth="1"/>
    <col min="7" max="7" width="35.140625" style="1" customWidth="1"/>
    <col min="8" max="8" width="24.28515625" style="553" customWidth="1"/>
    <col min="9" max="9" width="23.85546875" style="553" customWidth="1"/>
    <col min="10" max="10" width="25.5703125" style="553" customWidth="1"/>
    <col min="11" max="11" width="24.85546875" style="553" customWidth="1"/>
    <col min="12" max="12" width="20.85546875" style="553" customWidth="1"/>
  </cols>
  <sheetData>
    <row r="1" spans="1:12" ht="18.75">
      <c r="A1" s="928" t="s">
        <v>98</v>
      </c>
      <c r="B1" s="928"/>
      <c r="C1" s="928"/>
      <c r="D1" s="928"/>
      <c r="E1" s="928"/>
      <c r="F1" s="928"/>
      <c r="G1" s="928"/>
      <c r="H1" s="928"/>
      <c r="I1" s="928"/>
      <c r="J1" s="928"/>
      <c r="K1" s="928"/>
      <c r="L1" s="928"/>
    </row>
    <row r="2" spans="1:12">
      <c r="A2" s="929"/>
      <c r="B2" s="930" t="s">
        <v>99</v>
      </c>
      <c r="C2" s="929" t="s">
        <v>100</v>
      </c>
      <c r="D2" s="734"/>
      <c r="E2" s="784"/>
      <c r="F2" s="784"/>
      <c r="G2" s="784"/>
      <c r="H2" s="931" t="s">
        <v>101</v>
      </c>
      <c r="I2" s="931"/>
      <c r="J2" s="931"/>
      <c r="K2" s="931"/>
      <c r="L2" s="932"/>
    </row>
    <row r="3" spans="1:12">
      <c r="A3" s="929"/>
      <c r="B3" s="930"/>
      <c r="C3" s="929"/>
      <c r="D3" s="735" t="s">
        <v>1814</v>
      </c>
      <c r="E3" s="735">
        <v>2014</v>
      </c>
      <c r="F3" s="735">
        <v>2015</v>
      </c>
      <c r="G3" s="735">
        <v>2016</v>
      </c>
      <c r="H3" s="735">
        <v>2017</v>
      </c>
      <c r="I3" s="735">
        <v>2018</v>
      </c>
      <c r="J3" s="735">
        <v>2019</v>
      </c>
      <c r="K3" s="735">
        <v>2020</v>
      </c>
      <c r="L3" s="735">
        <v>2021</v>
      </c>
    </row>
    <row r="4" spans="1:12" ht="101.25">
      <c r="A4" s="736" t="s">
        <v>1815</v>
      </c>
      <c r="B4" s="933" t="s">
        <v>1458</v>
      </c>
      <c r="C4" s="933"/>
      <c r="D4" s="933"/>
      <c r="E4" s="933"/>
      <c r="F4" s="933"/>
      <c r="G4" s="933"/>
      <c r="H4" s="933"/>
      <c r="I4" s="933"/>
      <c r="J4" s="933"/>
      <c r="K4" s="933"/>
      <c r="L4" s="933"/>
    </row>
    <row r="5" spans="1:12" ht="56.25">
      <c r="A5" s="934" t="s">
        <v>1816</v>
      </c>
      <c r="B5" s="935" t="s">
        <v>898</v>
      </c>
      <c r="C5" s="737" t="s">
        <v>1817</v>
      </c>
      <c r="D5" s="927" t="s">
        <v>102</v>
      </c>
      <c r="E5" s="936" t="s">
        <v>103</v>
      </c>
      <c r="F5" s="927" t="s">
        <v>102</v>
      </c>
      <c r="G5" s="927" t="s">
        <v>102</v>
      </c>
      <c r="H5" s="927" t="s">
        <v>1459</v>
      </c>
      <c r="I5" s="927" t="s">
        <v>1460</v>
      </c>
      <c r="J5" s="927" t="s">
        <v>1460</v>
      </c>
      <c r="K5" s="927" t="s">
        <v>1460</v>
      </c>
      <c r="L5" s="927" t="s">
        <v>1460</v>
      </c>
    </row>
    <row r="6" spans="1:12" ht="56.25">
      <c r="A6" s="934"/>
      <c r="B6" s="935"/>
      <c r="C6" s="737" t="s">
        <v>1461</v>
      </c>
      <c r="D6" s="927"/>
      <c r="E6" s="936"/>
      <c r="F6" s="927"/>
      <c r="G6" s="927"/>
      <c r="H6" s="927"/>
      <c r="I6" s="927"/>
      <c r="J6" s="927"/>
      <c r="K6" s="927"/>
      <c r="L6" s="927"/>
    </row>
    <row r="7" spans="1:12">
      <c r="A7" s="738" t="s">
        <v>104</v>
      </c>
      <c r="B7" s="739"/>
      <c r="C7" s="739"/>
      <c r="D7" s="740">
        <f>D8+D9</f>
        <v>130991155.83000001</v>
      </c>
      <c r="E7" s="740">
        <f>E8</f>
        <v>124394100</v>
      </c>
      <c r="F7" s="740">
        <f t="shared" ref="F7:L7" si="0">F8</f>
        <v>129664599.83</v>
      </c>
      <c r="G7" s="740">
        <f>G8+G9</f>
        <v>134155826</v>
      </c>
      <c r="H7" s="740">
        <f t="shared" si="0"/>
        <v>131970000</v>
      </c>
      <c r="I7" s="740">
        <f t="shared" si="0"/>
        <v>134000000</v>
      </c>
      <c r="J7" s="740">
        <f t="shared" si="0"/>
        <v>139000000</v>
      </c>
      <c r="K7" s="740">
        <f t="shared" si="0"/>
        <v>139000000</v>
      </c>
      <c r="L7" s="740">
        <f t="shared" si="0"/>
        <v>140000000</v>
      </c>
    </row>
    <row r="8" spans="1:12">
      <c r="A8" s="741" t="s">
        <v>105</v>
      </c>
      <c r="B8" s="742"/>
      <c r="C8" s="743"/>
      <c r="D8" s="744">
        <f>D16+D21+D36+D70+D95+D104</f>
        <v>130942417.40000001</v>
      </c>
      <c r="E8" s="744">
        <f>E16+E21+E36+E70+E95+E104</f>
        <v>124394100</v>
      </c>
      <c r="F8" s="744">
        <f t="shared" ref="F8:L8" si="1">F16+F21+F36+F70+F95+F104</f>
        <v>129664599.83</v>
      </c>
      <c r="G8" s="744">
        <f t="shared" si="1"/>
        <v>133377936.15000001</v>
      </c>
      <c r="H8" s="744">
        <f t="shared" si="1"/>
        <v>131970000</v>
      </c>
      <c r="I8" s="744">
        <f t="shared" si="1"/>
        <v>134000000</v>
      </c>
      <c r="J8" s="744">
        <f t="shared" si="1"/>
        <v>139000000</v>
      </c>
      <c r="K8" s="744">
        <f t="shared" si="1"/>
        <v>139000000</v>
      </c>
      <c r="L8" s="744">
        <f t="shared" si="1"/>
        <v>140000000</v>
      </c>
    </row>
    <row r="9" spans="1:12" ht="33.75">
      <c r="A9" s="741" t="s">
        <v>106</v>
      </c>
      <c r="B9" s="742"/>
      <c r="C9" s="743"/>
      <c r="D9" s="744">
        <f>D22+D37</f>
        <v>48738.43</v>
      </c>
      <c r="E9" s="744">
        <f>E17+E22+E37+E71+E96+E105</f>
        <v>0</v>
      </c>
      <c r="F9" s="744" t="str">
        <f>F71</f>
        <v>ტექნიკური დახმარება/ადმინისტრაციული რესურსი</v>
      </c>
      <c r="G9" s="744">
        <f>G37</f>
        <v>777889.85</v>
      </c>
      <c r="H9" s="744" t="str">
        <f>H71</f>
        <v>ტექნიკური დახმარება/ადმინისტრაციული რესურსი</v>
      </c>
      <c r="I9" s="744" t="str">
        <f t="shared" ref="I9:L9" si="2">I71</f>
        <v>ტექნიკური დახმარება/ადმინისტრაციული რესურსი</v>
      </c>
      <c r="J9" s="744" t="str">
        <f t="shared" si="2"/>
        <v>ტექნიკური დახმარება/ადმინისტრაციული რესურსი</v>
      </c>
      <c r="K9" s="744" t="str">
        <f t="shared" si="2"/>
        <v>ტექნიკური დახმარება/ადმინისტრაციული რესურსი</v>
      </c>
      <c r="L9" s="744" t="str">
        <f t="shared" si="2"/>
        <v>ტექნიკური დახმარება/ადმინისტრაციული რესურსი</v>
      </c>
    </row>
    <row r="10" spans="1:12" ht="45">
      <c r="A10" s="934" t="s">
        <v>1462</v>
      </c>
      <c r="B10" s="937" t="s">
        <v>1463</v>
      </c>
      <c r="C10" s="938" t="s">
        <v>107</v>
      </c>
      <c r="D10" s="745" t="s">
        <v>108</v>
      </c>
      <c r="E10" s="746" t="s">
        <v>109</v>
      </c>
      <c r="F10" s="939" t="s">
        <v>1818</v>
      </c>
      <c r="G10" s="939" t="s">
        <v>1819</v>
      </c>
      <c r="H10" s="939" t="s">
        <v>1464</v>
      </c>
      <c r="I10" s="939" t="s">
        <v>110</v>
      </c>
      <c r="J10" s="939" t="s">
        <v>110</v>
      </c>
      <c r="K10" s="939" t="s">
        <v>110</v>
      </c>
      <c r="L10" s="939" t="s">
        <v>110</v>
      </c>
    </row>
    <row r="11" spans="1:12" ht="67.5">
      <c r="A11" s="934"/>
      <c r="B11" s="937"/>
      <c r="C11" s="938"/>
      <c r="D11" s="745" t="s">
        <v>1465</v>
      </c>
      <c r="E11" s="746" t="s">
        <v>111</v>
      </c>
      <c r="F11" s="939"/>
      <c r="G11" s="939"/>
      <c r="H11" s="939"/>
      <c r="I11" s="939"/>
      <c r="J11" s="939"/>
      <c r="K11" s="939"/>
      <c r="L11" s="939"/>
    </row>
    <row r="12" spans="1:12" ht="56.25">
      <c r="A12" s="934"/>
      <c r="B12" s="937"/>
      <c r="C12" s="938"/>
      <c r="D12" s="745" t="s">
        <v>1466</v>
      </c>
      <c r="E12" s="746" t="s">
        <v>112</v>
      </c>
      <c r="F12" s="939"/>
      <c r="G12" s="939"/>
      <c r="H12" s="939"/>
      <c r="I12" s="939"/>
      <c r="J12" s="939"/>
      <c r="K12" s="939"/>
      <c r="L12" s="939"/>
    </row>
    <row r="13" spans="1:12" ht="67.5">
      <c r="A13" s="934"/>
      <c r="B13" s="937"/>
      <c r="C13" s="938"/>
      <c r="D13" s="745" t="s">
        <v>1467</v>
      </c>
      <c r="E13" s="746" t="s">
        <v>113</v>
      </c>
      <c r="F13" s="939"/>
      <c r="G13" s="939"/>
      <c r="H13" s="939"/>
      <c r="I13" s="939"/>
      <c r="J13" s="939"/>
      <c r="K13" s="939"/>
      <c r="L13" s="939"/>
    </row>
    <row r="14" spans="1:12" ht="409.5">
      <c r="A14" s="934"/>
      <c r="B14" s="937"/>
      <c r="C14" s="938"/>
      <c r="D14" s="745" t="s">
        <v>1468</v>
      </c>
      <c r="E14" s="746" t="s">
        <v>899</v>
      </c>
      <c r="F14" s="939"/>
      <c r="G14" s="939"/>
      <c r="H14" s="939"/>
      <c r="I14" s="939"/>
      <c r="J14" s="939"/>
      <c r="K14" s="939"/>
      <c r="L14" s="939"/>
    </row>
    <row r="15" spans="1:12">
      <c r="A15" s="747" t="s">
        <v>114</v>
      </c>
      <c r="B15" s="748"/>
      <c r="C15" s="748"/>
      <c r="D15" s="748"/>
      <c r="E15" s="748"/>
      <c r="F15" s="748"/>
      <c r="G15" s="748"/>
      <c r="H15" s="748"/>
      <c r="I15" s="748"/>
      <c r="J15" s="748"/>
      <c r="K15" s="748"/>
      <c r="L15" s="748"/>
    </row>
    <row r="16" spans="1:12">
      <c r="A16" s="749" t="s">
        <v>115</v>
      </c>
      <c r="B16" s="750"/>
      <c r="C16" s="751"/>
      <c r="D16" s="751"/>
      <c r="E16" s="751"/>
      <c r="F16" s="751"/>
      <c r="G16" s="751"/>
      <c r="H16" s="751"/>
      <c r="I16" s="751"/>
      <c r="J16" s="751"/>
      <c r="K16" s="751"/>
      <c r="L16" s="751"/>
    </row>
    <row r="17" spans="1:12">
      <c r="A17" s="752" t="s">
        <v>116</v>
      </c>
      <c r="B17" s="753"/>
      <c r="C17" s="754"/>
      <c r="D17" s="754"/>
      <c r="E17" s="754"/>
      <c r="F17" s="754"/>
      <c r="G17" s="755"/>
      <c r="H17" s="755"/>
      <c r="I17" s="755"/>
      <c r="J17" s="755"/>
      <c r="K17" s="755"/>
      <c r="L17" s="755"/>
    </row>
    <row r="18" spans="1:12" ht="56.25">
      <c r="A18" s="934" t="s">
        <v>1469</v>
      </c>
      <c r="B18" s="935" t="s">
        <v>898</v>
      </c>
      <c r="C18" s="756" t="s">
        <v>1470</v>
      </c>
      <c r="D18" s="940" t="s">
        <v>117</v>
      </c>
      <c r="E18" s="941" t="s">
        <v>900</v>
      </c>
      <c r="F18" s="939" t="s">
        <v>1820</v>
      </c>
      <c r="G18" s="939" t="s">
        <v>1471</v>
      </c>
      <c r="H18" s="939" t="s">
        <v>1472</v>
      </c>
      <c r="I18" s="939" t="s">
        <v>1472</v>
      </c>
      <c r="J18" s="939" t="s">
        <v>1472</v>
      </c>
      <c r="K18" s="939" t="s">
        <v>1472</v>
      </c>
      <c r="L18" s="939" t="s">
        <v>1472</v>
      </c>
    </row>
    <row r="19" spans="1:12" ht="33.75">
      <c r="A19" s="934"/>
      <c r="B19" s="935"/>
      <c r="C19" s="756" t="s">
        <v>1821</v>
      </c>
      <c r="D19" s="940"/>
      <c r="E19" s="941"/>
      <c r="F19" s="939"/>
      <c r="G19" s="939"/>
      <c r="H19" s="939"/>
      <c r="I19" s="939"/>
      <c r="J19" s="939"/>
      <c r="K19" s="939"/>
      <c r="L19" s="939"/>
    </row>
    <row r="20" spans="1:12">
      <c r="A20" s="747" t="s">
        <v>118</v>
      </c>
      <c r="B20" s="748"/>
      <c r="C20" s="748"/>
      <c r="D20" s="748">
        <f>D21+D22</f>
        <v>85388984.49000001</v>
      </c>
      <c r="E20" s="748">
        <f t="shared" ref="E20:L20" si="3">E21+E22</f>
        <v>81274359.100000009</v>
      </c>
      <c r="F20" s="748">
        <f t="shared" si="3"/>
        <v>84211343.969999999</v>
      </c>
      <c r="G20" s="748">
        <f t="shared" si="3"/>
        <v>94829509.87000002</v>
      </c>
      <c r="H20" s="748">
        <f t="shared" si="3"/>
        <v>88650000</v>
      </c>
      <c r="I20" s="748">
        <f t="shared" si="3"/>
        <v>89550000</v>
      </c>
      <c r="J20" s="748">
        <f t="shared" si="3"/>
        <v>91550000</v>
      </c>
      <c r="K20" s="748">
        <f t="shared" si="3"/>
        <v>91550000</v>
      </c>
      <c r="L20" s="748">
        <f t="shared" si="3"/>
        <v>92550000</v>
      </c>
    </row>
    <row r="21" spans="1:12">
      <c r="A21" s="749" t="s">
        <v>119</v>
      </c>
      <c r="B21" s="750"/>
      <c r="C21" s="751"/>
      <c r="D21" s="751">
        <f t="shared" ref="D21:L22" si="4">D26+D31</f>
        <v>85341546.060000002</v>
      </c>
      <c r="E21" s="751">
        <f t="shared" si="4"/>
        <v>81274359.100000009</v>
      </c>
      <c r="F21" s="751">
        <f t="shared" si="4"/>
        <v>84211343.969999999</v>
      </c>
      <c r="G21" s="751">
        <f t="shared" si="4"/>
        <v>94829509.87000002</v>
      </c>
      <c r="H21" s="751">
        <f t="shared" si="4"/>
        <v>88650000</v>
      </c>
      <c r="I21" s="751">
        <f t="shared" si="4"/>
        <v>89550000</v>
      </c>
      <c r="J21" s="751">
        <f t="shared" si="4"/>
        <v>91550000</v>
      </c>
      <c r="K21" s="751">
        <f t="shared" si="4"/>
        <v>91550000</v>
      </c>
      <c r="L21" s="751">
        <f t="shared" si="4"/>
        <v>92550000</v>
      </c>
    </row>
    <row r="22" spans="1:12">
      <c r="A22" s="752" t="s">
        <v>120</v>
      </c>
      <c r="B22" s="753"/>
      <c r="C22" s="754"/>
      <c r="D22" s="754">
        <f t="shared" si="4"/>
        <v>47438.43</v>
      </c>
      <c r="E22" s="754">
        <f t="shared" si="4"/>
        <v>0</v>
      </c>
      <c r="F22" s="754">
        <f t="shared" si="4"/>
        <v>0</v>
      </c>
      <c r="G22" s="755">
        <f t="shared" si="4"/>
        <v>0</v>
      </c>
      <c r="H22" s="755">
        <f t="shared" si="4"/>
        <v>0</v>
      </c>
      <c r="I22" s="755">
        <f t="shared" si="4"/>
        <v>0</v>
      </c>
      <c r="J22" s="755">
        <f t="shared" si="4"/>
        <v>0</v>
      </c>
      <c r="K22" s="755">
        <f t="shared" si="4"/>
        <v>0</v>
      </c>
      <c r="L22" s="755">
        <f t="shared" si="4"/>
        <v>0</v>
      </c>
    </row>
    <row r="23" spans="1:12" ht="225">
      <c r="A23" s="934" t="s">
        <v>1822</v>
      </c>
      <c r="B23" s="937" t="s">
        <v>898</v>
      </c>
      <c r="C23" s="757" t="s">
        <v>1473</v>
      </c>
      <c r="D23" s="940" t="s">
        <v>1474</v>
      </c>
      <c r="E23" s="758" t="s">
        <v>901</v>
      </c>
      <c r="F23" s="759" t="s">
        <v>1823</v>
      </c>
      <c r="G23" s="759" t="s">
        <v>1475</v>
      </c>
      <c r="H23" s="759" t="s">
        <v>1476</v>
      </c>
      <c r="I23" s="759" t="s">
        <v>1476</v>
      </c>
      <c r="J23" s="759" t="s">
        <v>1476</v>
      </c>
      <c r="K23" s="759" t="s">
        <v>1476</v>
      </c>
      <c r="L23" s="759" t="s">
        <v>1476</v>
      </c>
    </row>
    <row r="24" spans="1:12" ht="135">
      <c r="A24" s="934"/>
      <c r="B24" s="937"/>
      <c r="C24" s="757" t="s">
        <v>1477</v>
      </c>
      <c r="D24" s="940"/>
      <c r="E24" s="746" t="s">
        <v>1824</v>
      </c>
      <c r="F24" s="760" t="s">
        <v>1825</v>
      </c>
      <c r="G24" s="759" t="s">
        <v>1826</v>
      </c>
      <c r="H24" s="759" t="s">
        <v>1478</v>
      </c>
      <c r="I24" s="759" t="s">
        <v>1478</v>
      </c>
      <c r="J24" s="759" t="s">
        <v>1478</v>
      </c>
      <c r="K24" s="759" t="s">
        <v>1478</v>
      </c>
      <c r="L24" s="759" t="s">
        <v>1478</v>
      </c>
    </row>
    <row r="25" spans="1:12">
      <c r="A25" s="747" t="s">
        <v>121</v>
      </c>
      <c r="B25" s="748"/>
      <c r="C25" s="748"/>
      <c r="D25" s="748">
        <v>85388984.49000001</v>
      </c>
      <c r="E25" s="748">
        <v>81274359.100000009</v>
      </c>
      <c r="F25" s="748">
        <v>84211343.969999999</v>
      </c>
      <c r="G25" s="748">
        <v>94829509.87000002</v>
      </c>
      <c r="H25" s="748">
        <v>88650000</v>
      </c>
      <c r="I25" s="748">
        <v>89550000</v>
      </c>
      <c r="J25" s="748">
        <v>91550000</v>
      </c>
      <c r="K25" s="748">
        <v>91550000</v>
      </c>
      <c r="L25" s="748">
        <v>92550000</v>
      </c>
    </row>
    <row r="26" spans="1:12">
      <c r="A26" s="749" t="s">
        <v>122</v>
      </c>
      <c r="B26" s="750"/>
      <c r="C26" s="751"/>
      <c r="D26" s="751">
        <v>85341546.060000002</v>
      </c>
      <c r="E26" s="751">
        <v>81274359.100000009</v>
      </c>
      <c r="F26" s="751">
        <v>84211343.969999999</v>
      </c>
      <c r="G26" s="751">
        <v>94829509.87000002</v>
      </c>
      <c r="H26" s="751">
        <v>88650000</v>
      </c>
      <c r="I26" s="751">
        <v>89550000</v>
      </c>
      <c r="J26" s="751">
        <v>91550000</v>
      </c>
      <c r="K26" s="751">
        <v>91550000</v>
      </c>
      <c r="L26" s="751">
        <v>92550000</v>
      </c>
    </row>
    <row r="27" spans="1:12">
      <c r="A27" s="752" t="s">
        <v>123</v>
      </c>
      <c r="B27" s="753"/>
      <c r="C27" s="754"/>
      <c r="D27" s="754">
        <v>47438.43</v>
      </c>
      <c r="E27" s="754"/>
      <c r="F27" s="754"/>
      <c r="G27" s="755">
        <v>0</v>
      </c>
      <c r="H27" s="755"/>
      <c r="I27" s="755"/>
      <c r="J27" s="755"/>
      <c r="K27" s="755"/>
      <c r="L27" s="755"/>
    </row>
    <row r="28" spans="1:12" ht="45">
      <c r="A28" s="934" t="s">
        <v>1827</v>
      </c>
      <c r="B28" s="937" t="s">
        <v>124</v>
      </c>
      <c r="C28" s="938" t="s">
        <v>125</v>
      </c>
      <c r="D28" s="761" t="s">
        <v>1479</v>
      </c>
      <c r="E28" s="942" t="s">
        <v>1828</v>
      </c>
      <c r="F28" s="943" t="s">
        <v>1829</v>
      </c>
      <c r="G28" s="943" t="s">
        <v>1830</v>
      </c>
      <c r="H28" s="943" t="s">
        <v>1480</v>
      </c>
      <c r="I28" s="943" t="s">
        <v>1481</v>
      </c>
      <c r="J28" s="943" t="s">
        <v>1481</v>
      </c>
      <c r="K28" s="943" t="s">
        <v>1481</v>
      </c>
      <c r="L28" s="943" t="s">
        <v>1481</v>
      </c>
    </row>
    <row r="29" spans="1:12" ht="22.5">
      <c r="A29" s="934"/>
      <c r="B29" s="937"/>
      <c r="C29" s="938"/>
      <c r="D29" s="761" t="s">
        <v>1482</v>
      </c>
      <c r="E29" s="942"/>
      <c r="F29" s="943"/>
      <c r="G29" s="943"/>
      <c r="H29" s="943"/>
      <c r="I29" s="943"/>
      <c r="J29" s="943"/>
      <c r="K29" s="943"/>
      <c r="L29" s="943"/>
    </row>
    <row r="30" spans="1:12">
      <c r="A30" s="747" t="s">
        <v>126</v>
      </c>
      <c r="B30" s="748"/>
      <c r="C30" s="748"/>
      <c r="D30" s="748"/>
      <c r="E30" s="748"/>
      <c r="F30" s="748"/>
      <c r="G30" s="748"/>
      <c r="H30" s="748"/>
      <c r="I30" s="748"/>
      <c r="J30" s="748"/>
      <c r="K30" s="748"/>
      <c r="L30" s="748"/>
    </row>
    <row r="31" spans="1:12">
      <c r="A31" s="749" t="s">
        <v>127</v>
      </c>
      <c r="B31" s="750"/>
      <c r="C31" s="751"/>
      <c r="D31" s="751"/>
      <c r="E31" s="751"/>
      <c r="F31" s="751"/>
      <c r="G31" s="751"/>
      <c r="H31" s="751"/>
      <c r="I31" s="751"/>
      <c r="J31" s="751"/>
      <c r="K31" s="751"/>
      <c r="L31" s="751"/>
    </row>
    <row r="32" spans="1:12">
      <c r="A32" s="752" t="s">
        <v>128</v>
      </c>
      <c r="B32" s="753"/>
      <c r="C32" s="754"/>
      <c r="D32" s="754"/>
      <c r="E32" s="754"/>
      <c r="F32" s="754"/>
      <c r="G32" s="755"/>
      <c r="H32" s="755"/>
      <c r="I32" s="755"/>
      <c r="J32" s="755"/>
      <c r="K32" s="755"/>
      <c r="L32" s="755"/>
    </row>
    <row r="33" spans="1:12" ht="191.25">
      <c r="A33" s="934" t="s">
        <v>1831</v>
      </c>
      <c r="B33" s="937" t="s">
        <v>898</v>
      </c>
      <c r="C33" s="944" t="s">
        <v>129</v>
      </c>
      <c r="D33" s="762" t="s">
        <v>130</v>
      </c>
      <c r="E33" s="746" t="s">
        <v>130</v>
      </c>
      <c r="F33" s="757" t="s">
        <v>1832</v>
      </c>
      <c r="G33" s="759" t="s">
        <v>1833</v>
      </c>
      <c r="H33" s="759" t="s">
        <v>1483</v>
      </c>
      <c r="I33" s="759" t="s">
        <v>1484</v>
      </c>
      <c r="J33" s="759" t="s">
        <v>1483</v>
      </c>
      <c r="K33" s="759" t="s">
        <v>1483</v>
      </c>
      <c r="L33" s="759" t="s">
        <v>1483</v>
      </c>
    </row>
    <row r="34" spans="1:12" ht="123.75">
      <c r="A34" s="934"/>
      <c r="B34" s="937"/>
      <c r="C34" s="944"/>
      <c r="D34" s="762" t="s">
        <v>131</v>
      </c>
      <c r="E34" s="746" t="s">
        <v>131</v>
      </c>
      <c r="F34" s="757" t="s">
        <v>1834</v>
      </c>
      <c r="G34" s="757" t="s">
        <v>1835</v>
      </c>
      <c r="H34" s="757" t="s">
        <v>1485</v>
      </c>
      <c r="I34" s="757" t="s">
        <v>1485</v>
      </c>
      <c r="J34" s="757" t="s">
        <v>1485</v>
      </c>
      <c r="K34" s="757" t="s">
        <v>1485</v>
      </c>
      <c r="L34" s="757" t="s">
        <v>1485</v>
      </c>
    </row>
    <row r="35" spans="1:12">
      <c r="A35" s="747" t="s">
        <v>132</v>
      </c>
      <c r="B35" s="748"/>
      <c r="C35" s="748"/>
      <c r="D35" s="748">
        <f>D36+D37</f>
        <v>45464252.340000004</v>
      </c>
      <c r="E35" s="748">
        <f t="shared" ref="E35:L35" si="5">E36</f>
        <v>38917286.019999996</v>
      </c>
      <c r="F35" s="748">
        <f t="shared" si="5"/>
        <v>44304655.859999999</v>
      </c>
      <c r="G35" s="748">
        <f>G36+G37</f>
        <v>38019559.169999994</v>
      </c>
      <c r="H35" s="748">
        <f t="shared" si="5"/>
        <v>41970000</v>
      </c>
      <c r="I35" s="748">
        <f t="shared" si="5"/>
        <v>43000000</v>
      </c>
      <c r="J35" s="748">
        <f t="shared" si="5"/>
        <v>46000000</v>
      </c>
      <c r="K35" s="748">
        <f t="shared" si="5"/>
        <v>46000000</v>
      </c>
      <c r="L35" s="748">
        <f t="shared" si="5"/>
        <v>46000000</v>
      </c>
    </row>
    <row r="36" spans="1:12">
      <c r="A36" s="749" t="s">
        <v>133</v>
      </c>
      <c r="B36" s="750"/>
      <c r="C36" s="751"/>
      <c r="D36" s="751">
        <f t="shared" ref="D36:L37" si="6">D40+D44+D48+D53+D58+D62+D66</f>
        <v>45462952.340000004</v>
      </c>
      <c r="E36" s="751">
        <f t="shared" si="6"/>
        <v>38917286.019999996</v>
      </c>
      <c r="F36" s="751">
        <f t="shared" si="6"/>
        <v>44304655.859999999</v>
      </c>
      <c r="G36" s="751">
        <f t="shared" si="6"/>
        <v>37241669.319999993</v>
      </c>
      <c r="H36" s="751">
        <f t="shared" si="6"/>
        <v>41970000</v>
      </c>
      <c r="I36" s="751">
        <f t="shared" si="6"/>
        <v>43000000</v>
      </c>
      <c r="J36" s="751">
        <f t="shared" si="6"/>
        <v>46000000</v>
      </c>
      <c r="K36" s="751">
        <f t="shared" si="6"/>
        <v>46000000</v>
      </c>
      <c r="L36" s="751">
        <f t="shared" si="6"/>
        <v>46000000</v>
      </c>
    </row>
    <row r="37" spans="1:12">
      <c r="A37" s="752" t="s">
        <v>134</v>
      </c>
      <c r="B37" s="753"/>
      <c r="C37" s="754"/>
      <c r="D37" s="754">
        <f>D41+D45+D49+D54+D59+D63+D67</f>
        <v>1300</v>
      </c>
      <c r="E37" s="754">
        <f t="shared" si="6"/>
        <v>0</v>
      </c>
      <c r="F37" s="754">
        <f t="shared" si="6"/>
        <v>0</v>
      </c>
      <c r="G37" s="755">
        <f t="shared" si="6"/>
        <v>777889.85</v>
      </c>
      <c r="H37" s="755">
        <f t="shared" si="6"/>
        <v>0</v>
      </c>
      <c r="I37" s="755">
        <f t="shared" si="6"/>
        <v>0</v>
      </c>
      <c r="J37" s="755">
        <f t="shared" si="6"/>
        <v>0</v>
      </c>
      <c r="K37" s="755">
        <f t="shared" si="6"/>
        <v>0</v>
      </c>
      <c r="L37" s="755">
        <f t="shared" si="6"/>
        <v>0</v>
      </c>
    </row>
    <row r="38" spans="1:12" ht="326.25">
      <c r="A38" s="763" t="s">
        <v>1836</v>
      </c>
      <c r="B38" s="759" t="s">
        <v>1837</v>
      </c>
      <c r="C38" s="761" t="s">
        <v>1838</v>
      </c>
      <c r="D38" s="761" t="s">
        <v>135</v>
      </c>
      <c r="E38" s="764" t="s">
        <v>902</v>
      </c>
      <c r="F38" s="765" t="s">
        <v>1839</v>
      </c>
      <c r="G38" s="765" t="s">
        <v>1840</v>
      </c>
      <c r="H38" s="765" t="s">
        <v>1841</v>
      </c>
      <c r="I38" s="765" t="s">
        <v>1842</v>
      </c>
      <c r="J38" s="765" t="s">
        <v>1843</v>
      </c>
      <c r="K38" s="765" t="s">
        <v>1844</v>
      </c>
      <c r="L38" s="765" t="s">
        <v>1844</v>
      </c>
    </row>
    <row r="39" spans="1:12">
      <c r="A39" s="747" t="s">
        <v>136</v>
      </c>
      <c r="B39" s="748"/>
      <c r="C39" s="748"/>
      <c r="D39" s="748">
        <v>3098577.18</v>
      </c>
      <c r="E39" s="748">
        <v>8412981.3300000001</v>
      </c>
      <c r="F39" s="748">
        <v>4905000</v>
      </c>
      <c r="G39" s="748">
        <v>2656050</v>
      </c>
      <c r="H39" s="748">
        <v>1500000</v>
      </c>
      <c r="I39" s="748">
        <v>4000000</v>
      </c>
      <c r="J39" s="748">
        <v>0</v>
      </c>
      <c r="K39" s="748">
        <v>0</v>
      </c>
      <c r="L39" s="748">
        <v>0</v>
      </c>
    </row>
    <row r="40" spans="1:12">
      <c r="A40" s="749" t="s">
        <v>137</v>
      </c>
      <c r="B40" s="750"/>
      <c r="C40" s="751"/>
      <c r="D40" s="751">
        <v>3098577.18</v>
      </c>
      <c r="E40" s="751">
        <v>8412981.3300000001</v>
      </c>
      <c r="F40" s="751">
        <v>4905000</v>
      </c>
      <c r="G40" s="751">
        <v>2656050</v>
      </c>
      <c r="H40" s="751">
        <v>1500000</v>
      </c>
      <c r="I40" s="751">
        <v>4000000</v>
      </c>
      <c r="J40" s="751">
        <v>0</v>
      </c>
      <c r="K40" s="751">
        <v>0</v>
      </c>
      <c r="L40" s="751">
        <v>0</v>
      </c>
    </row>
    <row r="41" spans="1:12">
      <c r="A41" s="752" t="s">
        <v>138</v>
      </c>
      <c r="B41" s="753"/>
      <c r="C41" s="754"/>
      <c r="D41" s="754"/>
      <c r="E41" s="754"/>
      <c r="F41" s="754"/>
      <c r="G41" s="755">
        <v>0</v>
      </c>
      <c r="H41" s="755"/>
      <c r="I41" s="755"/>
      <c r="J41" s="755"/>
      <c r="K41" s="755"/>
      <c r="L41" s="755"/>
    </row>
    <row r="42" spans="1:12" ht="409.5">
      <c r="A42" s="763" t="s">
        <v>1845</v>
      </c>
      <c r="B42" s="762" t="s">
        <v>898</v>
      </c>
      <c r="C42" s="745" t="s">
        <v>1846</v>
      </c>
      <c r="D42" s="762" t="s">
        <v>1847</v>
      </c>
      <c r="E42" s="758" t="s">
        <v>903</v>
      </c>
      <c r="F42" s="762" t="s">
        <v>1848</v>
      </c>
      <c r="G42" s="762" t="s">
        <v>1849</v>
      </c>
      <c r="H42" s="762" t="s">
        <v>1847</v>
      </c>
      <c r="I42" s="762" t="s">
        <v>1486</v>
      </c>
      <c r="J42" s="762" t="s">
        <v>1486</v>
      </c>
      <c r="K42" s="762" t="s">
        <v>1486</v>
      </c>
      <c r="L42" s="762" t="s">
        <v>1486</v>
      </c>
    </row>
    <row r="43" spans="1:12">
      <c r="A43" s="747" t="s">
        <v>139</v>
      </c>
      <c r="B43" s="748"/>
      <c r="C43" s="748"/>
      <c r="D43" s="748">
        <v>26443691.210000001</v>
      </c>
      <c r="E43" s="748">
        <v>12332811.999999998</v>
      </c>
      <c r="F43" s="748">
        <v>7309500</v>
      </c>
      <c r="G43" s="748">
        <v>12837017.1</v>
      </c>
      <c r="H43" s="748">
        <v>14150000</v>
      </c>
      <c r="I43" s="748">
        <v>13000000</v>
      </c>
      <c r="J43" s="748">
        <v>20000000</v>
      </c>
      <c r="K43" s="748">
        <v>20000000</v>
      </c>
      <c r="L43" s="748">
        <v>20000000</v>
      </c>
    </row>
    <row r="44" spans="1:12">
      <c r="A44" s="749" t="s">
        <v>140</v>
      </c>
      <c r="B44" s="750"/>
      <c r="C44" s="751"/>
      <c r="D44" s="751">
        <v>26442391.210000001</v>
      </c>
      <c r="E44" s="751">
        <v>12332811.999999998</v>
      </c>
      <c r="F44" s="751">
        <v>7309500</v>
      </c>
      <c r="G44" s="751">
        <v>12059127.25</v>
      </c>
      <c r="H44" s="751">
        <v>14150000</v>
      </c>
      <c r="I44" s="751">
        <v>13000000</v>
      </c>
      <c r="J44" s="751">
        <v>20000000</v>
      </c>
      <c r="K44" s="751">
        <v>20000000</v>
      </c>
      <c r="L44" s="751">
        <v>20000000</v>
      </c>
    </row>
    <row r="45" spans="1:12">
      <c r="A45" s="752" t="s">
        <v>1487</v>
      </c>
      <c r="B45" s="753"/>
      <c r="C45" s="754"/>
      <c r="D45" s="754">
        <v>1300</v>
      </c>
      <c r="E45" s="754"/>
      <c r="F45" s="754"/>
      <c r="G45" s="755">
        <v>777889.85</v>
      </c>
      <c r="H45" s="755"/>
      <c r="I45" s="755"/>
      <c r="J45" s="755"/>
      <c r="K45" s="755"/>
      <c r="L45" s="755"/>
    </row>
    <row r="46" spans="1:12" ht="135">
      <c r="A46" s="763" t="s">
        <v>1850</v>
      </c>
      <c r="B46" s="762" t="s">
        <v>898</v>
      </c>
      <c r="C46" s="766" t="s">
        <v>1000</v>
      </c>
      <c r="D46" s="767"/>
      <c r="E46" s="768"/>
      <c r="F46" s="766" t="s">
        <v>1001</v>
      </c>
      <c r="G46" s="766"/>
      <c r="H46" s="766" t="s">
        <v>1488</v>
      </c>
      <c r="I46" s="766" t="s">
        <v>1489</v>
      </c>
      <c r="J46" s="766" t="s">
        <v>1490</v>
      </c>
      <c r="K46" s="766" t="s">
        <v>1003</v>
      </c>
      <c r="L46" s="766" t="s">
        <v>1003</v>
      </c>
    </row>
    <row r="47" spans="1:12">
      <c r="A47" s="747" t="s">
        <v>1491</v>
      </c>
      <c r="B47" s="748"/>
      <c r="C47" s="748"/>
      <c r="D47" s="748">
        <v>0</v>
      </c>
      <c r="E47" s="748">
        <v>0</v>
      </c>
      <c r="F47" s="748">
        <v>574500</v>
      </c>
      <c r="G47" s="748">
        <v>0</v>
      </c>
      <c r="H47" s="748">
        <v>0</v>
      </c>
      <c r="I47" s="748">
        <v>0</v>
      </c>
      <c r="J47" s="748">
        <v>0</v>
      </c>
      <c r="K47" s="748">
        <v>0</v>
      </c>
      <c r="L47" s="748">
        <v>0</v>
      </c>
    </row>
    <row r="48" spans="1:12">
      <c r="A48" s="749" t="s">
        <v>141</v>
      </c>
      <c r="B48" s="750"/>
      <c r="C48" s="751"/>
      <c r="D48" s="751"/>
      <c r="E48" s="751"/>
      <c r="F48" s="751">
        <v>574500</v>
      </c>
      <c r="G48" s="751"/>
      <c r="H48" s="751"/>
      <c r="I48" s="751"/>
      <c r="J48" s="751"/>
      <c r="K48" s="751"/>
      <c r="L48" s="751"/>
    </row>
    <row r="49" spans="1:12">
      <c r="A49" s="752" t="s">
        <v>142</v>
      </c>
      <c r="B49" s="753"/>
      <c r="C49" s="754"/>
      <c r="D49" s="754"/>
      <c r="E49" s="754"/>
      <c r="F49" s="754"/>
      <c r="G49" s="755">
        <v>0</v>
      </c>
      <c r="H49" s="755"/>
      <c r="I49" s="755"/>
      <c r="J49" s="755"/>
      <c r="K49" s="755"/>
      <c r="L49" s="755"/>
    </row>
    <row r="50" spans="1:12" ht="409.5">
      <c r="A50" s="934" t="s">
        <v>1851</v>
      </c>
      <c r="B50" s="769" t="s">
        <v>898</v>
      </c>
      <c r="C50" s="766" t="s">
        <v>1852</v>
      </c>
      <c r="D50" s="767" t="s">
        <v>1853</v>
      </c>
      <c r="E50" s="768" t="s">
        <v>904</v>
      </c>
      <c r="F50" s="767" t="s">
        <v>1854</v>
      </c>
      <c r="G50" s="767" t="s">
        <v>1833</v>
      </c>
      <c r="H50" s="767" t="s">
        <v>1492</v>
      </c>
      <c r="I50" s="767" t="s">
        <v>1493</v>
      </c>
      <c r="J50" s="767" t="s">
        <v>1493</v>
      </c>
      <c r="K50" s="767" t="s">
        <v>1493</v>
      </c>
      <c r="L50" s="767" t="s">
        <v>1493</v>
      </c>
    </row>
    <row r="51" spans="1:12" ht="409.5">
      <c r="A51" s="934" t="s">
        <v>1855</v>
      </c>
      <c r="B51" s="762" t="s">
        <v>898</v>
      </c>
      <c r="C51" s="766" t="s">
        <v>1856</v>
      </c>
      <c r="D51" s="767" t="s">
        <v>1857</v>
      </c>
      <c r="E51" s="770" t="s">
        <v>905</v>
      </c>
      <c r="F51" s="767" t="s">
        <v>1858</v>
      </c>
      <c r="G51" s="767" t="s">
        <v>1835</v>
      </c>
      <c r="H51" s="767" t="s">
        <v>1494</v>
      </c>
      <c r="I51" s="767" t="s">
        <v>1494</v>
      </c>
      <c r="J51" s="767" t="s">
        <v>1494</v>
      </c>
      <c r="K51" s="767" t="s">
        <v>1494</v>
      </c>
      <c r="L51" s="767" t="s">
        <v>1494</v>
      </c>
    </row>
    <row r="52" spans="1:12">
      <c r="A52" s="747" t="s">
        <v>143</v>
      </c>
      <c r="B52" s="748"/>
      <c r="C52" s="748"/>
      <c r="D52" s="748">
        <v>15272772.700000001</v>
      </c>
      <c r="E52" s="748">
        <v>17343927</v>
      </c>
      <c r="F52" s="748">
        <v>19573595.859999999</v>
      </c>
      <c r="G52" s="748">
        <v>17268604.419999998</v>
      </c>
      <c r="H52" s="748">
        <v>21670000</v>
      </c>
      <c r="I52" s="748">
        <v>21500000</v>
      </c>
      <c r="J52" s="748">
        <v>21500000</v>
      </c>
      <c r="K52" s="748">
        <v>21500000</v>
      </c>
      <c r="L52" s="748">
        <v>21500000</v>
      </c>
    </row>
    <row r="53" spans="1:12">
      <c r="A53" s="749" t="s">
        <v>144</v>
      </c>
      <c r="B53" s="750"/>
      <c r="C53" s="751"/>
      <c r="D53" s="751">
        <v>15272772.700000001</v>
      </c>
      <c r="E53" s="751">
        <v>17343927</v>
      </c>
      <c r="F53" s="751">
        <v>19573595.859999999</v>
      </c>
      <c r="G53" s="751">
        <v>17268604.419999998</v>
      </c>
      <c r="H53" s="751">
        <v>21670000</v>
      </c>
      <c r="I53" s="751">
        <v>21500000</v>
      </c>
      <c r="J53" s="751">
        <v>21500000</v>
      </c>
      <c r="K53" s="751">
        <v>21500000</v>
      </c>
      <c r="L53" s="751">
        <v>21500000</v>
      </c>
    </row>
    <row r="54" spans="1:12">
      <c r="A54" s="752" t="s">
        <v>145</v>
      </c>
      <c r="B54" s="753"/>
      <c r="C54" s="754"/>
      <c r="D54" s="754"/>
      <c r="E54" s="754"/>
      <c r="F54" s="754"/>
      <c r="G54" s="755"/>
      <c r="H54" s="755"/>
      <c r="I54" s="755"/>
      <c r="J54" s="755"/>
      <c r="K54" s="755"/>
      <c r="L54" s="755"/>
    </row>
    <row r="55" spans="1:12" ht="56.25">
      <c r="A55" s="934" t="s">
        <v>1859</v>
      </c>
      <c r="B55" s="945" t="s">
        <v>1860</v>
      </c>
      <c r="C55" s="761" t="s">
        <v>1861</v>
      </c>
      <c r="D55" s="940" t="s">
        <v>1862</v>
      </c>
      <c r="E55" s="941" t="s">
        <v>906</v>
      </c>
      <c r="F55" s="946" t="s">
        <v>1863</v>
      </c>
      <c r="G55" s="941" t="s">
        <v>1864</v>
      </c>
      <c r="H55" s="941" t="s">
        <v>1495</v>
      </c>
      <c r="I55" s="941" t="s">
        <v>1496</v>
      </c>
      <c r="J55" s="941" t="s">
        <v>1004</v>
      </c>
      <c r="K55" s="941" t="s">
        <v>1004</v>
      </c>
      <c r="L55" s="941" t="s">
        <v>1004</v>
      </c>
    </row>
    <row r="56" spans="1:12" ht="101.25">
      <c r="A56" s="934"/>
      <c r="B56" s="945"/>
      <c r="C56" s="761" t="s">
        <v>1865</v>
      </c>
      <c r="D56" s="940"/>
      <c r="E56" s="941"/>
      <c r="F56" s="946"/>
      <c r="G56" s="941"/>
      <c r="H56" s="941"/>
      <c r="I56" s="941"/>
      <c r="J56" s="941"/>
      <c r="K56" s="941"/>
      <c r="L56" s="941"/>
    </row>
    <row r="57" spans="1:12">
      <c r="A57" s="747" t="s">
        <v>146</v>
      </c>
      <c r="B57" s="748"/>
      <c r="C57" s="748">
        <f t="shared" ref="C57:D57" si="7">C58</f>
        <v>0</v>
      </c>
      <c r="D57" s="748">
        <f t="shared" si="7"/>
        <v>0</v>
      </c>
      <c r="E57" s="748">
        <f>E58</f>
        <v>27565.69</v>
      </c>
      <c r="F57" s="748">
        <f>F58</f>
        <v>0</v>
      </c>
      <c r="G57" s="748">
        <f t="shared" ref="G57:L57" si="8">G58</f>
        <v>39195.15</v>
      </c>
      <c r="H57" s="748">
        <f t="shared" si="8"/>
        <v>0</v>
      </c>
      <c r="I57" s="748">
        <f t="shared" si="8"/>
        <v>0</v>
      </c>
      <c r="J57" s="748">
        <f t="shared" si="8"/>
        <v>0</v>
      </c>
      <c r="K57" s="748">
        <f t="shared" si="8"/>
        <v>0</v>
      </c>
      <c r="L57" s="748">
        <f t="shared" si="8"/>
        <v>0</v>
      </c>
    </row>
    <row r="58" spans="1:12">
      <c r="A58" s="749" t="s">
        <v>147</v>
      </c>
      <c r="B58" s="750"/>
      <c r="C58" s="751"/>
      <c r="D58" s="751"/>
      <c r="E58" s="751">
        <v>27565.69</v>
      </c>
      <c r="F58" s="751"/>
      <c r="G58" s="751">
        <v>39195.15</v>
      </c>
      <c r="H58" s="751"/>
      <c r="I58" s="751"/>
      <c r="J58" s="751"/>
      <c r="K58" s="751"/>
      <c r="L58" s="751"/>
    </row>
    <row r="59" spans="1:12">
      <c r="A59" s="752" t="s">
        <v>148</v>
      </c>
      <c r="B59" s="753"/>
      <c r="C59" s="754"/>
      <c r="D59" s="754"/>
      <c r="E59" s="754"/>
      <c r="F59" s="754"/>
      <c r="G59" s="755"/>
      <c r="H59" s="755"/>
      <c r="I59" s="755"/>
      <c r="J59" s="755"/>
      <c r="K59" s="755"/>
      <c r="L59" s="755"/>
    </row>
    <row r="60" spans="1:12" ht="371.25">
      <c r="A60" s="763" t="s">
        <v>1866</v>
      </c>
      <c r="B60" s="762" t="s">
        <v>898</v>
      </c>
      <c r="C60" s="764" t="s">
        <v>907</v>
      </c>
      <c r="D60" s="746" t="s">
        <v>908</v>
      </c>
      <c r="E60" s="746" t="s">
        <v>909</v>
      </c>
      <c r="F60" s="771" t="s">
        <v>1867</v>
      </c>
      <c r="G60" s="771" t="s">
        <v>1868</v>
      </c>
      <c r="H60" s="772" t="s">
        <v>1497</v>
      </c>
      <c r="I60" s="772" t="s">
        <v>1498</v>
      </c>
      <c r="J60" s="772" t="s">
        <v>1498</v>
      </c>
      <c r="K60" s="772" t="s">
        <v>1498</v>
      </c>
      <c r="L60" s="772" t="s">
        <v>1498</v>
      </c>
    </row>
    <row r="61" spans="1:12">
      <c r="A61" s="747" t="s">
        <v>149</v>
      </c>
      <c r="B61" s="748"/>
      <c r="C61" s="748"/>
      <c r="D61" s="748">
        <v>649211.25</v>
      </c>
      <c r="E61" s="748">
        <v>800000</v>
      </c>
      <c r="F61" s="748">
        <v>0</v>
      </c>
      <c r="G61" s="748">
        <v>204163.5</v>
      </c>
      <c r="H61" s="748">
        <v>150000</v>
      </c>
      <c r="I61" s="748">
        <v>0</v>
      </c>
      <c r="J61" s="748">
        <v>0</v>
      </c>
      <c r="K61" s="748">
        <v>0</v>
      </c>
      <c r="L61" s="748">
        <v>0</v>
      </c>
    </row>
    <row r="62" spans="1:12">
      <c r="A62" s="749" t="s">
        <v>150</v>
      </c>
      <c r="B62" s="750"/>
      <c r="C62" s="751"/>
      <c r="D62" s="751">
        <v>649211.25</v>
      </c>
      <c r="E62" s="751">
        <v>800000</v>
      </c>
      <c r="F62" s="751">
        <v>0</v>
      </c>
      <c r="G62" s="751">
        <v>204163.5</v>
      </c>
      <c r="H62" s="751">
        <v>150000</v>
      </c>
      <c r="I62" s="751">
        <v>0</v>
      </c>
      <c r="J62" s="751">
        <v>0</v>
      </c>
      <c r="K62" s="751">
        <v>0</v>
      </c>
      <c r="L62" s="751">
        <v>0</v>
      </c>
    </row>
    <row r="63" spans="1:12">
      <c r="A63" s="752" t="s">
        <v>151</v>
      </c>
      <c r="B63" s="753"/>
      <c r="C63" s="754"/>
      <c r="D63" s="754"/>
      <c r="E63" s="754"/>
      <c r="F63" s="754"/>
      <c r="G63" s="755"/>
      <c r="H63" s="755"/>
      <c r="I63" s="755"/>
      <c r="J63" s="755"/>
      <c r="K63" s="755"/>
      <c r="L63" s="755"/>
    </row>
    <row r="64" spans="1:12" ht="409.5">
      <c r="A64" s="763" t="s">
        <v>152</v>
      </c>
      <c r="B64" s="773" t="s">
        <v>910</v>
      </c>
      <c r="C64" s="774" t="s">
        <v>153</v>
      </c>
      <c r="D64" s="761" t="s">
        <v>154</v>
      </c>
      <c r="E64" s="746" t="s">
        <v>911</v>
      </c>
      <c r="F64" s="774" t="s">
        <v>1869</v>
      </c>
      <c r="G64" s="774" t="s">
        <v>1870</v>
      </c>
      <c r="H64" s="772" t="s">
        <v>1871</v>
      </c>
      <c r="I64" s="772" t="s">
        <v>1005</v>
      </c>
      <c r="J64" s="772" t="s">
        <v>1005</v>
      </c>
      <c r="K64" s="772" t="s">
        <v>1005</v>
      </c>
      <c r="L64" s="772" t="s">
        <v>1499</v>
      </c>
    </row>
    <row r="65" spans="1:12">
      <c r="A65" s="747" t="s">
        <v>155</v>
      </c>
      <c r="B65" s="748"/>
      <c r="C65" s="748"/>
      <c r="D65" s="748"/>
      <c r="E65" s="748"/>
      <c r="F65" s="748">
        <v>11942060</v>
      </c>
      <c r="G65" s="748">
        <v>5014529</v>
      </c>
      <c r="H65" s="748">
        <v>4500000</v>
      </c>
      <c r="I65" s="748">
        <v>4500000</v>
      </c>
      <c r="J65" s="748">
        <v>4500000</v>
      </c>
      <c r="K65" s="748">
        <v>4500000</v>
      </c>
      <c r="L65" s="748">
        <v>4500000</v>
      </c>
    </row>
    <row r="66" spans="1:12">
      <c r="A66" s="749" t="s">
        <v>156</v>
      </c>
      <c r="B66" s="750"/>
      <c r="C66" s="751"/>
      <c r="D66" s="751"/>
      <c r="E66" s="751"/>
      <c r="F66" s="751">
        <v>11942060</v>
      </c>
      <c r="G66" s="751">
        <v>5014529</v>
      </c>
      <c r="H66" s="751">
        <v>4500000</v>
      </c>
      <c r="I66" s="751">
        <v>4500000</v>
      </c>
      <c r="J66" s="751">
        <v>4500000</v>
      </c>
      <c r="K66" s="751">
        <v>4500000</v>
      </c>
      <c r="L66" s="751">
        <v>4500000</v>
      </c>
    </row>
    <row r="67" spans="1:12">
      <c r="A67" s="752" t="s">
        <v>157</v>
      </c>
      <c r="B67" s="753"/>
      <c r="C67" s="754"/>
      <c r="D67" s="754"/>
      <c r="E67" s="754"/>
      <c r="F67" s="754"/>
      <c r="G67" s="755"/>
      <c r="H67" s="755"/>
      <c r="I67" s="755"/>
      <c r="J67" s="755"/>
      <c r="K67" s="755"/>
      <c r="L67" s="755"/>
    </row>
    <row r="68" spans="1:12" ht="409.5">
      <c r="A68" s="775" t="s">
        <v>1872</v>
      </c>
      <c r="B68" s="759" t="s">
        <v>1873</v>
      </c>
      <c r="C68" s="745" t="s">
        <v>1874</v>
      </c>
      <c r="D68" s="776" t="s">
        <v>1875</v>
      </c>
      <c r="E68" s="764" t="s">
        <v>912</v>
      </c>
      <c r="F68" s="772" t="s">
        <v>1876</v>
      </c>
      <c r="G68" s="772" t="s">
        <v>1877</v>
      </c>
      <c r="H68" s="772" t="s">
        <v>1878</v>
      </c>
      <c r="I68" s="772" t="s">
        <v>1878</v>
      </c>
      <c r="J68" s="772" t="s">
        <v>1878</v>
      </c>
      <c r="K68" s="772" t="s">
        <v>1878</v>
      </c>
      <c r="L68" s="772" t="s">
        <v>1878</v>
      </c>
    </row>
    <row r="69" spans="1:12">
      <c r="A69" s="747" t="s">
        <v>158</v>
      </c>
      <c r="B69" s="748"/>
      <c r="C69" s="748"/>
      <c r="D69" s="748">
        <f t="shared" ref="D69:E69" si="9">D70+D71</f>
        <v>137919</v>
      </c>
      <c r="E69" s="748">
        <f t="shared" si="9"/>
        <v>4202454.88</v>
      </c>
      <c r="F69" s="748">
        <f>F70</f>
        <v>1140000</v>
      </c>
      <c r="G69" s="748">
        <f>G70</f>
        <v>1306756.96</v>
      </c>
      <c r="H69" s="748">
        <f t="shared" ref="H69:L69" si="10">H70</f>
        <v>1300000</v>
      </c>
      <c r="I69" s="748">
        <f t="shared" si="10"/>
        <v>1400000</v>
      </c>
      <c r="J69" s="748">
        <f t="shared" si="10"/>
        <v>1400000</v>
      </c>
      <c r="K69" s="748">
        <f t="shared" si="10"/>
        <v>1400000</v>
      </c>
      <c r="L69" s="748">
        <f t="shared" si="10"/>
        <v>1400000</v>
      </c>
    </row>
    <row r="70" spans="1:12">
      <c r="A70" s="749" t="s">
        <v>159</v>
      </c>
      <c r="B70" s="750"/>
      <c r="C70" s="751"/>
      <c r="D70" s="751">
        <f t="shared" ref="D70:G70" si="11">D74+D78+D82+D86+D90</f>
        <v>137919</v>
      </c>
      <c r="E70" s="751">
        <f t="shared" si="11"/>
        <v>4202454.88</v>
      </c>
      <c r="F70" s="751">
        <f t="shared" si="11"/>
        <v>1140000</v>
      </c>
      <c r="G70" s="751">
        <f t="shared" si="11"/>
        <v>1306756.96</v>
      </c>
      <c r="H70" s="751">
        <f>H74+H78+H82+H86+H90</f>
        <v>1300000</v>
      </c>
      <c r="I70" s="751">
        <f t="shared" ref="I70:L70" si="12">I74+I78+I82+I86+I90</f>
        <v>1400000</v>
      </c>
      <c r="J70" s="751">
        <f t="shared" si="12"/>
        <v>1400000</v>
      </c>
      <c r="K70" s="751">
        <f t="shared" si="12"/>
        <v>1400000</v>
      </c>
      <c r="L70" s="751">
        <f t="shared" si="12"/>
        <v>1400000</v>
      </c>
    </row>
    <row r="71" spans="1:12" ht="33.75">
      <c r="A71" s="752" t="s">
        <v>160</v>
      </c>
      <c r="B71" s="753"/>
      <c r="C71" s="754"/>
      <c r="D71" s="754">
        <f t="shared" ref="D71:E71" si="13">D75+D79+D83</f>
        <v>0</v>
      </c>
      <c r="E71" s="754">
        <f t="shared" si="13"/>
        <v>0</v>
      </c>
      <c r="F71" s="754" t="str">
        <f>F79</f>
        <v>ტექნიკური დახმარება/ადმინისტრაციული რესურსი</v>
      </c>
      <c r="G71" s="755" t="str">
        <f>G79</f>
        <v>ტექნიკური დახმარება/ადმინისტრაციული რესურსი</v>
      </c>
      <c r="H71" s="755" t="str">
        <f t="shared" ref="H71:L71" si="14">H79</f>
        <v>ტექნიკური დახმარება/ადმინისტრაციული რესურსი</v>
      </c>
      <c r="I71" s="755" t="str">
        <f t="shared" si="14"/>
        <v>ტექნიკური დახმარება/ადმინისტრაციული რესურსი</v>
      </c>
      <c r="J71" s="755" t="str">
        <f t="shared" si="14"/>
        <v>ტექნიკური დახმარება/ადმინისტრაციული რესურსი</v>
      </c>
      <c r="K71" s="755" t="str">
        <f t="shared" si="14"/>
        <v>ტექნიკური დახმარება/ადმინისტრაციული რესურსი</v>
      </c>
      <c r="L71" s="755" t="str">
        <f t="shared" si="14"/>
        <v>ტექნიკური დახმარება/ადმინისტრაციული რესურსი</v>
      </c>
    </row>
    <row r="72" spans="1:12" ht="409.5">
      <c r="A72" s="775" t="s">
        <v>1879</v>
      </c>
      <c r="B72" s="777" t="s">
        <v>1880</v>
      </c>
      <c r="C72" s="778" t="s">
        <v>161</v>
      </c>
      <c r="D72" s="765" t="s">
        <v>1881</v>
      </c>
      <c r="E72" s="779" t="s">
        <v>1882</v>
      </c>
      <c r="F72" s="772" t="s">
        <v>1883</v>
      </c>
      <c r="G72" s="772" t="s">
        <v>1884</v>
      </c>
      <c r="H72" s="772" t="s">
        <v>1885</v>
      </c>
      <c r="I72" s="772" t="s">
        <v>1500</v>
      </c>
      <c r="J72" s="772" t="s">
        <v>1500</v>
      </c>
      <c r="K72" s="772" t="s">
        <v>1500</v>
      </c>
      <c r="L72" s="772" t="s">
        <v>1500</v>
      </c>
    </row>
    <row r="73" spans="1:12">
      <c r="A73" s="747" t="s">
        <v>162</v>
      </c>
      <c r="B73" s="748"/>
      <c r="C73" s="748"/>
      <c r="D73" s="748">
        <v>50012</v>
      </c>
      <c r="E73" s="748">
        <v>4077763.54</v>
      </c>
      <c r="F73" s="748">
        <v>1140000</v>
      </c>
      <c r="G73" s="748">
        <v>1306756.96</v>
      </c>
      <c r="H73" s="748">
        <v>1200000</v>
      </c>
      <c r="I73" s="748">
        <v>1200000</v>
      </c>
      <c r="J73" s="748">
        <v>1200000</v>
      </c>
      <c r="K73" s="748">
        <v>1200000</v>
      </c>
      <c r="L73" s="748">
        <v>1200000</v>
      </c>
    </row>
    <row r="74" spans="1:12">
      <c r="A74" s="749" t="s">
        <v>163</v>
      </c>
      <c r="B74" s="750"/>
      <c r="C74" s="751"/>
      <c r="D74" s="751">
        <v>50012</v>
      </c>
      <c r="E74" s="751">
        <v>4077763.54</v>
      </c>
      <c r="F74" s="751">
        <v>1140000</v>
      </c>
      <c r="G74" s="751">
        <v>1306756.96</v>
      </c>
      <c r="H74" s="751">
        <v>1200000</v>
      </c>
      <c r="I74" s="751">
        <v>1200000</v>
      </c>
      <c r="J74" s="751">
        <v>1200000</v>
      </c>
      <c r="K74" s="751">
        <v>1200000</v>
      </c>
      <c r="L74" s="751">
        <v>1200000</v>
      </c>
    </row>
    <row r="75" spans="1:12">
      <c r="A75" s="752" t="s">
        <v>164</v>
      </c>
      <c r="B75" s="753"/>
      <c r="C75" s="754"/>
      <c r="D75" s="754"/>
      <c r="E75" s="754"/>
      <c r="F75" s="754"/>
      <c r="G75" s="755"/>
      <c r="H75" s="755"/>
      <c r="I75" s="755"/>
      <c r="J75" s="755"/>
      <c r="K75" s="755"/>
      <c r="L75" s="755"/>
    </row>
    <row r="76" spans="1:12" ht="409.5">
      <c r="A76" s="775" t="s">
        <v>1886</v>
      </c>
      <c r="B76" s="777" t="s">
        <v>1880</v>
      </c>
      <c r="C76" s="774" t="s">
        <v>1887</v>
      </c>
      <c r="D76" s="774" t="s">
        <v>1888</v>
      </c>
      <c r="E76" s="761" t="s">
        <v>1889</v>
      </c>
      <c r="F76" s="772" t="s">
        <v>1890</v>
      </c>
      <c r="G76" s="772" t="s">
        <v>1891</v>
      </c>
      <c r="H76" s="772" t="s">
        <v>1892</v>
      </c>
      <c r="I76" s="772" t="s">
        <v>1892</v>
      </c>
      <c r="J76" s="772" t="s">
        <v>1892</v>
      </c>
      <c r="K76" s="772" t="s">
        <v>1892</v>
      </c>
      <c r="L76" s="772" t="s">
        <v>1893</v>
      </c>
    </row>
    <row r="77" spans="1:12" ht="33.75">
      <c r="A77" s="747" t="s">
        <v>165</v>
      </c>
      <c r="B77" s="748"/>
      <c r="C77" s="748"/>
      <c r="D77" s="748">
        <v>87907</v>
      </c>
      <c r="E77" s="748">
        <v>124691.34</v>
      </c>
      <c r="F77" s="748" t="s">
        <v>1894</v>
      </c>
      <c r="G77" s="748" t="s">
        <v>1894</v>
      </c>
      <c r="H77" s="748">
        <v>50000</v>
      </c>
      <c r="I77" s="748">
        <v>100000</v>
      </c>
      <c r="J77" s="748">
        <v>100000</v>
      </c>
      <c r="K77" s="748">
        <v>100000</v>
      </c>
      <c r="L77" s="748">
        <v>100000</v>
      </c>
    </row>
    <row r="78" spans="1:12">
      <c r="A78" s="749" t="s">
        <v>166</v>
      </c>
      <c r="B78" s="750"/>
      <c r="C78" s="751"/>
      <c r="D78" s="751">
        <v>87907</v>
      </c>
      <c r="E78" s="751">
        <v>124691.34</v>
      </c>
      <c r="F78" s="751"/>
      <c r="G78" s="751"/>
      <c r="H78" s="751">
        <v>50000</v>
      </c>
      <c r="I78" s="751">
        <v>100000</v>
      </c>
      <c r="J78" s="751">
        <v>100000</v>
      </c>
      <c r="K78" s="751">
        <v>100000</v>
      </c>
      <c r="L78" s="751">
        <v>100000</v>
      </c>
    </row>
    <row r="79" spans="1:12" ht="33.75">
      <c r="A79" s="752" t="s">
        <v>167</v>
      </c>
      <c r="B79" s="753"/>
      <c r="C79" s="754"/>
      <c r="D79" s="754"/>
      <c r="E79" s="754"/>
      <c r="F79" s="754" t="s">
        <v>1894</v>
      </c>
      <c r="G79" s="755" t="s">
        <v>1894</v>
      </c>
      <c r="H79" s="755" t="s">
        <v>1894</v>
      </c>
      <c r="I79" s="755" t="s">
        <v>1894</v>
      </c>
      <c r="J79" s="755" t="s">
        <v>1894</v>
      </c>
      <c r="K79" s="755" t="s">
        <v>1894</v>
      </c>
      <c r="L79" s="755" t="s">
        <v>1894</v>
      </c>
    </row>
    <row r="80" spans="1:12" ht="409.5">
      <c r="A80" s="775" t="s">
        <v>1895</v>
      </c>
      <c r="B80" s="759" t="s">
        <v>1896</v>
      </c>
      <c r="C80" s="778" t="s">
        <v>168</v>
      </c>
      <c r="D80" s="761" t="s">
        <v>1897</v>
      </c>
      <c r="E80" s="779" t="s">
        <v>913</v>
      </c>
      <c r="F80" s="761" t="s">
        <v>1898</v>
      </c>
      <c r="G80" s="761" t="s">
        <v>1899</v>
      </c>
      <c r="H80" s="761" t="s">
        <v>1900</v>
      </c>
      <c r="I80" s="761" t="s">
        <v>1901</v>
      </c>
      <c r="J80" s="761" t="s">
        <v>1501</v>
      </c>
      <c r="K80" s="761" t="s">
        <v>1501</v>
      </c>
      <c r="L80" s="761" t="s">
        <v>1501</v>
      </c>
    </row>
    <row r="81" spans="1:12" ht="22.5">
      <c r="A81" s="747" t="s">
        <v>169</v>
      </c>
      <c r="B81" s="748"/>
      <c r="C81" s="748"/>
      <c r="D81" s="748"/>
      <c r="E81" s="748"/>
      <c r="F81" s="748" t="s">
        <v>1902</v>
      </c>
      <c r="G81" s="748" t="s">
        <v>1902</v>
      </c>
      <c r="H81" s="748" t="s">
        <v>1902</v>
      </c>
      <c r="I81" s="748" t="s">
        <v>1902</v>
      </c>
      <c r="J81" s="748" t="s">
        <v>1902</v>
      </c>
      <c r="K81" s="748" t="s">
        <v>1902</v>
      </c>
      <c r="L81" s="748" t="s">
        <v>1902</v>
      </c>
    </row>
    <row r="82" spans="1:12">
      <c r="A82" s="749" t="s">
        <v>170</v>
      </c>
      <c r="B82" s="750"/>
      <c r="C82" s="751"/>
      <c r="D82" s="751"/>
      <c r="E82" s="751"/>
      <c r="F82" s="751"/>
      <c r="G82" s="751"/>
      <c r="H82" s="751"/>
      <c r="I82" s="751"/>
      <c r="J82" s="751"/>
      <c r="K82" s="751"/>
      <c r="L82" s="751"/>
    </row>
    <row r="83" spans="1:12" ht="22.5">
      <c r="A83" s="752" t="s">
        <v>171</v>
      </c>
      <c r="B83" s="753"/>
      <c r="C83" s="754"/>
      <c r="D83" s="754"/>
      <c r="E83" s="754"/>
      <c r="F83" s="754" t="s">
        <v>1902</v>
      </c>
      <c r="G83" s="755" t="s">
        <v>1902</v>
      </c>
      <c r="H83" s="755" t="s">
        <v>1902</v>
      </c>
      <c r="I83" s="755" t="s">
        <v>1902</v>
      </c>
      <c r="J83" s="755" t="s">
        <v>1902</v>
      </c>
      <c r="K83" s="755" t="s">
        <v>1902</v>
      </c>
      <c r="L83" s="755" t="s">
        <v>1902</v>
      </c>
    </row>
    <row r="84" spans="1:12" ht="146.25">
      <c r="A84" s="775" t="s">
        <v>1903</v>
      </c>
      <c r="B84" s="759" t="s">
        <v>898</v>
      </c>
      <c r="C84" s="778" t="s">
        <v>914</v>
      </c>
      <c r="D84" s="761"/>
      <c r="E84" s="780" t="s">
        <v>172</v>
      </c>
      <c r="F84" s="761" t="s">
        <v>1904</v>
      </c>
      <c r="G84" s="761" t="s">
        <v>1905</v>
      </c>
      <c r="H84" s="761" t="s">
        <v>1502</v>
      </c>
      <c r="I84" s="761" t="s">
        <v>1502</v>
      </c>
      <c r="J84" s="761" t="s">
        <v>1502</v>
      </c>
      <c r="K84" s="761" t="s">
        <v>1502</v>
      </c>
      <c r="L84" s="761" t="s">
        <v>1502</v>
      </c>
    </row>
    <row r="85" spans="1:12">
      <c r="A85" s="747" t="s">
        <v>1906</v>
      </c>
      <c r="B85" s="748"/>
      <c r="C85" s="748"/>
      <c r="D85" s="748">
        <f t="shared" ref="D85:L85" si="15">D86</f>
        <v>0</v>
      </c>
      <c r="E85" s="748">
        <f t="shared" si="15"/>
        <v>0</v>
      </c>
      <c r="F85" s="748">
        <f t="shared" si="15"/>
        <v>0</v>
      </c>
      <c r="G85" s="748">
        <f t="shared" si="15"/>
        <v>0</v>
      </c>
      <c r="H85" s="748">
        <f t="shared" si="15"/>
        <v>50000</v>
      </c>
      <c r="I85" s="748">
        <f t="shared" si="15"/>
        <v>100000</v>
      </c>
      <c r="J85" s="748">
        <f t="shared" si="15"/>
        <v>100000</v>
      </c>
      <c r="K85" s="748">
        <f t="shared" si="15"/>
        <v>100000</v>
      </c>
      <c r="L85" s="748">
        <f t="shared" si="15"/>
        <v>100000</v>
      </c>
    </row>
    <row r="86" spans="1:12">
      <c r="A86" s="749" t="s">
        <v>1907</v>
      </c>
      <c r="B86" s="750"/>
      <c r="C86" s="751"/>
      <c r="D86" s="751"/>
      <c r="E86" s="751"/>
      <c r="F86" s="751"/>
      <c r="G86" s="751"/>
      <c r="H86" s="751">
        <v>50000</v>
      </c>
      <c r="I86" s="751">
        <v>100000</v>
      </c>
      <c r="J86" s="751">
        <v>100000</v>
      </c>
      <c r="K86" s="751">
        <v>100000</v>
      </c>
      <c r="L86" s="751">
        <v>100000</v>
      </c>
    </row>
    <row r="87" spans="1:12" ht="33.75">
      <c r="A87" s="752" t="s">
        <v>1908</v>
      </c>
      <c r="B87" s="753"/>
      <c r="C87" s="754"/>
      <c r="D87" s="754"/>
      <c r="E87" s="754"/>
      <c r="F87" s="754" t="s">
        <v>1894</v>
      </c>
      <c r="G87" s="755" t="s">
        <v>1894</v>
      </c>
      <c r="H87" s="755" t="s">
        <v>1894</v>
      </c>
      <c r="I87" s="755" t="s">
        <v>1894</v>
      </c>
      <c r="J87" s="755" t="s">
        <v>1894</v>
      </c>
      <c r="K87" s="755" t="s">
        <v>1894</v>
      </c>
      <c r="L87" s="755" t="s">
        <v>1894</v>
      </c>
    </row>
    <row r="88" spans="1:12" ht="191.25">
      <c r="A88" s="775" t="s">
        <v>1909</v>
      </c>
      <c r="B88" s="759" t="s">
        <v>898</v>
      </c>
      <c r="C88" s="778" t="s">
        <v>1503</v>
      </c>
      <c r="D88" s="761"/>
      <c r="E88" s="780" t="s">
        <v>173</v>
      </c>
      <c r="F88" s="761" t="s">
        <v>1910</v>
      </c>
      <c r="G88" s="761" t="s">
        <v>1911</v>
      </c>
      <c r="H88" s="761" t="s">
        <v>1504</v>
      </c>
      <c r="I88" s="761" t="s">
        <v>1504</v>
      </c>
      <c r="J88" s="761" t="s">
        <v>1505</v>
      </c>
      <c r="K88" s="761" t="s">
        <v>1505</v>
      </c>
      <c r="L88" s="761" t="s">
        <v>1505</v>
      </c>
    </row>
    <row r="89" spans="1:12">
      <c r="A89" s="747" t="s">
        <v>174</v>
      </c>
      <c r="B89" s="748"/>
      <c r="C89" s="748"/>
      <c r="D89" s="748"/>
      <c r="E89" s="748"/>
      <c r="F89" s="748"/>
      <c r="G89" s="748"/>
      <c r="H89" s="748"/>
      <c r="I89" s="748"/>
      <c r="J89" s="748"/>
      <c r="K89" s="748"/>
      <c r="L89" s="748"/>
    </row>
    <row r="90" spans="1:12">
      <c r="A90" s="749" t="s">
        <v>175</v>
      </c>
      <c r="B90" s="750"/>
      <c r="C90" s="751"/>
      <c r="D90" s="751"/>
      <c r="E90" s="751"/>
      <c r="F90" s="751"/>
      <c r="G90" s="751"/>
      <c r="H90" s="751"/>
      <c r="I90" s="751"/>
      <c r="J90" s="751"/>
      <c r="K90" s="751"/>
      <c r="L90" s="751"/>
    </row>
    <row r="91" spans="1:12">
      <c r="A91" s="752" t="s">
        <v>176</v>
      </c>
      <c r="B91" s="753"/>
      <c r="C91" s="754"/>
      <c r="D91" s="754"/>
      <c r="E91" s="754"/>
      <c r="F91" s="754"/>
      <c r="G91" s="755"/>
      <c r="H91" s="755"/>
      <c r="I91" s="755"/>
      <c r="J91" s="755"/>
      <c r="K91" s="755"/>
      <c r="L91" s="755"/>
    </row>
    <row r="92" spans="1:12" ht="409.5">
      <c r="A92" s="934" t="s">
        <v>1912</v>
      </c>
      <c r="B92" s="937" t="s">
        <v>1913</v>
      </c>
      <c r="C92" s="765" t="s">
        <v>1506</v>
      </c>
      <c r="D92" s="761" t="s">
        <v>177</v>
      </c>
      <c r="E92" s="746" t="s">
        <v>915</v>
      </c>
      <c r="F92" s="774" t="s">
        <v>1914</v>
      </c>
      <c r="G92" s="774" t="s">
        <v>1507</v>
      </c>
      <c r="H92" s="774" t="s">
        <v>1507</v>
      </c>
      <c r="I92" s="774" t="s">
        <v>1507</v>
      </c>
      <c r="J92" s="774" t="s">
        <v>1507</v>
      </c>
      <c r="K92" s="774" t="s">
        <v>1507</v>
      </c>
      <c r="L92" s="774" t="s">
        <v>1507</v>
      </c>
    </row>
    <row r="93" spans="1:12" ht="393.75">
      <c r="A93" s="934"/>
      <c r="B93" s="937"/>
      <c r="C93" s="765" t="s">
        <v>1508</v>
      </c>
      <c r="D93" s="761" t="s">
        <v>178</v>
      </c>
      <c r="E93" s="746" t="s">
        <v>916</v>
      </c>
      <c r="F93" s="774" t="s">
        <v>1915</v>
      </c>
      <c r="G93" s="774" t="s">
        <v>1916</v>
      </c>
      <c r="H93" s="774" t="s">
        <v>1509</v>
      </c>
      <c r="I93" s="774" t="s">
        <v>1510</v>
      </c>
      <c r="J93" s="774" t="s">
        <v>1510</v>
      </c>
      <c r="K93" s="774" t="s">
        <v>1511</v>
      </c>
      <c r="L93" s="774" t="s">
        <v>1511</v>
      </c>
    </row>
    <row r="94" spans="1:12">
      <c r="A94" s="747" t="s">
        <v>179</v>
      </c>
      <c r="B94" s="748"/>
      <c r="C94" s="748"/>
      <c r="D94" s="748"/>
      <c r="E94" s="748"/>
      <c r="F94" s="748"/>
      <c r="G94" s="748"/>
      <c r="H94" s="748"/>
      <c r="I94" s="748"/>
      <c r="J94" s="748"/>
      <c r="K94" s="748"/>
      <c r="L94" s="748"/>
    </row>
    <row r="95" spans="1:12">
      <c r="A95" s="749" t="s">
        <v>180</v>
      </c>
      <c r="B95" s="750"/>
      <c r="C95" s="751"/>
      <c r="D95" s="751"/>
      <c r="E95" s="751"/>
      <c r="F95" s="751"/>
      <c r="G95" s="751"/>
      <c r="H95" s="751"/>
      <c r="I95" s="751"/>
      <c r="J95" s="751"/>
      <c r="K95" s="751"/>
      <c r="L95" s="751"/>
    </row>
    <row r="96" spans="1:12">
      <c r="A96" s="752" t="s">
        <v>181</v>
      </c>
      <c r="B96" s="753"/>
      <c r="C96" s="754"/>
      <c r="D96" s="754"/>
      <c r="E96" s="754"/>
      <c r="F96" s="754"/>
      <c r="G96" s="755"/>
      <c r="H96" s="755"/>
      <c r="I96" s="755"/>
      <c r="J96" s="755"/>
      <c r="K96" s="755"/>
      <c r="L96" s="755"/>
    </row>
    <row r="97" spans="1:12" ht="225">
      <c r="A97" s="775" t="s">
        <v>1917</v>
      </c>
      <c r="B97" s="781" t="s">
        <v>182</v>
      </c>
      <c r="C97" s="761" t="s">
        <v>183</v>
      </c>
      <c r="D97" s="774" t="s">
        <v>1918</v>
      </c>
      <c r="E97" s="746" t="s">
        <v>917</v>
      </c>
      <c r="F97" s="774" t="s">
        <v>1919</v>
      </c>
      <c r="G97" s="774" t="s">
        <v>1920</v>
      </c>
      <c r="H97" s="774" t="s">
        <v>1512</v>
      </c>
      <c r="I97" s="774" t="s">
        <v>1513</v>
      </c>
      <c r="J97" s="774" t="s">
        <v>1514</v>
      </c>
      <c r="K97" s="774" t="s">
        <v>1514</v>
      </c>
      <c r="L97" s="774" t="s">
        <v>1514</v>
      </c>
    </row>
    <row r="98" spans="1:12">
      <c r="A98" s="747" t="s">
        <v>184</v>
      </c>
      <c r="B98" s="748"/>
      <c r="C98" s="748"/>
      <c r="D98" s="748">
        <v>0</v>
      </c>
      <c r="E98" s="748">
        <v>0</v>
      </c>
      <c r="F98" s="748">
        <v>0</v>
      </c>
      <c r="G98" s="748">
        <v>0</v>
      </c>
      <c r="H98" s="748">
        <v>0</v>
      </c>
      <c r="I98" s="748">
        <v>0</v>
      </c>
      <c r="J98" s="748">
        <v>0</v>
      </c>
      <c r="K98" s="748">
        <v>0</v>
      </c>
      <c r="L98" s="748">
        <v>0</v>
      </c>
    </row>
    <row r="99" spans="1:12">
      <c r="A99" s="749" t="s">
        <v>185</v>
      </c>
      <c r="B99" s="750"/>
      <c r="C99" s="751"/>
      <c r="D99" s="751"/>
      <c r="E99" s="751"/>
      <c r="F99" s="751"/>
      <c r="G99" s="751"/>
      <c r="H99" s="751"/>
      <c r="I99" s="751"/>
      <c r="J99" s="751"/>
      <c r="K99" s="751"/>
      <c r="L99" s="751"/>
    </row>
    <row r="100" spans="1:12">
      <c r="A100" s="752" t="s">
        <v>186</v>
      </c>
      <c r="B100" s="753"/>
      <c r="C100" s="754"/>
      <c r="D100" s="754"/>
      <c r="E100" s="754"/>
      <c r="F100" s="754"/>
      <c r="G100" s="755"/>
      <c r="H100" s="755"/>
      <c r="I100" s="755"/>
      <c r="J100" s="755"/>
      <c r="K100" s="755"/>
      <c r="L100" s="755"/>
    </row>
    <row r="101" spans="1:12" ht="45">
      <c r="A101" s="934" t="s">
        <v>1921</v>
      </c>
      <c r="B101" s="937" t="s">
        <v>1913</v>
      </c>
      <c r="C101" s="746" t="s">
        <v>187</v>
      </c>
      <c r="D101" s="947" t="s">
        <v>918</v>
      </c>
      <c r="E101" s="941" t="s">
        <v>918</v>
      </c>
      <c r="F101" s="947" t="s">
        <v>1922</v>
      </c>
      <c r="G101" s="947" t="s">
        <v>1923</v>
      </c>
      <c r="H101" s="947" t="s">
        <v>1924</v>
      </c>
      <c r="I101" s="947" t="s">
        <v>1515</v>
      </c>
      <c r="J101" s="947" t="s">
        <v>1516</v>
      </c>
      <c r="K101" s="947" t="s">
        <v>1517</v>
      </c>
      <c r="L101" s="947" t="s">
        <v>1517</v>
      </c>
    </row>
    <row r="102" spans="1:12" ht="45">
      <c r="A102" s="934"/>
      <c r="B102" s="937"/>
      <c r="C102" s="761" t="s">
        <v>1925</v>
      </c>
      <c r="D102" s="947"/>
      <c r="E102" s="941"/>
      <c r="F102" s="947"/>
      <c r="G102" s="947"/>
      <c r="H102" s="947"/>
      <c r="I102" s="947"/>
      <c r="J102" s="947"/>
      <c r="K102" s="947"/>
      <c r="L102" s="947"/>
    </row>
    <row r="103" spans="1:12">
      <c r="A103" s="747" t="s">
        <v>188</v>
      </c>
      <c r="B103" s="748"/>
      <c r="C103" s="748"/>
      <c r="D103" s="748"/>
      <c r="E103" s="748">
        <f>E107+E111</f>
        <v>0</v>
      </c>
      <c r="F103" s="748">
        <f t="shared" ref="F103:L105" si="16">F107+F111</f>
        <v>8600</v>
      </c>
      <c r="G103" s="748">
        <f t="shared" si="16"/>
        <v>0</v>
      </c>
      <c r="H103" s="748">
        <f t="shared" si="16"/>
        <v>50000</v>
      </c>
      <c r="I103" s="748">
        <f t="shared" si="16"/>
        <v>50000</v>
      </c>
      <c r="J103" s="748">
        <f t="shared" si="16"/>
        <v>50000</v>
      </c>
      <c r="K103" s="748">
        <f t="shared" si="16"/>
        <v>50000</v>
      </c>
      <c r="L103" s="748">
        <f t="shared" si="16"/>
        <v>50000</v>
      </c>
    </row>
    <row r="104" spans="1:12">
      <c r="A104" s="749" t="s">
        <v>189</v>
      </c>
      <c r="B104" s="750"/>
      <c r="C104" s="751"/>
      <c r="D104" s="751"/>
      <c r="E104" s="751">
        <f>E108+E112</f>
        <v>0</v>
      </c>
      <c r="F104" s="751">
        <f t="shared" si="16"/>
        <v>8600</v>
      </c>
      <c r="G104" s="751">
        <f t="shared" si="16"/>
        <v>0</v>
      </c>
      <c r="H104" s="751">
        <f t="shared" si="16"/>
        <v>50000</v>
      </c>
      <c r="I104" s="751">
        <f t="shared" si="16"/>
        <v>50000</v>
      </c>
      <c r="J104" s="751">
        <f t="shared" si="16"/>
        <v>50000</v>
      </c>
      <c r="K104" s="751">
        <f t="shared" si="16"/>
        <v>50000</v>
      </c>
      <c r="L104" s="751">
        <f t="shared" si="16"/>
        <v>50000</v>
      </c>
    </row>
    <row r="105" spans="1:12" ht="22.5">
      <c r="A105" s="752" t="s">
        <v>190</v>
      </c>
      <c r="B105" s="753"/>
      <c r="C105" s="754"/>
      <c r="D105" s="754"/>
      <c r="E105" s="754">
        <f>E109+E113</f>
        <v>0</v>
      </c>
      <c r="F105" s="754" t="str">
        <f>F109</f>
        <v>ევრო კავშირი ტექნიკური დახმარება</v>
      </c>
      <c r="G105" s="755">
        <f t="shared" si="16"/>
        <v>0</v>
      </c>
      <c r="H105" s="755">
        <f t="shared" si="16"/>
        <v>0</v>
      </c>
      <c r="I105" s="755">
        <f t="shared" si="16"/>
        <v>0</v>
      </c>
      <c r="J105" s="755">
        <f t="shared" si="16"/>
        <v>0</v>
      </c>
      <c r="K105" s="755">
        <f t="shared" si="16"/>
        <v>0</v>
      </c>
      <c r="L105" s="755">
        <f t="shared" si="16"/>
        <v>0</v>
      </c>
    </row>
    <row r="106" spans="1:12" ht="292.5">
      <c r="A106" s="775" t="s">
        <v>1926</v>
      </c>
      <c r="B106" s="762" t="s">
        <v>1913</v>
      </c>
      <c r="C106" s="761" t="s">
        <v>868</v>
      </c>
      <c r="D106" s="782" t="s">
        <v>191</v>
      </c>
      <c r="E106" s="746" t="s">
        <v>919</v>
      </c>
      <c r="F106" s="782" t="s">
        <v>1927</v>
      </c>
      <c r="G106" s="782" t="s">
        <v>1928</v>
      </c>
      <c r="H106" s="782" t="s">
        <v>1518</v>
      </c>
      <c r="I106" s="782" t="s">
        <v>1519</v>
      </c>
      <c r="J106" s="782" t="s">
        <v>1520</v>
      </c>
      <c r="K106" s="782" t="s">
        <v>1520</v>
      </c>
      <c r="L106" s="782" t="s">
        <v>1520</v>
      </c>
    </row>
    <row r="107" spans="1:12">
      <c r="A107" s="747" t="s">
        <v>192</v>
      </c>
      <c r="B107" s="748"/>
      <c r="C107" s="748"/>
      <c r="D107" s="748"/>
      <c r="E107" s="748"/>
      <c r="F107" s="748"/>
      <c r="G107" s="748">
        <f>G108+G109</f>
        <v>0</v>
      </c>
      <c r="H107" s="748">
        <f t="shared" ref="H107:L107" si="17">H108+H109</f>
        <v>25000</v>
      </c>
      <c r="I107" s="748">
        <f t="shared" si="17"/>
        <v>25000</v>
      </c>
      <c r="J107" s="748">
        <f t="shared" si="17"/>
        <v>25000</v>
      </c>
      <c r="K107" s="748">
        <f t="shared" si="17"/>
        <v>25000</v>
      </c>
      <c r="L107" s="748">
        <f t="shared" si="17"/>
        <v>25000</v>
      </c>
    </row>
    <row r="108" spans="1:12">
      <c r="A108" s="749" t="s">
        <v>193</v>
      </c>
      <c r="B108" s="750"/>
      <c r="C108" s="751"/>
      <c r="D108" s="751"/>
      <c r="E108" s="751"/>
      <c r="F108" s="751"/>
      <c r="G108" s="751"/>
      <c r="H108" s="751">
        <v>25000</v>
      </c>
      <c r="I108" s="751">
        <v>25000</v>
      </c>
      <c r="J108" s="751">
        <v>25000</v>
      </c>
      <c r="K108" s="751">
        <v>25000</v>
      </c>
      <c r="L108" s="751">
        <v>25000</v>
      </c>
    </row>
    <row r="109" spans="1:12" ht="22.5">
      <c r="A109" s="752" t="s">
        <v>194</v>
      </c>
      <c r="B109" s="753"/>
      <c r="C109" s="754"/>
      <c r="D109" s="754"/>
      <c r="E109" s="754"/>
      <c r="F109" s="754" t="s">
        <v>1929</v>
      </c>
      <c r="G109" s="755"/>
      <c r="H109" s="755"/>
      <c r="I109" s="755"/>
      <c r="J109" s="755"/>
      <c r="K109" s="755"/>
      <c r="L109" s="755"/>
    </row>
    <row r="110" spans="1:12" ht="191.25">
      <c r="A110" s="775" t="s">
        <v>1930</v>
      </c>
      <c r="B110" s="762" t="s">
        <v>1913</v>
      </c>
      <c r="C110" s="761" t="s">
        <v>1521</v>
      </c>
      <c r="D110" s="782" t="s">
        <v>195</v>
      </c>
      <c r="E110" s="746" t="s">
        <v>920</v>
      </c>
      <c r="F110" s="782" t="s">
        <v>1931</v>
      </c>
      <c r="G110" s="782" t="s">
        <v>1932</v>
      </c>
      <c r="H110" s="782" t="s">
        <v>1522</v>
      </c>
      <c r="I110" s="782" t="s">
        <v>1522</v>
      </c>
      <c r="J110" s="782" t="s">
        <v>1522</v>
      </c>
      <c r="K110" s="782" t="s">
        <v>1522</v>
      </c>
      <c r="L110" s="782" t="s">
        <v>1522</v>
      </c>
    </row>
    <row r="111" spans="1:12">
      <c r="A111" s="747" t="s">
        <v>196</v>
      </c>
      <c r="B111" s="748"/>
      <c r="C111" s="748"/>
      <c r="D111" s="748">
        <f>D112+D113</f>
        <v>0</v>
      </c>
      <c r="E111" s="748">
        <f>E112+E113</f>
        <v>0</v>
      </c>
      <c r="F111" s="748">
        <f t="shared" ref="F111:L111" si="18">F112+F113</f>
        <v>8600</v>
      </c>
      <c r="G111" s="748">
        <f t="shared" si="18"/>
        <v>0</v>
      </c>
      <c r="H111" s="748">
        <f t="shared" si="18"/>
        <v>25000</v>
      </c>
      <c r="I111" s="748">
        <f t="shared" si="18"/>
        <v>25000</v>
      </c>
      <c r="J111" s="748">
        <f t="shared" si="18"/>
        <v>25000</v>
      </c>
      <c r="K111" s="748">
        <f t="shared" si="18"/>
        <v>25000</v>
      </c>
      <c r="L111" s="748">
        <f t="shared" si="18"/>
        <v>25000</v>
      </c>
    </row>
    <row r="112" spans="1:12">
      <c r="A112" s="749" t="s">
        <v>197</v>
      </c>
      <c r="B112" s="750"/>
      <c r="C112" s="751"/>
      <c r="D112" s="751"/>
      <c r="E112" s="751"/>
      <c r="F112" s="751">
        <v>8600</v>
      </c>
      <c r="G112" s="751"/>
      <c r="H112" s="751">
        <v>25000</v>
      </c>
      <c r="I112" s="751">
        <v>25000</v>
      </c>
      <c r="J112" s="751">
        <v>25000</v>
      </c>
      <c r="K112" s="751">
        <v>25000</v>
      </c>
      <c r="L112" s="751">
        <v>25000</v>
      </c>
    </row>
    <row r="113" spans="1:12">
      <c r="A113" s="752" t="s">
        <v>198</v>
      </c>
      <c r="B113" s="753"/>
      <c r="C113" s="754"/>
      <c r="D113" s="754"/>
      <c r="E113" s="754"/>
      <c r="F113" s="754"/>
      <c r="G113" s="755"/>
      <c r="H113" s="755"/>
      <c r="I113" s="755"/>
      <c r="J113" s="755"/>
      <c r="K113" s="755"/>
      <c r="L113" s="755"/>
    </row>
    <row r="114" spans="1:12" ht="409.5">
      <c r="A114" s="775" t="s">
        <v>1523</v>
      </c>
      <c r="B114" s="759" t="s">
        <v>1913</v>
      </c>
      <c r="C114" s="761" t="s">
        <v>1524</v>
      </c>
      <c r="D114" s="761" t="s">
        <v>199</v>
      </c>
      <c r="E114" s="761" t="s">
        <v>1933</v>
      </c>
      <c r="F114" s="761" t="s">
        <v>1934</v>
      </c>
      <c r="G114" s="761" t="s">
        <v>1935</v>
      </c>
      <c r="H114" s="761" t="s">
        <v>1525</v>
      </c>
      <c r="I114" s="761" t="s">
        <v>1526</v>
      </c>
      <c r="J114" s="761" t="s">
        <v>1526</v>
      </c>
      <c r="K114" s="761" t="s">
        <v>1526</v>
      </c>
      <c r="L114" s="761" t="s">
        <v>1526</v>
      </c>
    </row>
  </sheetData>
  <mergeCells count="80">
    <mergeCell ref="L101:L102"/>
    <mergeCell ref="A101:A102"/>
    <mergeCell ref="B101:B102"/>
    <mergeCell ref="D101:D102"/>
    <mergeCell ref="E101:E102"/>
    <mergeCell ref="F101:F102"/>
    <mergeCell ref="G101:G102"/>
    <mergeCell ref="H55:H56"/>
    <mergeCell ref="I55:I56"/>
    <mergeCell ref="J55:J56"/>
    <mergeCell ref="K55:K56"/>
    <mergeCell ref="H101:H102"/>
    <mergeCell ref="I101:I102"/>
    <mergeCell ref="J101:J102"/>
    <mergeCell ref="K101:K102"/>
    <mergeCell ref="L55:L56"/>
    <mergeCell ref="A92:A93"/>
    <mergeCell ref="B92:B93"/>
    <mergeCell ref="A55:A56"/>
    <mergeCell ref="B55:B56"/>
    <mergeCell ref="D55:D56"/>
    <mergeCell ref="E55:E56"/>
    <mergeCell ref="F55:F56"/>
    <mergeCell ref="G55:G56"/>
    <mergeCell ref="L28:L29"/>
    <mergeCell ref="A33:A34"/>
    <mergeCell ref="B33:B34"/>
    <mergeCell ref="C33:C34"/>
    <mergeCell ref="I28:I29"/>
    <mergeCell ref="J28:J29"/>
    <mergeCell ref="A50:A51"/>
    <mergeCell ref="E28:E29"/>
    <mergeCell ref="F28:F29"/>
    <mergeCell ref="G28:G29"/>
    <mergeCell ref="H28:H29"/>
    <mergeCell ref="K18:K19"/>
    <mergeCell ref="A23:A24"/>
    <mergeCell ref="B23:B24"/>
    <mergeCell ref="D23:D24"/>
    <mergeCell ref="A28:A29"/>
    <mergeCell ref="B28:B29"/>
    <mergeCell ref="C28:C29"/>
    <mergeCell ref="K28:K29"/>
    <mergeCell ref="L5:L6"/>
    <mergeCell ref="A18:A19"/>
    <mergeCell ref="B18:B19"/>
    <mergeCell ref="D18:D19"/>
    <mergeCell ref="E18:E19"/>
    <mergeCell ref="F18:F19"/>
    <mergeCell ref="L18:L19"/>
    <mergeCell ref="H10:H14"/>
    <mergeCell ref="I10:I14"/>
    <mergeCell ref="J10:J14"/>
    <mergeCell ref="K10:K14"/>
    <mergeCell ref="L10:L14"/>
    <mergeCell ref="G18:G19"/>
    <mergeCell ref="H18:H19"/>
    <mergeCell ref="I18:I19"/>
    <mergeCell ref="J18:J19"/>
    <mergeCell ref="A10:A14"/>
    <mergeCell ref="B10:B14"/>
    <mergeCell ref="C10:C14"/>
    <mergeCell ref="F10:F14"/>
    <mergeCell ref="G10:G14"/>
    <mergeCell ref="G5:G6"/>
    <mergeCell ref="A1:L1"/>
    <mergeCell ref="A2:A3"/>
    <mergeCell ref="B2:B3"/>
    <mergeCell ref="C2:C3"/>
    <mergeCell ref="H2:L2"/>
    <mergeCell ref="B4:L4"/>
    <mergeCell ref="A5:A6"/>
    <mergeCell ref="B5:B6"/>
    <mergeCell ref="D5:D6"/>
    <mergeCell ref="E5:E6"/>
    <mergeCell ref="F5:F6"/>
    <mergeCell ref="H5:H6"/>
    <mergeCell ref="I5:I6"/>
    <mergeCell ref="J5:J6"/>
    <mergeCell ref="K5:K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4"/>
  <sheetViews>
    <sheetView topLeftCell="A217" workbookViewId="0">
      <selection sqref="A1:L1048576"/>
    </sheetView>
  </sheetViews>
  <sheetFormatPr defaultRowHeight="15"/>
  <cols>
    <col min="1" max="1" width="18.85546875" style="538" customWidth="1"/>
    <col min="2" max="2" width="9.140625" style="117"/>
    <col min="3" max="3" width="21.140625" style="117" customWidth="1"/>
    <col min="4" max="4" width="22" style="117" customWidth="1"/>
    <col min="5" max="5" width="21.140625" style="117" customWidth="1"/>
    <col min="6" max="6" width="22.28515625" style="117" customWidth="1"/>
    <col min="7" max="7" width="25.5703125" style="117" customWidth="1"/>
    <col min="8" max="8" width="22.28515625" style="117" customWidth="1"/>
    <col min="9" max="9" width="22.42578125" style="117" customWidth="1"/>
    <col min="10" max="10" width="22.5703125" style="117" customWidth="1"/>
    <col min="11" max="11" width="9.140625" style="279"/>
    <col min="12" max="12" width="18.5703125" style="619" customWidth="1"/>
  </cols>
  <sheetData>
    <row r="1" spans="1:12" ht="19.5">
      <c r="A1" s="949" t="s">
        <v>1134</v>
      </c>
      <c r="B1" s="949"/>
      <c r="C1" s="949"/>
      <c r="D1" s="949"/>
      <c r="E1" s="949"/>
      <c r="F1" s="949"/>
      <c r="G1" s="949"/>
      <c r="H1" s="949"/>
      <c r="I1" s="949"/>
      <c r="J1" s="949"/>
      <c r="K1" s="620"/>
      <c r="L1" s="621"/>
    </row>
    <row r="2" spans="1:12">
      <c r="A2" s="950"/>
      <c r="B2" s="951" t="s">
        <v>200</v>
      </c>
      <c r="C2" s="951"/>
      <c r="D2" s="951"/>
      <c r="E2" s="951"/>
      <c r="F2" s="951"/>
      <c r="G2" s="951"/>
      <c r="H2" s="951"/>
      <c r="I2" s="951"/>
      <c r="J2" s="951"/>
      <c r="K2" s="622"/>
      <c r="L2" s="621"/>
    </row>
    <row r="3" spans="1:12">
      <c r="A3" s="950"/>
      <c r="B3" s="951"/>
      <c r="C3" s="640">
        <v>2012</v>
      </c>
      <c r="D3" s="640">
        <v>2013</v>
      </c>
      <c r="E3" s="640">
        <v>2014</v>
      </c>
      <c r="F3" s="640">
        <v>2015</v>
      </c>
      <c r="G3" s="640">
        <v>2016</v>
      </c>
      <c r="H3" s="640">
        <v>2017</v>
      </c>
      <c r="I3" s="640">
        <v>2018</v>
      </c>
      <c r="J3" s="640">
        <v>2019</v>
      </c>
      <c r="K3" s="640">
        <v>2020</v>
      </c>
      <c r="L3" s="623">
        <v>2021</v>
      </c>
    </row>
    <row r="4" spans="1:12" ht="216">
      <c r="A4" s="624" t="s">
        <v>1069</v>
      </c>
      <c r="B4" s="832" t="s">
        <v>201</v>
      </c>
      <c r="C4" s="832"/>
      <c r="D4" s="832"/>
      <c r="E4" s="832"/>
      <c r="F4" s="832"/>
      <c r="G4" s="832"/>
      <c r="H4" s="832"/>
      <c r="I4" s="832"/>
      <c r="J4" s="832"/>
      <c r="K4" s="620"/>
      <c r="L4" s="621"/>
    </row>
    <row r="5" spans="1:12" ht="234">
      <c r="A5" s="948" t="s">
        <v>202</v>
      </c>
      <c r="B5" s="547" t="s">
        <v>203</v>
      </c>
      <c r="C5" s="517" t="s">
        <v>1141</v>
      </c>
      <c r="D5" s="517" t="s">
        <v>1142</v>
      </c>
      <c r="E5" s="517" t="s">
        <v>1142</v>
      </c>
      <c r="F5" s="517" t="s">
        <v>1142</v>
      </c>
      <c r="G5" s="517" t="s">
        <v>1527</v>
      </c>
      <c r="H5" s="517" t="s">
        <v>1142</v>
      </c>
      <c r="I5" s="517" t="s">
        <v>1142</v>
      </c>
      <c r="J5" s="517" t="s">
        <v>1142</v>
      </c>
      <c r="K5" s="517" t="s">
        <v>1142</v>
      </c>
      <c r="L5" s="517" t="s">
        <v>1142</v>
      </c>
    </row>
    <row r="6" spans="1:12" ht="360">
      <c r="A6" s="948"/>
      <c r="B6" s="638" t="s">
        <v>204</v>
      </c>
      <c r="C6" s="275" t="s">
        <v>205</v>
      </c>
      <c r="D6" s="275" t="s">
        <v>206</v>
      </c>
      <c r="E6" s="275" t="s">
        <v>207</v>
      </c>
      <c r="F6" s="275" t="s">
        <v>207</v>
      </c>
      <c r="G6" s="275" t="s">
        <v>1528</v>
      </c>
      <c r="H6" s="275" t="s">
        <v>207</v>
      </c>
      <c r="I6" s="275" t="s">
        <v>207</v>
      </c>
      <c r="J6" s="275" t="s">
        <v>207</v>
      </c>
      <c r="K6" s="275" t="s">
        <v>207</v>
      </c>
      <c r="L6" s="275" t="s">
        <v>207</v>
      </c>
    </row>
    <row r="7" spans="1:12" ht="360">
      <c r="A7" s="948"/>
      <c r="B7" s="638" t="s">
        <v>208</v>
      </c>
      <c r="C7" s="275" t="s">
        <v>209</v>
      </c>
      <c r="D7" s="275" t="s">
        <v>210</v>
      </c>
      <c r="E7" s="275" t="s">
        <v>211</v>
      </c>
      <c r="F7" s="275" t="s">
        <v>212</v>
      </c>
      <c r="G7" s="275" t="s">
        <v>1529</v>
      </c>
      <c r="H7" s="275" t="s">
        <v>212</v>
      </c>
      <c r="I7" s="275" t="s">
        <v>212</v>
      </c>
      <c r="J7" s="275" t="s">
        <v>212</v>
      </c>
      <c r="K7" s="275" t="s">
        <v>212</v>
      </c>
      <c r="L7" s="275" t="s">
        <v>212</v>
      </c>
    </row>
    <row r="8" spans="1:12" ht="36">
      <c r="A8" s="518" t="s">
        <v>213</v>
      </c>
      <c r="B8" s="519"/>
      <c r="C8" s="520">
        <f>SUM(C9:C10)</f>
        <v>3307100</v>
      </c>
      <c r="D8" s="520">
        <f>SUM(D9:D10)</f>
        <v>5267650</v>
      </c>
      <c r="E8" s="520">
        <f t="shared" ref="E8:L8" si="0">SUM(E9:E10)</f>
        <v>7145100</v>
      </c>
      <c r="F8" s="520">
        <f t="shared" si="0"/>
        <v>10256800</v>
      </c>
      <c r="G8" s="520">
        <f t="shared" si="0"/>
        <v>8517193</v>
      </c>
      <c r="H8" s="520">
        <f t="shared" si="0"/>
        <v>6130000</v>
      </c>
      <c r="I8" s="520">
        <f t="shared" si="0"/>
        <v>13630000</v>
      </c>
      <c r="J8" s="520">
        <f t="shared" si="0"/>
        <v>13630000</v>
      </c>
      <c r="K8" s="520">
        <f t="shared" si="0"/>
        <v>13630000</v>
      </c>
      <c r="L8" s="520">
        <f t="shared" si="0"/>
        <v>13630000</v>
      </c>
    </row>
    <row r="9" spans="1:12" ht="18">
      <c r="A9" s="521" t="s">
        <v>41</v>
      </c>
      <c r="B9" s="522"/>
      <c r="C9" s="523">
        <v>3257100</v>
      </c>
      <c r="D9" s="523">
        <v>5267650</v>
      </c>
      <c r="E9" s="523">
        <v>7145100</v>
      </c>
      <c r="F9" s="520">
        <v>10256800</v>
      </c>
      <c r="G9" s="523">
        <v>8499506</v>
      </c>
      <c r="H9" s="523">
        <v>6130000</v>
      </c>
      <c r="I9" s="523">
        <v>13630000</v>
      </c>
      <c r="J9" s="523">
        <v>13630000</v>
      </c>
      <c r="K9" s="523">
        <v>13630000</v>
      </c>
      <c r="L9" s="523">
        <v>13630000</v>
      </c>
    </row>
    <row r="10" spans="1:12" ht="18">
      <c r="A10" s="521" t="s">
        <v>214</v>
      </c>
      <c r="B10" s="522"/>
      <c r="C10" s="523">
        <v>50000</v>
      </c>
      <c r="D10" s="523">
        <v>0</v>
      </c>
      <c r="E10" s="523">
        <v>0</v>
      </c>
      <c r="F10" s="523">
        <v>0</v>
      </c>
      <c r="G10" s="523">
        <v>17687</v>
      </c>
      <c r="H10" s="523">
        <v>0</v>
      </c>
      <c r="I10" s="523">
        <v>0</v>
      </c>
      <c r="J10" s="523">
        <v>0</v>
      </c>
      <c r="K10" s="523">
        <v>0</v>
      </c>
      <c r="L10" s="606"/>
    </row>
    <row r="11" spans="1:12" ht="18">
      <c r="A11" s="521" t="s">
        <v>215</v>
      </c>
      <c r="B11" s="524"/>
      <c r="C11" s="525">
        <v>2052490</v>
      </c>
      <c r="D11" s="525">
        <v>0</v>
      </c>
      <c r="E11" s="525">
        <v>0</v>
      </c>
      <c r="F11" s="525">
        <v>90000</v>
      </c>
      <c r="G11" s="525">
        <v>50000</v>
      </c>
      <c r="H11" s="525">
        <v>50000</v>
      </c>
      <c r="I11" s="525">
        <v>50000</v>
      </c>
      <c r="J11" s="525">
        <v>50000</v>
      </c>
      <c r="K11" s="525">
        <v>9</v>
      </c>
      <c r="L11" s="606"/>
    </row>
    <row r="12" spans="1:12" ht="270">
      <c r="A12" s="953" t="s">
        <v>216</v>
      </c>
      <c r="B12" s="517" t="s">
        <v>217</v>
      </c>
      <c r="C12" s="517" t="s">
        <v>218</v>
      </c>
      <c r="D12" s="517" t="s">
        <v>219</v>
      </c>
      <c r="E12" s="517" t="s">
        <v>220</v>
      </c>
      <c r="F12" s="517" t="s">
        <v>221</v>
      </c>
      <c r="G12" s="517" t="s">
        <v>1530</v>
      </c>
      <c r="H12" s="517" t="s">
        <v>221</v>
      </c>
      <c r="I12" s="517" t="s">
        <v>221</v>
      </c>
      <c r="J12" s="517" t="s">
        <v>221</v>
      </c>
      <c r="K12" s="517" t="s">
        <v>221</v>
      </c>
      <c r="L12" s="517" t="s">
        <v>221</v>
      </c>
    </row>
    <row r="13" spans="1:12" ht="234">
      <c r="A13" s="953"/>
      <c r="B13" s="275" t="s">
        <v>222</v>
      </c>
      <c r="C13" s="526" t="s">
        <v>223</v>
      </c>
      <c r="D13" s="527" t="s">
        <v>224</v>
      </c>
      <c r="E13" s="528" t="s">
        <v>225</v>
      </c>
      <c r="F13" s="528" t="s">
        <v>225</v>
      </c>
      <c r="G13" s="529" t="s">
        <v>1531</v>
      </c>
      <c r="H13" s="529" t="s">
        <v>225</v>
      </c>
      <c r="I13" s="529" t="s">
        <v>225</v>
      </c>
      <c r="J13" s="529" t="s">
        <v>225</v>
      </c>
      <c r="K13" s="529" t="s">
        <v>225</v>
      </c>
      <c r="L13" s="529" t="s">
        <v>225</v>
      </c>
    </row>
    <row r="14" spans="1:12" ht="198">
      <c r="A14" s="953"/>
      <c r="B14" s="275" t="s">
        <v>226</v>
      </c>
      <c r="C14" s="526" t="s">
        <v>227</v>
      </c>
      <c r="D14" s="527" t="s">
        <v>227</v>
      </c>
      <c r="E14" s="528" t="s">
        <v>227</v>
      </c>
      <c r="F14" s="528" t="s">
        <v>227</v>
      </c>
      <c r="G14" s="528" t="s">
        <v>1532</v>
      </c>
      <c r="H14" s="528" t="s">
        <v>227</v>
      </c>
      <c r="I14" s="528" t="s">
        <v>227</v>
      </c>
      <c r="J14" s="528" t="s">
        <v>227</v>
      </c>
      <c r="K14" s="528" t="s">
        <v>227</v>
      </c>
      <c r="L14" s="528" t="s">
        <v>227</v>
      </c>
    </row>
    <row r="15" spans="1:12" ht="409.5">
      <c r="A15" s="953"/>
      <c r="B15" s="954" t="s">
        <v>228</v>
      </c>
      <c r="C15" s="526"/>
      <c r="D15" s="607" t="s">
        <v>229</v>
      </c>
      <c r="E15" s="607" t="s">
        <v>230</v>
      </c>
      <c r="F15" s="607" t="s">
        <v>231</v>
      </c>
      <c r="G15" s="607" t="s">
        <v>1533</v>
      </c>
      <c r="H15" s="607" t="s">
        <v>1297</v>
      </c>
      <c r="I15" s="607" t="s">
        <v>1298</v>
      </c>
      <c r="J15" s="607" t="s">
        <v>1298</v>
      </c>
      <c r="K15" s="607" t="s">
        <v>1298</v>
      </c>
      <c r="L15" s="607" t="s">
        <v>1298</v>
      </c>
    </row>
    <row r="16" spans="1:12" ht="409.5">
      <c r="A16" s="953"/>
      <c r="B16" s="954"/>
      <c r="C16" s="526"/>
      <c r="D16" s="527"/>
      <c r="E16" s="528"/>
      <c r="F16" s="521" t="s">
        <v>1299</v>
      </c>
      <c r="G16" s="521" t="s">
        <v>1534</v>
      </c>
      <c r="H16" s="521" t="s">
        <v>1300</v>
      </c>
      <c r="I16" s="521" t="s">
        <v>1301</v>
      </c>
      <c r="J16" s="529" t="s">
        <v>1302</v>
      </c>
      <c r="K16" s="608" t="s">
        <v>1303</v>
      </c>
      <c r="L16" s="521" t="s">
        <v>1300</v>
      </c>
    </row>
    <row r="17" spans="1:12" ht="216">
      <c r="A17" s="953"/>
      <c r="B17" s="275" t="s">
        <v>232</v>
      </c>
      <c r="C17" s="526"/>
      <c r="D17" s="607" t="s">
        <v>233</v>
      </c>
      <c r="E17" s="607" t="s">
        <v>234</v>
      </c>
      <c r="F17" s="607" t="s">
        <v>234</v>
      </c>
      <c r="G17" s="607" t="s">
        <v>1535</v>
      </c>
      <c r="H17" s="521" t="s">
        <v>235</v>
      </c>
      <c r="I17" s="521" t="s">
        <v>235</v>
      </c>
      <c r="J17" s="521" t="s">
        <v>235</v>
      </c>
      <c r="K17" s="521" t="s">
        <v>235</v>
      </c>
      <c r="L17" s="521" t="s">
        <v>235</v>
      </c>
    </row>
    <row r="18" spans="1:12" ht="234">
      <c r="A18" s="953"/>
      <c r="B18" s="275" t="s">
        <v>236</v>
      </c>
      <c r="C18" s="526"/>
      <c r="D18" s="527"/>
      <c r="E18" s="528" t="s">
        <v>237</v>
      </c>
      <c r="F18" s="528" t="s">
        <v>238</v>
      </c>
      <c r="G18" s="528" t="s">
        <v>1536</v>
      </c>
      <c r="H18" s="528" t="s">
        <v>238</v>
      </c>
      <c r="I18" s="528" t="s">
        <v>238</v>
      </c>
      <c r="J18" s="528" t="s">
        <v>238</v>
      </c>
      <c r="K18" s="528" t="s">
        <v>238</v>
      </c>
      <c r="L18" s="528" t="s">
        <v>238</v>
      </c>
    </row>
    <row r="19" spans="1:12" ht="36">
      <c r="A19" s="518" t="s">
        <v>213</v>
      </c>
      <c r="B19" s="519"/>
      <c r="C19" s="530">
        <f>SUM(C20:C22)</f>
        <v>5059590</v>
      </c>
      <c r="D19" s="530">
        <f>SUM(D20:D22)</f>
        <v>5267650</v>
      </c>
      <c r="E19" s="530">
        <f t="shared" ref="E19:L19" si="1">SUM(E20:E22)</f>
        <v>7145100</v>
      </c>
      <c r="F19" s="530">
        <f t="shared" si="1"/>
        <v>10256800</v>
      </c>
      <c r="G19" s="530">
        <v>302473</v>
      </c>
      <c r="H19" s="530">
        <f t="shared" si="1"/>
        <v>12780000</v>
      </c>
      <c r="I19" s="530">
        <f t="shared" si="1"/>
        <v>13630000</v>
      </c>
      <c r="J19" s="530">
        <f t="shared" si="1"/>
        <v>13630000</v>
      </c>
      <c r="K19" s="530">
        <f t="shared" si="1"/>
        <v>13630000</v>
      </c>
      <c r="L19" s="530">
        <f t="shared" si="1"/>
        <v>13630000</v>
      </c>
    </row>
    <row r="20" spans="1:12" ht="18">
      <c r="A20" s="521" t="s">
        <v>41</v>
      </c>
      <c r="B20" s="547"/>
      <c r="C20" s="531">
        <v>3057100</v>
      </c>
      <c r="D20" s="532">
        <v>5267650</v>
      </c>
      <c r="E20" s="532">
        <v>7145100</v>
      </c>
      <c r="F20" s="532">
        <v>10256800</v>
      </c>
      <c r="G20" s="532">
        <v>302473</v>
      </c>
      <c r="H20" s="532">
        <v>12780000</v>
      </c>
      <c r="I20" s="532">
        <v>13630000</v>
      </c>
      <c r="J20" s="532">
        <v>13630000</v>
      </c>
      <c r="K20" s="532">
        <v>13630000</v>
      </c>
      <c r="L20" s="532">
        <v>13630000</v>
      </c>
    </row>
    <row r="21" spans="1:12" ht="18">
      <c r="A21" s="521" t="s">
        <v>214</v>
      </c>
      <c r="B21" s="547"/>
      <c r="C21" s="531">
        <v>0</v>
      </c>
      <c r="D21" s="532">
        <v>0</v>
      </c>
      <c r="E21" s="532">
        <v>0</v>
      </c>
      <c r="F21" s="532">
        <v>0</v>
      </c>
      <c r="G21" s="532">
        <v>0</v>
      </c>
      <c r="H21" s="532">
        <v>0</v>
      </c>
      <c r="I21" s="532">
        <v>0</v>
      </c>
      <c r="J21" s="532">
        <v>0</v>
      </c>
      <c r="K21" s="532">
        <v>0</v>
      </c>
      <c r="L21" s="606"/>
    </row>
    <row r="22" spans="1:12" ht="18">
      <c r="A22" s="521" t="s">
        <v>215</v>
      </c>
      <c r="B22" s="547"/>
      <c r="C22" s="531">
        <v>2002490</v>
      </c>
      <c r="D22" s="532">
        <v>0</v>
      </c>
      <c r="E22" s="532">
        <v>0</v>
      </c>
      <c r="F22" s="532"/>
      <c r="G22" s="532">
        <v>0</v>
      </c>
      <c r="H22" s="532">
        <v>0</v>
      </c>
      <c r="I22" s="532">
        <v>0</v>
      </c>
      <c r="J22" s="532">
        <v>0</v>
      </c>
      <c r="K22" s="532">
        <v>0</v>
      </c>
      <c r="L22" s="606"/>
    </row>
    <row r="23" spans="1:12" ht="409.5">
      <c r="A23" s="639" t="s">
        <v>239</v>
      </c>
      <c r="B23" s="638" t="s">
        <v>240</v>
      </c>
      <c r="C23" s="274" t="s">
        <v>1304</v>
      </c>
      <c r="D23" s="275" t="s">
        <v>1304</v>
      </c>
      <c r="E23" s="275" t="s">
        <v>1305</v>
      </c>
      <c r="F23" s="534" t="s">
        <v>1306</v>
      </c>
      <c r="G23" s="275" t="s">
        <v>1537</v>
      </c>
      <c r="H23" s="609" t="s">
        <v>1538</v>
      </c>
      <c r="I23" s="609" t="s">
        <v>1539</v>
      </c>
      <c r="J23" s="609" t="s">
        <v>1540</v>
      </c>
      <c r="K23" s="609" t="s">
        <v>1539</v>
      </c>
      <c r="L23" s="609" t="s">
        <v>1539</v>
      </c>
    </row>
    <row r="24" spans="1:12" ht="36">
      <c r="A24" s="518" t="s">
        <v>213</v>
      </c>
      <c r="B24" s="519"/>
      <c r="C24" s="530">
        <v>2880900</v>
      </c>
      <c r="D24" s="520">
        <v>3102190</v>
      </c>
      <c r="E24" s="520">
        <v>4839000</v>
      </c>
      <c r="F24" s="520">
        <f>F25</f>
        <v>5216000</v>
      </c>
      <c r="G24" s="520">
        <f>G25+G26</f>
        <v>6009113</v>
      </c>
      <c r="H24" s="520">
        <f>H25</f>
        <v>7542000</v>
      </c>
      <c r="I24" s="520">
        <f>I25</f>
        <v>8040000</v>
      </c>
      <c r="J24" s="520">
        <f>J25</f>
        <v>8040000</v>
      </c>
      <c r="K24" s="520">
        <f>K25</f>
        <v>8040000</v>
      </c>
      <c r="L24" s="520">
        <f>L25</f>
        <v>8040000</v>
      </c>
    </row>
    <row r="25" spans="1:12" ht="18">
      <c r="A25" s="521" t="s">
        <v>41</v>
      </c>
      <c r="B25" s="547"/>
      <c r="C25" s="531">
        <v>2880900</v>
      </c>
      <c r="D25" s="532">
        <v>3102190</v>
      </c>
      <c r="E25" s="532">
        <v>4839000</v>
      </c>
      <c r="F25" s="532">
        <v>5216000</v>
      </c>
      <c r="G25" s="532">
        <v>5991426</v>
      </c>
      <c r="H25" s="532">
        <v>7542000</v>
      </c>
      <c r="I25" s="532">
        <v>8040000</v>
      </c>
      <c r="J25" s="532">
        <v>8040000</v>
      </c>
      <c r="K25" s="532">
        <v>8040000</v>
      </c>
      <c r="L25" s="532">
        <v>8040000</v>
      </c>
    </row>
    <row r="26" spans="1:12" ht="18">
      <c r="A26" s="521" t="s">
        <v>214</v>
      </c>
      <c r="B26" s="547"/>
      <c r="C26" s="531">
        <v>0</v>
      </c>
      <c r="D26" s="532">
        <v>0</v>
      </c>
      <c r="E26" s="532">
        <v>0</v>
      </c>
      <c r="F26" s="532">
        <v>0</v>
      </c>
      <c r="G26" s="532">
        <v>17687</v>
      </c>
      <c r="H26" s="532"/>
      <c r="I26" s="532"/>
      <c r="J26" s="532">
        <v>0</v>
      </c>
      <c r="K26" s="532">
        <v>0</v>
      </c>
      <c r="L26" s="606"/>
    </row>
    <row r="27" spans="1:12" ht="18">
      <c r="A27" s="521" t="s">
        <v>215</v>
      </c>
      <c r="B27" s="547"/>
      <c r="C27" s="531">
        <v>0</v>
      </c>
      <c r="D27" s="532">
        <v>0</v>
      </c>
      <c r="E27" s="532">
        <v>0</v>
      </c>
      <c r="F27" s="532">
        <v>0</v>
      </c>
      <c r="G27" s="532">
        <v>0</v>
      </c>
      <c r="H27" s="532"/>
      <c r="I27" s="532"/>
      <c r="J27" s="532">
        <v>0</v>
      </c>
      <c r="K27" s="532">
        <v>0</v>
      </c>
      <c r="L27" s="606"/>
    </row>
    <row r="28" spans="1:12" ht="306">
      <c r="A28" s="639" t="s">
        <v>241</v>
      </c>
      <c r="B28" s="638" t="s">
        <v>242</v>
      </c>
      <c r="C28" s="274" t="s">
        <v>243</v>
      </c>
      <c r="D28" s="275" t="s">
        <v>244</v>
      </c>
      <c r="E28" s="275" t="s">
        <v>245</v>
      </c>
      <c r="F28" s="274" t="s">
        <v>244</v>
      </c>
      <c r="G28" s="275" t="s">
        <v>1541</v>
      </c>
      <c r="H28" s="275" t="s">
        <v>244</v>
      </c>
      <c r="I28" s="275" t="s">
        <v>244</v>
      </c>
      <c r="J28" s="528" t="s">
        <v>244</v>
      </c>
      <c r="K28" s="528" t="s">
        <v>244</v>
      </c>
      <c r="L28" s="528" t="s">
        <v>244</v>
      </c>
    </row>
    <row r="29" spans="1:12" ht="36">
      <c r="A29" s="518" t="s">
        <v>213</v>
      </c>
      <c r="B29" s="519"/>
      <c r="C29" s="530">
        <f>SUM(C30:C32)</f>
        <v>1250000</v>
      </c>
      <c r="D29" s="530">
        <f t="shared" ref="D29:L29" si="2">SUM(D30:D32)</f>
        <v>0</v>
      </c>
      <c r="E29" s="530">
        <f t="shared" si="2"/>
        <v>0</v>
      </c>
      <c r="F29" s="530">
        <f t="shared" si="2"/>
        <v>500000</v>
      </c>
      <c r="G29" s="530">
        <v>302473</v>
      </c>
      <c r="H29" s="530">
        <f t="shared" si="2"/>
        <v>500000</v>
      </c>
      <c r="I29" s="530">
        <f t="shared" si="2"/>
        <v>500000</v>
      </c>
      <c r="J29" s="530">
        <f t="shared" si="2"/>
        <v>500000</v>
      </c>
      <c r="K29" s="530">
        <f t="shared" si="2"/>
        <v>500000</v>
      </c>
      <c r="L29" s="530">
        <f t="shared" si="2"/>
        <v>500000</v>
      </c>
    </row>
    <row r="30" spans="1:12" ht="18">
      <c r="A30" s="521" t="s">
        <v>41</v>
      </c>
      <c r="B30" s="547"/>
      <c r="C30" s="531">
        <v>0</v>
      </c>
      <c r="D30" s="532">
        <v>0</v>
      </c>
      <c r="E30" s="532">
        <v>0</v>
      </c>
      <c r="F30" s="532">
        <v>500000</v>
      </c>
      <c r="G30" s="532">
        <v>302473</v>
      </c>
      <c r="H30" s="532">
        <v>500000</v>
      </c>
      <c r="I30" s="532">
        <v>500000</v>
      </c>
      <c r="J30" s="532">
        <v>500000</v>
      </c>
      <c r="K30" s="532">
        <v>500000</v>
      </c>
      <c r="L30" s="532">
        <v>500000</v>
      </c>
    </row>
    <row r="31" spans="1:12" ht="18">
      <c r="A31" s="521" t="s">
        <v>214</v>
      </c>
      <c r="B31" s="547"/>
      <c r="C31" s="531">
        <v>0</v>
      </c>
      <c r="D31" s="532">
        <v>0</v>
      </c>
      <c r="E31" s="532">
        <v>0</v>
      </c>
      <c r="F31" s="532">
        <v>0</v>
      </c>
      <c r="G31" s="532">
        <v>0</v>
      </c>
      <c r="H31" s="532">
        <v>0</v>
      </c>
      <c r="I31" s="532">
        <v>0</v>
      </c>
      <c r="J31" s="532">
        <v>0</v>
      </c>
      <c r="K31" s="532">
        <v>0</v>
      </c>
      <c r="L31" s="532">
        <v>0</v>
      </c>
    </row>
    <row r="32" spans="1:12" ht="18">
      <c r="A32" s="521" t="s">
        <v>215</v>
      </c>
      <c r="B32" s="547"/>
      <c r="C32" s="531">
        <v>1250000</v>
      </c>
      <c r="D32" s="532">
        <v>0</v>
      </c>
      <c r="E32" s="532">
        <v>0</v>
      </c>
      <c r="F32" s="532">
        <v>0</v>
      </c>
      <c r="G32" s="532">
        <v>0</v>
      </c>
      <c r="H32" s="532">
        <v>0</v>
      </c>
      <c r="I32" s="532">
        <v>0</v>
      </c>
      <c r="J32" s="532">
        <v>0</v>
      </c>
      <c r="K32" s="532">
        <v>0</v>
      </c>
      <c r="L32" s="606"/>
    </row>
    <row r="33" spans="1:12" ht="306">
      <c r="A33" s="639" t="s">
        <v>246</v>
      </c>
      <c r="B33" s="638" t="s">
        <v>247</v>
      </c>
      <c r="C33" s="274" t="s">
        <v>248</v>
      </c>
      <c r="D33" s="275" t="s">
        <v>248</v>
      </c>
      <c r="E33" s="275" t="s">
        <v>248</v>
      </c>
      <c r="F33" s="274" t="s">
        <v>248</v>
      </c>
      <c r="G33" s="275" t="s">
        <v>1542</v>
      </c>
      <c r="H33" s="275" t="s">
        <v>248</v>
      </c>
      <c r="I33" s="275" t="s">
        <v>248</v>
      </c>
      <c r="J33" s="528" t="s">
        <v>248</v>
      </c>
      <c r="K33" s="528" t="s">
        <v>248</v>
      </c>
      <c r="L33" s="528" t="s">
        <v>248</v>
      </c>
    </row>
    <row r="34" spans="1:12" ht="36">
      <c r="A34" s="518" t="s">
        <v>213</v>
      </c>
      <c r="B34" s="519"/>
      <c r="C34" s="520"/>
      <c r="D34" s="520">
        <f t="shared" ref="D34:K34" si="3">SUM(D35:D37)</f>
        <v>0</v>
      </c>
      <c r="E34" s="520">
        <f t="shared" si="3"/>
        <v>0</v>
      </c>
      <c r="F34" s="520">
        <f t="shared" si="3"/>
        <v>0</v>
      </c>
      <c r="G34" s="520">
        <f t="shared" si="3"/>
        <v>0</v>
      </c>
      <c r="H34" s="520">
        <f t="shared" si="3"/>
        <v>0</v>
      </c>
      <c r="I34" s="520">
        <f t="shared" si="3"/>
        <v>0</v>
      </c>
      <c r="J34" s="520">
        <f t="shared" si="3"/>
        <v>0</v>
      </c>
      <c r="K34" s="520">
        <f t="shared" si="3"/>
        <v>0</v>
      </c>
      <c r="L34" s="610"/>
    </row>
    <row r="35" spans="1:12" ht="18">
      <c r="A35" s="521" t="s">
        <v>41</v>
      </c>
      <c r="B35" s="547"/>
      <c r="C35" s="532"/>
      <c r="D35" s="532">
        <v>0</v>
      </c>
      <c r="E35" s="532">
        <v>0</v>
      </c>
      <c r="F35" s="532">
        <v>0</v>
      </c>
      <c r="G35" s="532">
        <v>0</v>
      </c>
      <c r="H35" s="532">
        <v>0</v>
      </c>
      <c r="I35" s="532">
        <v>0</v>
      </c>
      <c r="J35" s="532">
        <v>0</v>
      </c>
      <c r="K35" s="532">
        <v>0</v>
      </c>
      <c r="L35" s="606"/>
    </row>
    <row r="36" spans="1:12" ht="18">
      <c r="A36" s="521" t="s">
        <v>214</v>
      </c>
      <c r="B36" s="547"/>
      <c r="C36" s="532"/>
      <c r="D36" s="532">
        <v>0</v>
      </c>
      <c r="E36" s="532">
        <v>0</v>
      </c>
      <c r="F36" s="532">
        <v>0</v>
      </c>
      <c r="G36" s="532">
        <v>0</v>
      </c>
      <c r="H36" s="532">
        <v>0</v>
      </c>
      <c r="I36" s="532">
        <v>0</v>
      </c>
      <c r="J36" s="532">
        <v>0</v>
      </c>
      <c r="K36" s="532">
        <v>0</v>
      </c>
      <c r="L36" s="606"/>
    </row>
    <row r="37" spans="1:12" ht="18">
      <c r="A37" s="521" t="s">
        <v>215</v>
      </c>
      <c r="B37" s="547"/>
      <c r="C37" s="532"/>
      <c r="D37" s="532">
        <v>0</v>
      </c>
      <c r="E37" s="532">
        <v>0</v>
      </c>
      <c r="F37" s="532">
        <v>0</v>
      </c>
      <c r="G37" s="532">
        <v>0</v>
      </c>
      <c r="H37" s="532">
        <v>0</v>
      </c>
      <c r="I37" s="532">
        <v>0</v>
      </c>
      <c r="J37" s="532">
        <v>0</v>
      </c>
      <c r="K37" s="532">
        <v>0</v>
      </c>
      <c r="L37" s="606"/>
    </row>
    <row r="38" spans="1:12" ht="306">
      <c r="A38" s="639" t="s">
        <v>249</v>
      </c>
      <c r="B38" s="638" t="s">
        <v>250</v>
      </c>
      <c r="C38" s="274" t="s">
        <v>251</v>
      </c>
      <c r="D38" s="275" t="s">
        <v>251</v>
      </c>
      <c r="E38" s="275" t="s">
        <v>251</v>
      </c>
      <c r="F38" s="274" t="s">
        <v>251</v>
      </c>
      <c r="G38" s="275" t="s">
        <v>1543</v>
      </c>
      <c r="H38" s="275" t="s">
        <v>1308</v>
      </c>
      <c r="I38" s="275" t="s">
        <v>1308</v>
      </c>
      <c r="J38" s="528" t="s">
        <v>1307</v>
      </c>
      <c r="K38" s="528" t="s">
        <v>1308</v>
      </c>
      <c r="L38" s="528" t="s">
        <v>1308</v>
      </c>
    </row>
    <row r="39" spans="1:12" ht="36">
      <c r="A39" s="518" t="s">
        <v>213</v>
      </c>
      <c r="B39" s="519"/>
      <c r="C39" s="530">
        <f>SUM(C40:C42)</f>
        <v>25000</v>
      </c>
      <c r="D39" s="530">
        <f t="shared" ref="D39:L39" si="4">SUM(D40:D42)</f>
        <v>11000</v>
      </c>
      <c r="E39" s="530">
        <f t="shared" si="4"/>
        <v>15000</v>
      </c>
      <c r="F39" s="530">
        <f t="shared" si="4"/>
        <v>8000</v>
      </c>
      <c r="G39" s="530" t="s">
        <v>1544</v>
      </c>
      <c r="H39" s="530">
        <f t="shared" si="4"/>
        <v>15000</v>
      </c>
      <c r="I39" s="530">
        <f t="shared" si="4"/>
        <v>15000</v>
      </c>
      <c r="J39" s="530">
        <f t="shared" si="4"/>
        <v>15000</v>
      </c>
      <c r="K39" s="530">
        <f t="shared" si="4"/>
        <v>15000</v>
      </c>
      <c r="L39" s="530">
        <f t="shared" si="4"/>
        <v>15000</v>
      </c>
    </row>
    <row r="40" spans="1:12" ht="36">
      <c r="A40" s="521" t="s">
        <v>41</v>
      </c>
      <c r="B40" s="547"/>
      <c r="C40" s="531">
        <v>25000</v>
      </c>
      <c r="D40" s="532">
        <v>11000</v>
      </c>
      <c r="E40" s="532">
        <v>15000</v>
      </c>
      <c r="F40" s="532">
        <v>8000</v>
      </c>
      <c r="G40" s="532" t="s">
        <v>1544</v>
      </c>
      <c r="H40" s="532">
        <v>15000</v>
      </c>
      <c r="I40" s="532">
        <v>15000</v>
      </c>
      <c r="J40" s="532">
        <v>15000</v>
      </c>
      <c r="K40" s="532">
        <v>15000</v>
      </c>
      <c r="L40" s="532">
        <v>15000</v>
      </c>
    </row>
    <row r="41" spans="1:12" ht="18">
      <c r="A41" s="521" t="s">
        <v>214</v>
      </c>
      <c r="B41" s="547"/>
      <c r="C41" s="531">
        <v>0</v>
      </c>
      <c r="D41" s="532">
        <v>0</v>
      </c>
      <c r="E41" s="532">
        <v>0</v>
      </c>
      <c r="F41" s="532">
        <v>0</v>
      </c>
      <c r="G41" s="532">
        <v>0</v>
      </c>
      <c r="H41" s="532">
        <v>0</v>
      </c>
      <c r="I41" s="532">
        <v>0</v>
      </c>
      <c r="J41" s="532">
        <v>0</v>
      </c>
      <c r="K41" s="532">
        <v>0</v>
      </c>
      <c r="L41" s="606"/>
    </row>
    <row r="42" spans="1:12" ht="18">
      <c r="A42" s="521" t="s">
        <v>215</v>
      </c>
      <c r="B42" s="547"/>
      <c r="C42" s="531">
        <v>0</v>
      </c>
      <c r="D42" s="532">
        <v>0</v>
      </c>
      <c r="E42" s="532">
        <v>0</v>
      </c>
      <c r="F42" s="532">
        <v>0</v>
      </c>
      <c r="G42" s="532">
        <v>0</v>
      </c>
      <c r="H42" s="532">
        <v>0</v>
      </c>
      <c r="I42" s="532">
        <v>0</v>
      </c>
      <c r="J42" s="532">
        <v>0</v>
      </c>
      <c r="K42" s="532">
        <v>0</v>
      </c>
      <c r="L42" s="606"/>
    </row>
    <row r="43" spans="1:12" ht="409.5">
      <c r="A43" s="611" t="s">
        <v>252</v>
      </c>
      <c r="B43" s="275" t="s">
        <v>253</v>
      </c>
      <c r="C43" s="533" t="s">
        <v>1309</v>
      </c>
      <c r="D43" s="533" t="s">
        <v>1310</v>
      </c>
      <c r="E43" s="533" t="s">
        <v>1311</v>
      </c>
      <c r="F43" s="533" t="s">
        <v>1312</v>
      </c>
      <c r="G43" s="533" t="s">
        <v>1545</v>
      </c>
      <c r="H43" s="612" t="s">
        <v>1546</v>
      </c>
      <c r="I43" s="613" t="s">
        <v>1547</v>
      </c>
      <c r="J43" s="612" t="s">
        <v>1548</v>
      </c>
      <c r="K43" s="613" t="s">
        <v>1547</v>
      </c>
      <c r="L43" s="613" t="s">
        <v>1547</v>
      </c>
    </row>
    <row r="44" spans="1:12" ht="36">
      <c r="A44" s="518" t="s">
        <v>213</v>
      </c>
      <c r="B44" s="519"/>
      <c r="C44" s="530">
        <f>SUM(C45:C47)</f>
        <v>752490</v>
      </c>
      <c r="D44" s="530">
        <f t="shared" ref="D44:L44" si="5">SUM(D45:D47)</f>
        <v>3102190</v>
      </c>
      <c r="E44" s="530">
        <f t="shared" si="5"/>
        <v>4839000</v>
      </c>
      <c r="F44" s="530">
        <f t="shared" si="5"/>
        <v>5216000</v>
      </c>
      <c r="G44" s="530">
        <f t="shared" si="5"/>
        <v>6009113</v>
      </c>
      <c r="H44" s="530">
        <f t="shared" si="5"/>
        <v>7542000</v>
      </c>
      <c r="I44" s="530">
        <f t="shared" si="5"/>
        <v>8040000</v>
      </c>
      <c r="J44" s="530">
        <f t="shared" si="5"/>
        <v>8040000</v>
      </c>
      <c r="K44" s="530">
        <f t="shared" si="5"/>
        <v>8040000</v>
      </c>
      <c r="L44" s="530">
        <f t="shared" si="5"/>
        <v>8040000</v>
      </c>
    </row>
    <row r="45" spans="1:12" ht="18">
      <c r="A45" s="521" t="s">
        <v>41</v>
      </c>
      <c r="B45" s="547"/>
      <c r="C45" s="531">
        <v>0</v>
      </c>
      <c r="D45" s="532">
        <v>3102190</v>
      </c>
      <c r="E45" s="532">
        <v>4839000</v>
      </c>
      <c r="F45" s="532">
        <v>5216000</v>
      </c>
      <c r="G45" s="532">
        <f>G25</f>
        <v>5991426</v>
      </c>
      <c r="H45" s="532">
        <v>7542000</v>
      </c>
      <c r="I45" s="532">
        <v>8040000</v>
      </c>
      <c r="J45" s="532">
        <f>I45</f>
        <v>8040000</v>
      </c>
      <c r="K45" s="532">
        <f>J45</f>
        <v>8040000</v>
      </c>
      <c r="L45" s="532">
        <f>K45</f>
        <v>8040000</v>
      </c>
    </row>
    <row r="46" spans="1:12" ht="18">
      <c r="A46" s="521" t="s">
        <v>214</v>
      </c>
      <c r="B46" s="547"/>
      <c r="C46" s="531">
        <v>0</v>
      </c>
      <c r="D46" s="532">
        <v>0</v>
      </c>
      <c r="E46" s="532">
        <v>0</v>
      </c>
      <c r="F46" s="532">
        <v>0</v>
      </c>
      <c r="G46" s="532">
        <f>G26</f>
        <v>17687</v>
      </c>
      <c r="H46" s="532">
        <v>0</v>
      </c>
      <c r="I46" s="532">
        <v>0</v>
      </c>
      <c r="J46" s="532">
        <v>0</v>
      </c>
      <c r="K46" s="532">
        <v>0</v>
      </c>
      <c r="L46" s="532">
        <v>0</v>
      </c>
    </row>
    <row r="47" spans="1:12" ht="18">
      <c r="A47" s="521" t="s">
        <v>215</v>
      </c>
      <c r="B47" s="547"/>
      <c r="C47" s="531">
        <v>752490</v>
      </c>
      <c r="D47" s="532">
        <v>0</v>
      </c>
      <c r="E47" s="532">
        <v>0</v>
      </c>
      <c r="F47" s="532">
        <v>0</v>
      </c>
      <c r="G47" s="532">
        <v>0</v>
      </c>
      <c r="H47" s="532">
        <v>0</v>
      </c>
      <c r="I47" s="532">
        <v>0</v>
      </c>
      <c r="J47" s="532">
        <v>0</v>
      </c>
      <c r="K47" s="532">
        <v>0</v>
      </c>
      <c r="L47" s="606"/>
    </row>
    <row r="48" spans="1:12" ht="324">
      <c r="A48" s="639" t="s">
        <v>254</v>
      </c>
      <c r="B48" s="638" t="s">
        <v>255</v>
      </c>
      <c r="C48" s="274" t="s">
        <v>256</v>
      </c>
      <c r="D48" s="275" t="s">
        <v>256</v>
      </c>
      <c r="E48" s="275" t="s">
        <v>256</v>
      </c>
      <c r="F48" s="274" t="s">
        <v>256</v>
      </c>
      <c r="G48" s="275" t="s">
        <v>1549</v>
      </c>
      <c r="H48" s="275" t="s">
        <v>256</v>
      </c>
      <c r="I48" s="275" t="s">
        <v>256</v>
      </c>
      <c r="J48" s="528" t="s">
        <v>256</v>
      </c>
      <c r="K48" s="528" t="s">
        <v>256</v>
      </c>
      <c r="L48" s="528" t="s">
        <v>256</v>
      </c>
    </row>
    <row r="49" spans="1:12" ht="36">
      <c r="A49" s="518" t="s">
        <v>213</v>
      </c>
      <c r="B49" s="519"/>
      <c r="C49" s="520"/>
      <c r="D49" s="520">
        <f t="shared" ref="D49:K49" si="6">SUM(D50:D52)</f>
        <v>0</v>
      </c>
      <c r="E49" s="520">
        <f t="shared" si="6"/>
        <v>0</v>
      </c>
      <c r="F49" s="520">
        <f t="shared" si="6"/>
        <v>0</v>
      </c>
      <c r="G49" s="520">
        <f t="shared" si="6"/>
        <v>0</v>
      </c>
      <c r="H49" s="520">
        <f t="shared" si="6"/>
        <v>0</v>
      </c>
      <c r="I49" s="520">
        <f t="shared" si="6"/>
        <v>0</v>
      </c>
      <c r="J49" s="520">
        <f t="shared" si="6"/>
        <v>0</v>
      </c>
      <c r="K49" s="520">
        <f t="shared" si="6"/>
        <v>0</v>
      </c>
      <c r="L49" s="610"/>
    </row>
    <row r="50" spans="1:12" ht="18">
      <c r="A50" s="521" t="s">
        <v>41</v>
      </c>
      <c r="B50" s="547"/>
      <c r="C50" s="532"/>
      <c r="D50" s="532">
        <v>0</v>
      </c>
      <c r="E50" s="532">
        <v>0</v>
      </c>
      <c r="F50" s="532">
        <v>0</v>
      </c>
      <c r="G50" s="532">
        <v>0</v>
      </c>
      <c r="H50" s="532">
        <v>0</v>
      </c>
      <c r="I50" s="532">
        <v>0</v>
      </c>
      <c r="J50" s="532">
        <v>0</v>
      </c>
      <c r="K50" s="532">
        <v>0</v>
      </c>
      <c r="L50" s="606"/>
    </row>
    <row r="51" spans="1:12" ht="18">
      <c r="A51" s="521" t="s">
        <v>214</v>
      </c>
      <c r="B51" s="547"/>
      <c r="C51" s="532"/>
      <c r="D51" s="532">
        <v>0</v>
      </c>
      <c r="E51" s="532">
        <v>0</v>
      </c>
      <c r="F51" s="532">
        <v>0</v>
      </c>
      <c r="G51" s="532">
        <v>0</v>
      </c>
      <c r="H51" s="532">
        <v>0</v>
      </c>
      <c r="I51" s="532">
        <v>0</v>
      </c>
      <c r="J51" s="532">
        <v>0</v>
      </c>
      <c r="K51" s="532">
        <v>0</v>
      </c>
      <c r="L51" s="606"/>
    </row>
    <row r="52" spans="1:12" ht="18">
      <c r="A52" s="521" t="s">
        <v>215</v>
      </c>
      <c r="B52" s="547"/>
      <c r="C52" s="532"/>
      <c r="D52" s="532">
        <v>0</v>
      </c>
      <c r="E52" s="532">
        <v>0</v>
      </c>
      <c r="F52" s="532">
        <v>0</v>
      </c>
      <c r="G52" s="532">
        <v>0</v>
      </c>
      <c r="H52" s="532">
        <v>0</v>
      </c>
      <c r="I52" s="532">
        <v>0</v>
      </c>
      <c r="J52" s="532">
        <v>0</v>
      </c>
      <c r="K52" s="532">
        <v>0</v>
      </c>
      <c r="L52" s="606"/>
    </row>
    <row r="53" spans="1:12" ht="234">
      <c r="A53" s="948" t="s">
        <v>1070</v>
      </c>
      <c r="B53" s="547" t="s">
        <v>257</v>
      </c>
      <c r="C53" s="533" t="s">
        <v>258</v>
      </c>
      <c r="D53" s="533" t="s">
        <v>258</v>
      </c>
      <c r="E53" s="533" t="s">
        <v>258</v>
      </c>
      <c r="F53" s="533" t="s">
        <v>258</v>
      </c>
      <c r="G53" s="533" t="s">
        <v>1550</v>
      </c>
      <c r="H53" s="533" t="s">
        <v>258</v>
      </c>
      <c r="I53" s="533" t="s">
        <v>258</v>
      </c>
      <c r="J53" s="533" t="s">
        <v>258</v>
      </c>
      <c r="K53" s="533" t="s">
        <v>258</v>
      </c>
      <c r="L53" s="533" t="s">
        <v>258</v>
      </c>
    </row>
    <row r="54" spans="1:12" ht="409.5">
      <c r="A54" s="948"/>
      <c r="B54" s="638" t="s">
        <v>259</v>
      </c>
      <c r="C54" s="533" t="s">
        <v>1143</v>
      </c>
      <c r="D54" s="533" t="s">
        <v>1144</v>
      </c>
      <c r="E54" s="533" t="s">
        <v>1144</v>
      </c>
      <c r="F54" s="533" t="s">
        <v>1143</v>
      </c>
      <c r="G54" s="533" t="s">
        <v>1551</v>
      </c>
      <c r="H54" s="533" t="s">
        <v>1143</v>
      </c>
      <c r="I54" s="533" t="s">
        <v>1143</v>
      </c>
      <c r="J54" s="533" t="s">
        <v>1143</v>
      </c>
      <c r="K54" s="533" t="s">
        <v>1143</v>
      </c>
      <c r="L54" s="533" t="s">
        <v>1143</v>
      </c>
    </row>
    <row r="55" spans="1:12" ht="342">
      <c r="A55" s="948"/>
      <c r="B55" s="638" t="s">
        <v>260</v>
      </c>
      <c r="C55" s="533"/>
      <c r="D55" s="533" t="s">
        <v>1145</v>
      </c>
      <c r="E55" s="533" t="s">
        <v>1145</v>
      </c>
      <c r="F55" s="533" t="s">
        <v>1145</v>
      </c>
      <c r="G55" s="533" t="s">
        <v>1552</v>
      </c>
      <c r="H55" s="533" t="s">
        <v>1145</v>
      </c>
      <c r="I55" s="533" t="s">
        <v>1145</v>
      </c>
      <c r="J55" s="533" t="s">
        <v>1145</v>
      </c>
      <c r="K55" s="533" t="s">
        <v>1145</v>
      </c>
      <c r="L55" s="533" t="s">
        <v>1145</v>
      </c>
    </row>
    <row r="56" spans="1:12" ht="234">
      <c r="A56" s="948"/>
      <c r="B56" s="638" t="s">
        <v>261</v>
      </c>
      <c r="C56" s="533" t="s">
        <v>258</v>
      </c>
      <c r="D56" s="533" t="s">
        <v>258</v>
      </c>
      <c r="E56" s="533" t="s">
        <v>258</v>
      </c>
      <c r="F56" s="533" t="s">
        <v>258</v>
      </c>
      <c r="G56" s="533" t="s">
        <v>1550</v>
      </c>
      <c r="H56" s="533" t="s">
        <v>258</v>
      </c>
      <c r="I56" s="533" t="s">
        <v>258</v>
      </c>
      <c r="J56" s="533" t="s">
        <v>258</v>
      </c>
      <c r="K56" s="533" t="s">
        <v>258</v>
      </c>
      <c r="L56" s="533" t="s">
        <v>258</v>
      </c>
    </row>
    <row r="57" spans="1:12" ht="36">
      <c r="A57" s="518" t="s">
        <v>213</v>
      </c>
      <c r="B57" s="519"/>
      <c r="C57" s="520"/>
      <c r="D57" s="520">
        <f t="shared" ref="D57:K57" si="7">SUM(D58:D60)</f>
        <v>0</v>
      </c>
      <c r="E57" s="520">
        <f t="shared" si="7"/>
        <v>0</v>
      </c>
      <c r="F57" s="520">
        <f t="shared" si="7"/>
        <v>0</v>
      </c>
      <c r="G57" s="520">
        <f t="shared" si="7"/>
        <v>0</v>
      </c>
      <c r="H57" s="520">
        <f t="shared" si="7"/>
        <v>0</v>
      </c>
      <c r="I57" s="520">
        <f t="shared" si="7"/>
        <v>0</v>
      </c>
      <c r="J57" s="520">
        <f t="shared" si="7"/>
        <v>0</v>
      </c>
      <c r="K57" s="520">
        <f t="shared" si="7"/>
        <v>0</v>
      </c>
      <c r="L57" s="610"/>
    </row>
    <row r="58" spans="1:12" ht="18">
      <c r="A58" s="521" t="s">
        <v>41</v>
      </c>
      <c r="B58" s="547"/>
      <c r="C58" s="532"/>
      <c r="D58" s="532">
        <v>0</v>
      </c>
      <c r="E58" s="532">
        <v>0</v>
      </c>
      <c r="F58" s="532">
        <v>0</v>
      </c>
      <c r="G58" s="532">
        <v>0</v>
      </c>
      <c r="H58" s="532">
        <v>0</v>
      </c>
      <c r="I58" s="532">
        <v>0</v>
      </c>
      <c r="J58" s="532">
        <v>0</v>
      </c>
      <c r="K58" s="532">
        <v>0</v>
      </c>
      <c r="L58" s="606"/>
    </row>
    <row r="59" spans="1:12" ht="18">
      <c r="A59" s="521" t="s">
        <v>214</v>
      </c>
      <c r="B59" s="547"/>
      <c r="C59" s="532"/>
      <c r="D59" s="532">
        <v>0</v>
      </c>
      <c r="E59" s="532">
        <v>0</v>
      </c>
      <c r="F59" s="532">
        <v>0</v>
      </c>
      <c r="G59" s="532">
        <v>0</v>
      </c>
      <c r="H59" s="532">
        <v>0</v>
      </c>
      <c r="I59" s="532">
        <v>0</v>
      </c>
      <c r="J59" s="532">
        <v>0</v>
      </c>
      <c r="K59" s="532">
        <v>0</v>
      </c>
      <c r="L59" s="606"/>
    </row>
    <row r="60" spans="1:12" ht="18">
      <c r="A60" s="521" t="s">
        <v>215</v>
      </c>
      <c r="B60" s="547"/>
      <c r="C60" s="532"/>
      <c r="D60" s="532">
        <v>0</v>
      </c>
      <c r="E60" s="532">
        <v>0</v>
      </c>
      <c r="F60" s="532">
        <v>0</v>
      </c>
      <c r="G60" s="532">
        <v>0</v>
      </c>
      <c r="H60" s="532">
        <v>0</v>
      </c>
      <c r="I60" s="532">
        <v>0</v>
      </c>
      <c r="J60" s="532">
        <v>0</v>
      </c>
      <c r="K60" s="532">
        <v>0</v>
      </c>
      <c r="L60" s="606"/>
    </row>
    <row r="61" spans="1:12" ht="306">
      <c r="A61" s="273" t="s">
        <v>262</v>
      </c>
      <c r="B61" s="638" t="s">
        <v>263</v>
      </c>
      <c r="C61" s="274" t="s">
        <v>264</v>
      </c>
      <c r="D61" s="275" t="s">
        <v>265</v>
      </c>
      <c r="E61" s="275" t="s">
        <v>265</v>
      </c>
      <c r="F61" s="274" t="s">
        <v>265</v>
      </c>
      <c r="G61" s="275" t="s">
        <v>1553</v>
      </c>
      <c r="H61" s="275" t="s">
        <v>1554</v>
      </c>
      <c r="I61" s="275" t="s">
        <v>1555</v>
      </c>
      <c r="J61" s="275" t="s">
        <v>1554</v>
      </c>
      <c r="K61" s="275" t="s">
        <v>1554</v>
      </c>
      <c r="L61" s="275" t="s">
        <v>1554</v>
      </c>
    </row>
    <row r="62" spans="1:12" ht="342">
      <c r="A62" s="273" t="s">
        <v>1556</v>
      </c>
      <c r="B62" s="638" t="s">
        <v>266</v>
      </c>
      <c r="C62" s="274"/>
      <c r="D62" s="275"/>
      <c r="E62" s="275" t="s">
        <v>267</v>
      </c>
      <c r="F62" s="274" t="s">
        <v>268</v>
      </c>
      <c r="G62" s="275" t="s">
        <v>1557</v>
      </c>
      <c r="H62" s="275" t="s">
        <v>269</v>
      </c>
      <c r="I62" s="275" t="s">
        <v>269</v>
      </c>
      <c r="J62" s="275" t="s">
        <v>269</v>
      </c>
      <c r="K62" s="275" t="s">
        <v>269</v>
      </c>
      <c r="L62" s="275" t="s">
        <v>269</v>
      </c>
    </row>
    <row r="63" spans="1:12" ht="36">
      <c r="A63" s="518" t="s">
        <v>213</v>
      </c>
      <c r="B63" s="519"/>
      <c r="C63" s="530">
        <f>SUM(C64:C66)</f>
        <v>151200</v>
      </c>
      <c r="D63" s="520">
        <v>0</v>
      </c>
      <c r="E63" s="520">
        <v>0</v>
      </c>
      <c r="F63" s="520">
        <v>0</v>
      </c>
      <c r="G63" s="520">
        <v>0</v>
      </c>
      <c r="H63" s="520">
        <v>0</v>
      </c>
      <c r="I63" s="520">
        <v>0</v>
      </c>
      <c r="J63" s="520">
        <v>0</v>
      </c>
      <c r="K63" s="520">
        <v>0</v>
      </c>
      <c r="L63" s="610"/>
    </row>
    <row r="64" spans="1:12" ht="18">
      <c r="A64" s="521" t="s">
        <v>41</v>
      </c>
      <c r="B64" s="547"/>
      <c r="C64" s="531">
        <v>151200</v>
      </c>
      <c r="D64" s="532">
        <v>0</v>
      </c>
      <c r="E64" s="532">
        <v>0</v>
      </c>
      <c r="F64" s="532">
        <v>0</v>
      </c>
      <c r="G64" s="532">
        <v>0</v>
      </c>
      <c r="H64" s="532">
        <v>0</v>
      </c>
      <c r="I64" s="532">
        <v>0</v>
      </c>
      <c r="J64" s="532">
        <v>0</v>
      </c>
      <c r="K64" s="532">
        <v>0</v>
      </c>
      <c r="L64" s="606"/>
    </row>
    <row r="65" spans="1:12" ht="18">
      <c r="A65" s="521" t="s">
        <v>214</v>
      </c>
      <c r="B65" s="547"/>
      <c r="C65" s="531">
        <v>0</v>
      </c>
      <c r="D65" s="532">
        <v>0</v>
      </c>
      <c r="E65" s="532">
        <v>0</v>
      </c>
      <c r="F65" s="532">
        <v>0</v>
      </c>
      <c r="G65" s="532">
        <v>0</v>
      </c>
      <c r="H65" s="532">
        <v>0</v>
      </c>
      <c r="I65" s="532">
        <v>0</v>
      </c>
      <c r="J65" s="532">
        <v>0</v>
      </c>
      <c r="K65" s="532">
        <v>0</v>
      </c>
      <c r="L65" s="606"/>
    </row>
    <row r="66" spans="1:12" ht="18">
      <c r="A66" s="521" t="s">
        <v>215</v>
      </c>
      <c r="B66" s="547"/>
      <c r="C66" s="531">
        <v>0</v>
      </c>
      <c r="D66" s="532">
        <v>0</v>
      </c>
      <c r="E66" s="532">
        <v>0</v>
      </c>
      <c r="F66" s="532">
        <v>0</v>
      </c>
      <c r="G66" s="532">
        <v>0</v>
      </c>
      <c r="H66" s="532">
        <v>0</v>
      </c>
      <c r="I66" s="532">
        <v>0</v>
      </c>
      <c r="J66" s="532">
        <v>0</v>
      </c>
      <c r="K66" s="532">
        <v>0</v>
      </c>
      <c r="L66" s="606"/>
    </row>
    <row r="67" spans="1:12" ht="409.5">
      <c r="A67" s="952" t="s">
        <v>270</v>
      </c>
      <c r="B67" s="638" t="s">
        <v>271</v>
      </c>
      <c r="C67" s="534" t="s">
        <v>272</v>
      </c>
      <c r="D67" s="534" t="s">
        <v>273</v>
      </c>
      <c r="E67" s="534" t="s">
        <v>273</v>
      </c>
      <c r="F67" s="534" t="s">
        <v>273</v>
      </c>
      <c r="G67" s="614" t="s">
        <v>1558</v>
      </c>
      <c r="H67" s="534" t="s">
        <v>273</v>
      </c>
      <c r="I67" s="534" t="s">
        <v>273</v>
      </c>
      <c r="J67" s="534" t="s">
        <v>273</v>
      </c>
      <c r="K67" s="534" t="s">
        <v>273</v>
      </c>
      <c r="L67" s="534" t="s">
        <v>273</v>
      </c>
    </row>
    <row r="68" spans="1:12" ht="342">
      <c r="A68" s="952"/>
      <c r="B68" s="638" t="s">
        <v>274</v>
      </c>
      <c r="C68" s="533" t="s">
        <v>275</v>
      </c>
      <c r="D68" s="533" t="s">
        <v>275</v>
      </c>
      <c r="E68" s="533" t="s">
        <v>275</v>
      </c>
      <c r="F68" s="533" t="s">
        <v>275</v>
      </c>
      <c r="G68" s="533" t="s">
        <v>1559</v>
      </c>
      <c r="H68" s="533" t="s">
        <v>275</v>
      </c>
      <c r="I68" s="533" t="s">
        <v>275</v>
      </c>
      <c r="J68" s="533" t="s">
        <v>275</v>
      </c>
      <c r="K68" s="533" t="s">
        <v>275</v>
      </c>
      <c r="L68" s="533" t="s">
        <v>275</v>
      </c>
    </row>
    <row r="69" spans="1:12" ht="409.5">
      <c r="A69" s="952"/>
      <c r="B69" s="638" t="s">
        <v>276</v>
      </c>
      <c r="C69" s="533" t="s">
        <v>277</v>
      </c>
      <c r="D69" s="533" t="s">
        <v>278</v>
      </c>
      <c r="E69" s="533" t="s">
        <v>279</v>
      </c>
      <c r="F69" s="533" t="s">
        <v>279</v>
      </c>
      <c r="G69" s="533" t="s">
        <v>1560</v>
      </c>
      <c r="H69" s="533" t="s">
        <v>280</v>
      </c>
      <c r="I69" s="533" t="s">
        <v>280</v>
      </c>
      <c r="J69" s="533" t="s">
        <v>280</v>
      </c>
      <c r="K69" s="533" t="s">
        <v>280</v>
      </c>
      <c r="L69" s="533" t="s">
        <v>280</v>
      </c>
    </row>
    <row r="70" spans="1:12" ht="36">
      <c r="A70" s="518" t="s">
        <v>213</v>
      </c>
      <c r="B70" s="519"/>
      <c r="C70" s="520"/>
      <c r="D70" s="520">
        <f t="shared" ref="D70:K70" si="8">SUM(D71:D73)</f>
        <v>0</v>
      </c>
      <c r="E70" s="520">
        <f t="shared" si="8"/>
        <v>0</v>
      </c>
      <c r="F70" s="520">
        <f t="shared" si="8"/>
        <v>0</v>
      </c>
      <c r="G70" s="520">
        <f t="shared" si="8"/>
        <v>0</v>
      </c>
      <c r="H70" s="520">
        <f t="shared" si="8"/>
        <v>0</v>
      </c>
      <c r="I70" s="520">
        <f t="shared" si="8"/>
        <v>0</v>
      </c>
      <c r="J70" s="520">
        <f t="shared" si="8"/>
        <v>0</v>
      </c>
      <c r="K70" s="520">
        <f t="shared" si="8"/>
        <v>0</v>
      </c>
      <c r="L70" s="610"/>
    </row>
    <row r="71" spans="1:12" ht="18">
      <c r="A71" s="521" t="s">
        <v>41</v>
      </c>
      <c r="B71" s="547"/>
      <c r="C71" s="532"/>
      <c r="D71" s="532">
        <f t="shared" ref="D71:K73" si="9">D76+D81+D87+D92</f>
        <v>0</v>
      </c>
      <c r="E71" s="532">
        <f t="shared" si="9"/>
        <v>0</v>
      </c>
      <c r="F71" s="532">
        <f t="shared" si="9"/>
        <v>0</v>
      </c>
      <c r="G71" s="532">
        <f t="shared" si="9"/>
        <v>0</v>
      </c>
      <c r="H71" s="532">
        <f t="shared" si="9"/>
        <v>0</v>
      </c>
      <c r="I71" s="532">
        <f t="shared" si="9"/>
        <v>0</v>
      </c>
      <c r="J71" s="532">
        <f t="shared" si="9"/>
        <v>0</v>
      </c>
      <c r="K71" s="532">
        <f t="shared" si="9"/>
        <v>0</v>
      </c>
      <c r="L71" s="606"/>
    </row>
    <row r="72" spans="1:12" ht="18">
      <c r="A72" s="521" t="s">
        <v>214</v>
      </c>
      <c r="B72" s="547"/>
      <c r="C72" s="532"/>
      <c r="D72" s="532">
        <f t="shared" si="9"/>
        <v>0</v>
      </c>
      <c r="E72" s="532">
        <f t="shared" si="9"/>
        <v>0</v>
      </c>
      <c r="F72" s="532">
        <f t="shared" si="9"/>
        <v>0</v>
      </c>
      <c r="G72" s="532">
        <f t="shared" si="9"/>
        <v>0</v>
      </c>
      <c r="H72" s="532">
        <f t="shared" si="9"/>
        <v>0</v>
      </c>
      <c r="I72" s="532">
        <f t="shared" si="9"/>
        <v>0</v>
      </c>
      <c r="J72" s="532">
        <f t="shared" si="9"/>
        <v>0</v>
      </c>
      <c r="K72" s="532">
        <f t="shared" si="9"/>
        <v>0</v>
      </c>
      <c r="L72" s="606"/>
    </row>
    <row r="73" spans="1:12" ht="18">
      <c r="A73" s="521" t="s">
        <v>215</v>
      </c>
      <c r="B73" s="547"/>
      <c r="C73" s="532"/>
      <c r="D73" s="532">
        <f t="shared" si="9"/>
        <v>0</v>
      </c>
      <c r="E73" s="532">
        <f t="shared" si="9"/>
        <v>0</v>
      </c>
      <c r="F73" s="532">
        <f t="shared" si="9"/>
        <v>0</v>
      </c>
      <c r="G73" s="532">
        <f t="shared" si="9"/>
        <v>0</v>
      </c>
      <c r="H73" s="532">
        <f t="shared" si="9"/>
        <v>0</v>
      </c>
      <c r="I73" s="532">
        <f t="shared" si="9"/>
        <v>0</v>
      </c>
      <c r="J73" s="532">
        <f t="shared" si="9"/>
        <v>0</v>
      </c>
      <c r="K73" s="532">
        <f t="shared" si="9"/>
        <v>0</v>
      </c>
      <c r="L73" s="606"/>
    </row>
    <row r="74" spans="1:12" ht="409.5">
      <c r="A74" s="273" t="s">
        <v>281</v>
      </c>
      <c r="B74" s="638" t="s">
        <v>282</v>
      </c>
      <c r="C74" s="274" t="s">
        <v>283</v>
      </c>
      <c r="D74" s="274" t="s">
        <v>283</v>
      </c>
      <c r="E74" s="274" t="s">
        <v>283</v>
      </c>
      <c r="F74" s="274" t="s">
        <v>284</v>
      </c>
      <c r="G74" s="274" t="s">
        <v>1561</v>
      </c>
      <c r="H74" s="274" t="s">
        <v>284</v>
      </c>
      <c r="I74" s="274" t="s">
        <v>284</v>
      </c>
      <c r="J74" s="274" t="s">
        <v>284</v>
      </c>
      <c r="K74" s="274" t="s">
        <v>284</v>
      </c>
      <c r="L74" s="274" t="s">
        <v>284</v>
      </c>
    </row>
    <row r="75" spans="1:12" ht="36">
      <c r="A75" s="518" t="s">
        <v>213</v>
      </c>
      <c r="B75" s="519"/>
      <c r="C75" s="520"/>
      <c r="D75" s="520">
        <f t="shared" ref="D75:K75" si="10">SUM(D76:D78)</f>
        <v>0</v>
      </c>
      <c r="E75" s="520">
        <f t="shared" si="10"/>
        <v>0</v>
      </c>
      <c r="F75" s="520">
        <f t="shared" si="10"/>
        <v>0</v>
      </c>
      <c r="G75" s="520">
        <f t="shared" si="10"/>
        <v>0</v>
      </c>
      <c r="H75" s="520">
        <f t="shared" si="10"/>
        <v>0</v>
      </c>
      <c r="I75" s="520">
        <f t="shared" si="10"/>
        <v>0</v>
      </c>
      <c r="J75" s="520">
        <f t="shared" si="10"/>
        <v>0</v>
      </c>
      <c r="K75" s="520">
        <f t="shared" si="10"/>
        <v>0</v>
      </c>
      <c r="L75" s="610"/>
    </row>
    <row r="76" spans="1:12" ht="18">
      <c r="A76" s="521" t="s">
        <v>41</v>
      </c>
      <c r="B76" s="547"/>
      <c r="C76" s="532"/>
      <c r="D76" s="532">
        <v>0</v>
      </c>
      <c r="E76" s="532">
        <v>0</v>
      </c>
      <c r="F76" s="532">
        <v>0</v>
      </c>
      <c r="G76" s="532">
        <v>0</v>
      </c>
      <c r="H76" s="532">
        <v>0</v>
      </c>
      <c r="I76" s="532">
        <v>0</v>
      </c>
      <c r="J76" s="532">
        <v>0</v>
      </c>
      <c r="K76" s="532">
        <v>0</v>
      </c>
      <c r="L76" s="606"/>
    </row>
    <row r="77" spans="1:12" ht="18">
      <c r="A77" s="521" t="s">
        <v>214</v>
      </c>
      <c r="B77" s="547"/>
      <c r="C77" s="532"/>
      <c r="D77" s="532">
        <v>0</v>
      </c>
      <c r="E77" s="532">
        <v>0</v>
      </c>
      <c r="F77" s="532">
        <v>0</v>
      </c>
      <c r="G77" s="532">
        <v>0</v>
      </c>
      <c r="H77" s="532">
        <v>0</v>
      </c>
      <c r="I77" s="532">
        <v>0</v>
      </c>
      <c r="J77" s="532">
        <v>0</v>
      </c>
      <c r="K77" s="532">
        <v>0</v>
      </c>
      <c r="L77" s="606"/>
    </row>
    <row r="78" spans="1:12" ht="18">
      <c r="A78" s="521" t="s">
        <v>215</v>
      </c>
      <c r="B78" s="547"/>
      <c r="C78" s="532"/>
      <c r="D78" s="532">
        <v>0</v>
      </c>
      <c r="E78" s="532">
        <v>0</v>
      </c>
      <c r="F78" s="532">
        <v>0</v>
      </c>
      <c r="G78" s="532">
        <v>0</v>
      </c>
      <c r="H78" s="532">
        <v>0</v>
      </c>
      <c r="I78" s="532">
        <v>0</v>
      </c>
      <c r="J78" s="532">
        <v>0</v>
      </c>
      <c r="K78" s="532">
        <v>0</v>
      </c>
      <c r="L78" s="606"/>
    </row>
    <row r="79" spans="1:12" ht="288">
      <c r="A79" s="273"/>
      <c r="B79" s="638" t="s">
        <v>285</v>
      </c>
      <c r="C79" s="274" t="s">
        <v>286</v>
      </c>
      <c r="D79" s="274" t="s">
        <v>286</v>
      </c>
      <c r="E79" s="274" t="s">
        <v>286</v>
      </c>
      <c r="F79" s="274" t="s">
        <v>286</v>
      </c>
      <c r="G79" s="274" t="s">
        <v>286</v>
      </c>
      <c r="H79" s="274" t="s">
        <v>286</v>
      </c>
      <c r="I79" s="274" t="s">
        <v>286</v>
      </c>
      <c r="J79" s="274" t="s">
        <v>286</v>
      </c>
      <c r="K79" s="274" t="s">
        <v>286</v>
      </c>
      <c r="L79" s="274" t="s">
        <v>286</v>
      </c>
    </row>
    <row r="80" spans="1:12" ht="36">
      <c r="A80" s="518" t="s">
        <v>213</v>
      </c>
      <c r="B80" s="519"/>
      <c r="C80" s="520"/>
      <c r="D80" s="520">
        <f t="shared" ref="D80:K80" si="11">SUM(D81:D83)</f>
        <v>0</v>
      </c>
      <c r="E80" s="520">
        <f t="shared" si="11"/>
        <v>0</v>
      </c>
      <c r="F80" s="520">
        <f t="shared" si="11"/>
        <v>0</v>
      </c>
      <c r="G80" s="520">
        <f t="shared" si="11"/>
        <v>0</v>
      </c>
      <c r="H80" s="520">
        <f t="shared" si="11"/>
        <v>0</v>
      </c>
      <c r="I80" s="520">
        <f t="shared" si="11"/>
        <v>0</v>
      </c>
      <c r="J80" s="520">
        <f t="shared" si="11"/>
        <v>0</v>
      </c>
      <c r="K80" s="520">
        <f t="shared" si="11"/>
        <v>0</v>
      </c>
      <c r="L80" s="610"/>
    </row>
    <row r="81" spans="1:12" ht="18">
      <c r="A81" s="521" t="s">
        <v>41</v>
      </c>
      <c r="B81" s="547"/>
      <c r="C81" s="532"/>
      <c r="D81" s="532">
        <v>0</v>
      </c>
      <c r="E81" s="532">
        <v>0</v>
      </c>
      <c r="F81" s="532">
        <v>0</v>
      </c>
      <c r="G81" s="532">
        <v>0</v>
      </c>
      <c r="H81" s="532">
        <v>0</v>
      </c>
      <c r="I81" s="532">
        <v>0</v>
      </c>
      <c r="J81" s="532">
        <v>0</v>
      </c>
      <c r="K81" s="532">
        <v>0</v>
      </c>
      <c r="L81" s="606"/>
    </row>
    <row r="82" spans="1:12" ht="18">
      <c r="A82" s="521" t="s">
        <v>214</v>
      </c>
      <c r="B82" s="547"/>
      <c r="C82" s="532"/>
      <c r="D82" s="532">
        <v>0</v>
      </c>
      <c r="E82" s="532">
        <v>0</v>
      </c>
      <c r="F82" s="532">
        <v>0</v>
      </c>
      <c r="G82" s="532">
        <v>0</v>
      </c>
      <c r="H82" s="532">
        <v>0</v>
      </c>
      <c r="I82" s="532">
        <v>0</v>
      </c>
      <c r="J82" s="532">
        <v>0</v>
      </c>
      <c r="K82" s="532">
        <v>0</v>
      </c>
      <c r="L82" s="606"/>
    </row>
    <row r="83" spans="1:12" ht="18">
      <c r="A83" s="521" t="s">
        <v>215</v>
      </c>
      <c r="B83" s="547"/>
      <c r="C83" s="532"/>
      <c r="D83" s="532">
        <v>0</v>
      </c>
      <c r="E83" s="532">
        <v>0</v>
      </c>
      <c r="F83" s="532">
        <v>0</v>
      </c>
      <c r="G83" s="532">
        <v>0</v>
      </c>
      <c r="H83" s="532">
        <v>0</v>
      </c>
      <c r="I83" s="532">
        <v>0</v>
      </c>
      <c r="J83" s="532">
        <v>0</v>
      </c>
      <c r="K83" s="532">
        <v>0</v>
      </c>
      <c r="L83" s="606"/>
    </row>
    <row r="84" spans="1:12" ht="378">
      <c r="A84" s="955" t="s">
        <v>1313</v>
      </c>
      <c r="B84" s="638" t="s">
        <v>287</v>
      </c>
      <c r="C84" s="274" t="s">
        <v>288</v>
      </c>
      <c r="D84" s="274" t="s">
        <v>288</v>
      </c>
      <c r="E84" s="274" t="s">
        <v>288</v>
      </c>
      <c r="F84" s="274" t="s">
        <v>288</v>
      </c>
      <c r="G84" s="274" t="s">
        <v>1562</v>
      </c>
      <c r="H84" s="274" t="s">
        <v>289</v>
      </c>
      <c r="I84" s="274" t="s">
        <v>289</v>
      </c>
      <c r="J84" s="274" t="s">
        <v>289</v>
      </c>
      <c r="K84" s="274" t="s">
        <v>289</v>
      </c>
      <c r="L84" s="274" t="s">
        <v>289</v>
      </c>
    </row>
    <row r="85" spans="1:12" ht="409.5">
      <c r="A85" s="955"/>
      <c r="B85" s="638" t="s">
        <v>290</v>
      </c>
      <c r="C85" s="533"/>
      <c r="D85" s="533"/>
      <c r="E85" s="533" t="s">
        <v>291</v>
      </c>
      <c r="F85" s="533" t="s">
        <v>292</v>
      </c>
      <c r="G85" s="533" t="s">
        <v>1563</v>
      </c>
      <c r="H85" s="533" t="s">
        <v>1314</v>
      </c>
      <c r="I85" s="533" t="s">
        <v>1315</v>
      </c>
      <c r="J85" s="533" t="s">
        <v>1316</v>
      </c>
      <c r="K85" s="533" t="s">
        <v>1317</v>
      </c>
      <c r="L85" s="533" t="s">
        <v>1317</v>
      </c>
    </row>
    <row r="86" spans="1:12" ht="36">
      <c r="A86" s="518" t="s">
        <v>213</v>
      </c>
      <c r="B86" s="519"/>
      <c r="C86" s="520"/>
      <c r="D86" s="520">
        <f t="shared" ref="D86:K86" si="12">SUM(D87:D89)</f>
        <v>0</v>
      </c>
      <c r="E86" s="520">
        <f t="shared" si="12"/>
        <v>0</v>
      </c>
      <c r="F86" s="520">
        <f t="shared" si="12"/>
        <v>0</v>
      </c>
      <c r="G86" s="520">
        <f t="shared" si="12"/>
        <v>0</v>
      </c>
      <c r="H86" s="520">
        <f t="shared" si="12"/>
        <v>0</v>
      </c>
      <c r="I86" s="520">
        <f t="shared" si="12"/>
        <v>0</v>
      </c>
      <c r="J86" s="520">
        <f t="shared" si="12"/>
        <v>0</v>
      </c>
      <c r="K86" s="520">
        <f t="shared" si="12"/>
        <v>0</v>
      </c>
      <c r="L86" s="610"/>
    </row>
    <row r="87" spans="1:12" ht="18">
      <c r="A87" s="521" t="s">
        <v>41</v>
      </c>
      <c r="B87" s="547"/>
      <c r="C87" s="532"/>
      <c r="D87" s="532">
        <v>0</v>
      </c>
      <c r="E87" s="532">
        <v>0</v>
      </c>
      <c r="F87" s="532">
        <v>0</v>
      </c>
      <c r="G87" s="532">
        <v>0</v>
      </c>
      <c r="H87" s="532">
        <v>0</v>
      </c>
      <c r="I87" s="532">
        <v>0</v>
      </c>
      <c r="J87" s="532">
        <v>0</v>
      </c>
      <c r="K87" s="532">
        <v>0</v>
      </c>
      <c r="L87" s="606"/>
    </row>
    <row r="88" spans="1:12" ht="18">
      <c r="A88" s="521" t="s">
        <v>214</v>
      </c>
      <c r="B88" s="547"/>
      <c r="C88" s="532"/>
      <c r="D88" s="532">
        <v>0</v>
      </c>
      <c r="E88" s="532">
        <v>0</v>
      </c>
      <c r="F88" s="532">
        <v>0</v>
      </c>
      <c r="G88" s="532">
        <v>0</v>
      </c>
      <c r="H88" s="532">
        <v>0</v>
      </c>
      <c r="I88" s="532">
        <v>0</v>
      </c>
      <c r="J88" s="532">
        <v>0</v>
      </c>
      <c r="K88" s="532">
        <v>0</v>
      </c>
      <c r="L88" s="606"/>
    </row>
    <row r="89" spans="1:12" ht="18">
      <c r="A89" s="521" t="s">
        <v>215</v>
      </c>
      <c r="B89" s="547"/>
      <c r="C89" s="532"/>
      <c r="D89" s="532">
        <v>0</v>
      </c>
      <c r="E89" s="532">
        <v>0</v>
      </c>
      <c r="F89" s="532">
        <v>0</v>
      </c>
      <c r="G89" s="532">
        <v>0</v>
      </c>
      <c r="H89" s="532">
        <v>0</v>
      </c>
      <c r="I89" s="532">
        <v>0</v>
      </c>
      <c r="J89" s="532">
        <v>0</v>
      </c>
      <c r="K89" s="532">
        <v>0</v>
      </c>
      <c r="L89" s="606"/>
    </row>
    <row r="90" spans="1:12" ht="409.5">
      <c r="A90" s="273" t="s">
        <v>1318</v>
      </c>
      <c r="B90" s="535" t="s">
        <v>293</v>
      </c>
      <c r="C90" s="274" t="s">
        <v>1319</v>
      </c>
      <c r="D90" s="274" t="s">
        <v>1320</v>
      </c>
      <c r="E90" s="274" t="s">
        <v>1321</v>
      </c>
      <c r="F90" s="274" t="s">
        <v>1322</v>
      </c>
      <c r="G90" s="533" t="s">
        <v>1564</v>
      </c>
      <c r="H90" s="533" t="s">
        <v>1323</v>
      </c>
      <c r="I90" s="533" t="s">
        <v>1323</v>
      </c>
      <c r="J90" s="533" t="s">
        <v>1324</v>
      </c>
      <c r="K90" s="533" t="s">
        <v>1323</v>
      </c>
      <c r="L90" s="533" t="s">
        <v>1323</v>
      </c>
    </row>
    <row r="91" spans="1:12" ht="36">
      <c r="A91" s="518" t="s">
        <v>213</v>
      </c>
      <c r="B91" s="519"/>
      <c r="C91" s="520"/>
      <c r="D91" s="520">
        <f>SUM(D92:D94)</f>
        <v>0</v>
      </c>
      <c r="E91" s="520">
        <f>SUM(E92:E94)</f>
        <v>0</v>
      </c>
      <c r="F91" s="520">
        <f>SUM(F92:F94)</f>
        <v>0</v>
      </c>
      <c r="G91" s="520">
        <f>SUM(G92:G94)</f>
        <v>0</v>
      </c>
      <c r="H91" s="520"/>
      <c r="I91" s="520"/>
      <c r="J91" s="520">
        <f>SUM(J92:J94)</f>
        <v>0</v>
      </c>
      <c r="K91" s="520">
        <f>SUM(K92:K94)</f>
        <v>0</v>
      </c>
      <c r="L91" s="610"/>
    </row>
    <row r="92" spans="1:12" ht="18">
      <c r="A92" s="521" t="s">
        <v>41</v>
      </c>
      <c r="B92" s="547"/>
      <c r="C92" s="532"/>
      <c r="D92" s="532">
        <v>0</v>
      </c>
      <c r="E92" s="532">
        <v>0</v>
      </c>
      <c r="F92" s="532">
        <v>0</v>
      </c>
      <c r="G92" s="532">
        <v>0</v>
      </c>
      <c r="H92" s="532"/>
      <c r="I92" s="532"/>
      <c r="J92" s="532">
        <v>0</v>
      </c>
      <c r="K92" s="532">
        <v>0</v>
      </c>
      <c r="L92" s="606"/>
    </row>
    <row r="93" spans="1:12" ht="18">
      <c r="A93" s="521" t="s">
        <v>214</v>
      </c>
      <c r="B93" s="547"/>
      <c r="C93" s="532"/>
      <c r="D93" s="532">
        <v>0</v>
      </c>
      <c r="E93" s="532">
        <v>0</v>
      </c>
      <c r="F93" s="532">
        <v>0</v>
      </c>
      <c r="G93" s="532">
        <v>0</v>
      </c>
      <c r="H93" s="532"/>
      <c r="I93" s="532"/>
      <c r="J93" s="532">
        <v>0</v>
      </c>
      <c r="K93" s="532">
        <v>0</v>
      </c>
      <c r="L93" s="606"/>
    </row>
    <row r="94" spans="1:12" ht="18">
      <c r="A94" s="521" t="s">
        <v>215</v>
      </c>
      <c r="B94" s="547"/>
      <c r="C94" s="532"/>
      <c r="D94" s="532">
        <v>0</v>
      </c>
      <c r="E94" s="532">
        <v>0</v>
      </c>
      <c r="F94" s="532">
        <v>0</v>
      </c>
      <c r="G94" s="532">
        <v>0</v>
      </c>
      <c r="H94" s="532"/>
      <c r="I94" s="532"/>
      <c r="J94" s="532">
        <v>0</v>
      </c>
      <c r="K94" s="532">
        <v>0</v>
      </c>
      <c r="L94" s="606"/>
    </row>
    <row r="95" spans="1:12" ht="288">
      <c r="A95" s="956" t="s">
        <v>294</v>
      </c>
      <c r="B95" s="638" t="s">
        <v>295</v>
      </c>
      <c r="C95" s="274" t="s">
        <v>296</v>
      </c>
      <c r="D95" s="274" t="s">
        <v>296</v>
      </c>
      <c r="E95" s="274" t="s">
        <v>296</v>
      </c>
      <c r="F95" s="274" t="s">
        <v>296</v>
      </c>
      <c r="G95" s="274" t="s">
        <v>1565</v>
      </c>
      <c r="H95" s="274" t="s">
        <v>296</v>
      </c>
      <c r="I95" s="274" t="s">
        <v>296</v>
      </c>
      <c r="J95" s="274" t="s">
        <v>296</v>
      </c>
      <c r="K95" s="274" t="s">
        <v>296</v>
      </c>
      <c r="L95" s="274" t="s">
        <v>296</v>
      </c>
    </row>
    <row r="96" spans="1:12" ht="324">
      <c r="A96" s="956"/>
      <c r="B96" s="638" t="s">
        <v>1146</v>
      </c>
      <c r="C96" s="274" t="s">
        <v>1147</v>
      </c>
      <c r="D96" s="274" t="s">
        <v>1148</v>
      </c>
      <c r="E96" s="274" t="s">
        <v>1149</v>
      </c>
      <c r="F96" s="274" t="s">
        <v>1150</v>
      </c>
      <c r="G96" s="274" t="s">
        <v>1566</v>
      </c>
      <c r="H96" s="274" t="s">
        <v>1151</v>
      </c>
      <c r="I96" s="274" t="s">
        <v>1152</v>
      </c>
      <c r="J96" s="274" t="s">
        <v>1153</v>
      </c>
      <c r="K96" s="274" t="s">
        <v>1153</v>
      </c>
      <c r="L96" s="274" t="s">
        <v>1567</v>
      </c>
    </row>
    <row r="97" spans="1:12" ht="36">
      <c r="A97" s="518" t="s">
        <v>213</v>
      </c>
      <c r="B97" s="519"/>
      <c r="C97" s="530">
        <f>SUM(C98:C100)</f>
        <v>200000</v>
      </c>
      <c r="D97" s="530">
        <f t="shared" ref="D97:L97" si="13">SUM(D98:D100)</f>
        <v>0</v>
      </c>
      <c r="E97" s="530">
        <f t="shared" si="13"/>
        <v>0</v>
      </c>
      <c r="F97" s="530">
        <f t="shared" si="13"/>
        <v>10000</v>
      </c>
      <c r="G97" s="530">
        <f t="shared" si="13"/>
        <v>10000</v>
      </c>
      <c r="H97" s="530">
        <f t="shared" si="13"/>
        <v>10000</v>
      </c>
      <c r="I97" s="530">
        <f t="shared" si="13"/>
        <v>10000</v>
      </c>
      <c r="J97" s="530">
        <f t="shared" si="13"/>
        <v>10000</v>
      </c>
      <c r="K97" s="530">
        <f t="shared" si="13"/>
        <v>10000</v>
      </c>
      <c r="L97" s="530">
        <f t="shared" si="13"/>
        <v>10000</v>
      </c>
    </row>
    <row r="98" spans="1:12" ht="18">
      <c r="A98" s="521" t="s">
        <v>41</v>
      </c>
      <c r="B98" s="547"/>
      <c r="C98" s="531">
        <v>150000</v>
      </c>
      <c r="D98" s="532">
        <v>0</v>
      </c>
      <c r="E98" s="532">
        <v>0</v>
      </c>
      <c r="F98" s="532">
        <v>10000</v>
      </c>
      <c r="G98" s="532">
        <v>10000</v>
      </c>
      <c r="H98" s="532">
        <v>10000</v>
      </c>
      <c r="I98" s="532">
        <v>10000</v>
      </c>
      <c r="J98" s="532">
        <v>10000</v>
      </c>
      <c r="K98" s="532">
        <v>10000</v>
      </c>
      <c r="L98" s="532">
        <v>10000</v>
      </c>
    </row>
    <row r="99" spans="1:12" ht="18">
      <c r="A99" s="521" t="s">
        <v>214</v>
      </c>
      <c r="B99" s="547"/>
      <c r="C99" s="531">
        <v>0</v>
      </c>
      <c r="D99" s="532">
        <v>0</v>
      </c>
      <c r="E99" s="532">
        <v>0</v>
      </c>
      <c r="F99" s="532">
        <v>0</v>
      </c>
      <c r="G99" s="532">
        <v>0</v>
      </c>
      <c r="H99" s="532">
        <v>0</v>
      </c>
      <c r="I99" s="532">
        <v>0</v>
      </c>
      <c r="J99" s="532">
        <v>0</v>
      </c>
      <c r="K99" s="532">
        <v>0</v>
      </c>
      <c r="L99" s="606"/>
    </row>
    <row r="100" spans="1:12" ht="18">
      <c r="A100" s="521" t="s">
        <v>215</v>
      </c>
      <c r="B100" s="547"/>
      <c r="C100" s="531">
        <v>50000</v>
      </c>
      <c r="D100" s="532">
        <v>0</v>
      </c>
      <c r="E100" s="532">
        <v>0</v>
      </c>
      <c r="F100" s="532">
        <v>0</v>
      </c>
      <c r="G100" s="532">
        <v>0</v>
      </c>
      <c r="H100" s="532">
        <v>0</v>
      </c>
      <c r="I100" s="532">
        <v>0</v>
      </c>
      <c r="J100" s="532">
        <v>0</v>
      </c>
      <c r="K100" s="532">
        <v>0</v>
      </c>
      <c r="L100" s="606"/>
    </row>
    <row r="101" spans="1:12" ht="409.5">
      <c r="A101" s="273" t="s">
        <v>1325</v>
      </c>
      <c r="B101" s="535"/>
      <c r="C101" s="274"/>
      <c r="D101" s="274" t="s">
        <v>1326</v>
      </c>
      <c r="E101" s="274"/>
      <c r="F101" s="274"/>
      <c r="G101" s="533"/>
      <c r="H101" s="533" t="s">
        <v>1327</v>
      </c>
      <c r="I101" s="533" t="s">
        <v>1328</v>
      </c>
      <c r="J101" s="533" t="s">
        <v>1329</v>
      </c>
      <c r="K101" s="533" t="s">
        <v>1330</v>
      </c>
      <c r="L101" s="533" t="s">
        <v>1330</v>
      </c>
    </row>
    <row r="102" spans="1:12" ht="18">
      <c r="A102" s="521" t="s">
        <v>214</v>
      </c>
      <c r="B102" s="547"/>
      <c r="C102" s="531">
        <v>0</v>
      </c>
      <c r="D102" s="532">
        <v>0</v>
      </c>
      <c r="E102" s="532">
        <v>0</v>
      </c>
      <c r="F102" s="532">
        <v>0</v>
      </c>
      <c r="G102" s="532">
        <v>0</v>
      </c>
      <c r="H102" s="532">
        <v>0</v>
      </c>
      <c r="I102" s="532">
        <v>0</v>
      </c>
      <c r="J102" s="532">
        <v>0</v>
      </c>
      <c r="K102" s="532">
        <v>0</v>
      </c>
      <c r="L102" s="606"/>
    </row>
    <row r="103" spans="1:12" ht="18">
      <c r="A103" s="521" t="s">
        <v>215</v>
      </c>
      <c r="B103" s="547"/>
      <c r="C103" s="531">
        <v>50000</v>
      </c>
      <c r="D103" s="532">
        <v>0</v>
      </c>
      <c r="E103" s="532">
        <v>0</v>
      </c>
      <c r="F103" s="532">
        <v>0</v>
      </c>
      <c r="G103" s="532">
        <v>0</v>
      </c>
      <c r="H103" s="532">
        <v>0</v>
      </c>
      <c r="I103" s="532">
        <v>0</v>
      </c>
      <c r="J103" s="532">
        <v>0</v>
      </c>
      <c r="K103" s="532">
        <v>0</v>
      </c>
      <c r="L103" s="606"/>
    </row>
    <row r="104" spans="1:12" ht="36">
      <c r="A104" s="518" t="s">
        <v>213</v>
      </c>
      <c r="B104" s="519"/>
      <c r="C104" s="530"/>
      <c r="D104" s="520"/>
      <c r="E104" s="520"/>
      <c r="F104" s="520"/>
      <c r="G104" s="520"/>
      <c r="H104" s="532">
        <f>SUM(H105:H107)</f>
        <v>3514000</v>
      </c>
      <c r="I104" s="520"/>
      <c r="J104" s="520"/>
      <c r="K104" s="520"/>
      <c r="L104" s="610"/>
    </row>
    <row r="105" spans="1:12" ht="18">
      <c r="A105" s="521" t="s">
        <v>41</v>
      </c>
      <c r="B105" s="547"/>
      <c r="C105" s="531">
        <v>0</v>
      </c>
      <c r="D105" s="532">
        <v>0</v>
      </c>
      <c r="E105" s="532">
        <v>0</v>
      </c>
      <c r="F105" s="532"/>
      <c r="G105" s="532"/>
      <c r="H105" s="532"/>
      <c r="I105" s="532"/>
      <c r="J105" s="532"/>
      <c r="K105" s="532"/>
      <c r="L105" s="606"/>
    </row>
    <row r="106" spans="1:12" ht="18">
      <c r="A106" s="521" t="s">
        <v>214</v>
      </c>
      <c r="B106" s="547"/>
      <c r="C106" s="531">
        <v>0</v>
      </c>
      <c r="D106" s="532">
        <v>0</v>
      </c>
      <c r="E106" s="532">
        <v>0</v>
      </c>
      <c r="F106" s="532">
        <v>0</v>
      </c>
      <c r="G106" s="532">
        <v>0</v>
      </c>
      <c r="H106" s="532">
        <v>0</v>
      </c>
      <c r="I106" s="532">
        <v>0</v>
      </c>
      <c r="J106" s="532">
        <v>0</v>
      </c>
      <c r="K106" s="532">
        <v>0</v>
      </c>
      <c r="L106" s="606"/>
    </row>
    <row r="107" spans="1:12" ht="18">
      <c r="A107" s="521" t="s">
        <v>215</v>
      </c>
      <c r="B107" s="547"/>
      <c r="C107" s="531"/>
      <c r="D107" s="532">
        <v>0</v>
      </c>
      <c r="E107" s="532">
        <v>0</v>
      </c>
      <c r="F107" s="532">
        <v>0</v>
      </c>
      <c r="G107" s="532">
        <v>0</v>
      </c>
      <c r="H107" s="532">
        <v>3514000</v>
      </c>
      <c r="I107" s="532">
        <v>0</v>
      </c>
      <c r="J107" s="532">
        <v>0</v>
      </c>
      <c r="K107" s="532">
        <v>0</v>
      </c>
      <c r="L107" s="606"/>
    </row>
    <row r="108" spans="1:12" ht="409.5">
      <c r="A108" s="615" t="s">
        <v>1331</v>
      </c>
      <c r="B108" s="535"/>
      <c r="C108" s="274"/>
      <c r="D108" s="274" t="s">
        <v>1326</v>
      </c>
      <c r="E108" s="274"/>
      <c r="F108" s="274"/>
      <c r="G108" s="533"/>
      <c r="H108" s="533" t="s">
        <v>1332</v>
      </c>
      <c r="I108" s="533" t="s">
        <v>1333</v>
      </c>
      <c r="J108" s="533" t="s">
        <v>1334</v>
      </c>
      <c r="K108" s="533" t="s">
        <v>1334</v>
      </c>
      <c r="L108" s="533" t="s">
        <v>1334</v>
      </c>
    </row>
    <row r="109" spans="1:12" ht="36">
      <c r="A109" s="518" t="s">
        <v>213</v>
      </c>
      <c r="B109" s="638"/>
      <c r="C109" s="533"/>
      <c r="D109" s="533"/>
      <c r="E109" s="533"/>
      <c r="F109" s="533"/>
      <c r="G109" s="533"/>
      <c r="H109" s="533">
        <f>SUM(H110:H112)</f>
        <v>2841276</v>
      </c>
      <c r="I109" s="533"/>
      <c r="J109" s="533"/>
      <c r="K109" s="533"/>
      <c r="L109" s="616"/>
    </row>
    <row r="110" spans="1:12" ht="18">
      <c r="A110" s="521" t="s">
        <v>41</v>
      </c>
      <c r="B110" s="547"/>
      <c r="C110" s="531"/>
      <c r="D110" s="532">
        <v>0</v>
      </c>
      <c r="E110" s="532">
        <v>0</v>
      </c>
      <c r="F110" s="532"/>
      <c r="G110" s="532"/>
      <c r="H110" s="532"/>
      <c r="I110" s="532"/>
      <c r="J110" s="532"/>
      <c r="K110" s="532"/>
      <c r="L110" s="617"/>
    </row>
    <row r="111" spans="1:12" ht="18">
      <c r="A111" s="521" t="s">
        <v>214</v>
      </c>
      <c r="B111" s="547"/>
      <c r="C111" s="531">
        <v>0</v>
      </c>
      <c r="D111" s="532">
        <v>0</v>
      </c>
      <c r="E111" s="532">
        <v>0</v>
      </c>
      <c r="F111" s="532">
        <v>0</v>
      </c>
      <c r="G111" s="532">
        <v>0</v>
      </c>
      <c r="H111" s="532">
        <v>0</v>
      </c>
      <c r="I111" s="532">
        <v>0</v>
      </c>
      <c r="J111" s="532">
        <v>0</v>
      </c>
      <c r="K111" s="532">
        <v>0</v>
      </c>
      <c r="L111" s="606"/>
    </row>
    <row r="112" spans="1:12" ht="18">
      <c r="A112" s="521" t="s">
        <v>215</v>
      </c>
      <c r="B112" s="547"/>
      <c r="D112" s="532">
        <v>0</v>
      </c>
      <c r="E112" s="532">
        <v>0</v>
      </c>
      <c r="F112" s="532">
        <v>0</v>
      </c>
      <c r="G112" s="532">
        <v>0</v>
      </c>
      <c r="H112" s="531">
        <v>2841276</v>
      </c>
      <c r="I112" s="532">
        <v>0</v>
      </c>
      <c r="J112" s="532">
        <v>0</v>
      </c>
      <c r="K112" s="532">
        <v>0</v>
      </c>
      <c r="L112" s="606"/>
    </row>
    <row r="113" spans="1:12" ht="409.5">
      <c r="A113" s="273" t="s">
        <v>297</v>
      </c>
      <c r="B113" s="638" t="s">
        <v>298</v>
      </c>
      <c r="C113" s="274" t="s">
        <v>1071</v>
      </c>
      <c r="D113" s="274" t="s">
        <v>1072</v>
      </c>
      <c r="E113" s="274" t="s">
        <v>1073</v>
      </c>
      <c r="F113" s="274" t="s">
        <v>1074</v>
      </c>
      <c r="G113" s="274" t="s">
        <v>1568</v>
      </c>
      <c r="H113" s="274" t="s">
        <v>1075</v>
      </c>
      <c r="I113" s="274" t="s">
        <v>1076</v>
      </c>
      <c r="J113" s="274" t="s">
        <v>1077</v>
      </c>
      <c r="K113" s="274" t="s">
        <v>1077</v>
      </c>
      <c r="L113" s="274" t="s">
        <v>1569</v>
      </c>
    </row>
    <row r="114" spans="1:12" ht="36">
      <c r="A114" s="518" t="s">
        <v>213</v>
      </c>
      <c r="B114" s="519"/>
      <c r="C114" s="520"/>
      <c r="D114" s="520">
        <f t="shared" ref="D114:K114" si="14">SUM(D115:D117)</f>
        <v>0</v>
      </c>
      <c r="E114" s="520">
        <f t="shared" si="14"/>
        <v>0</v>
      </c>
      <c r="F114" s="520">
        <f t="shared" si="14"/>
        <v>0</v>
      </c>
      <c r="G114" s="520">
        <f t="shared" si="14"/>
        <v>0</v>
      </c>
      <c r="H114" s="520">
        <f t="shared" si="14"/>
        <v>0</v>
      </c>
      <c r="I114" s="520">
        <f t="shared" si="14"/>
        <v>0</v>
      </c>
      <c r="J114" s="520">
        <f t="shared" si="14"/>
        <v>0</v>
      </c>
      <c r="K114" s="520">
        <f t="shared" si="14"/>
        <v>0</v>
      </c>
      <c r="L114" s="610"/>
    </row>
    <row r="115" spans="1:12" ht="18">
      <c r="A115" s="521" t="s">
        <v>41</v>
      </c>
      <c r="B115" s="547"/>
      <c r="C115" s="532"/>
      <c r="D115" s="532">
        <v>0</v>
      </c>
      <c r="E115" s="532">
        <v>0</v>
      </c>
      <c r="F115" s="532">
        <v>0</v>
      </c>
      <c r="G115" s="532">
        <v>0</v>
      </c>
      <c r="H115" s="532">
        <v>0</v>
      </c>
      <c r="I115" s="532">
        <v>0</v>
      </c>
      <c r="J115" s="532">
        <v>0</v>
      </c>
      <c r="K115" s="532">
        <v>0</v>
      </c>
      <c r="L115" s="606"/>
    </row>
    <row r="116" spans="1:12" ht="18">
      <c r="A116" s="521" t="s">
        <v>214</v>
      </c>
      <c r="B116" s="547"/>
      <c r="C116" s="532"/>
      <c r="D116" s="532">
        <v>0</v>
      </c>
      <c r="E116" s="532">
        <v>0</v>
      </c>
      <c r="F116" s="532">
        <v>0</v>
      </c>
      <c r="G116" s="532">
        <v>0</v>
      </c>
      <c r="H116" s="532">
        <v>0</v>
      </c>
      <c r="I116" s="532">
        <v>0</v>
      </c>
      <c r="J116" s="532">
        <v>0</v>
      </c>
      <c r="K116" s="532">
        <v>0</v>
      </c>
      <c r="L116" s="606"/>
    </row>
    <row r="117" spans="1:12" ht="18">
      <c r="A117" s="521" t="s">
        <v>215</v>
      </c>
      <c r="B117" s="547"/>
      <c r="C117" s="532"/>
      <c r="D117" s="532">
        <v>0</v>
      </c>
      <c r="E117" s="532">
        <v>0</v>
      </c>
      <c r="F117" s="532">
        <v>0</v>
      </c>
      <c r="G117" s="532">
        <v>0</v>
      </c>
      <c r="H117" s="532">
        <v>0</v>
      </c>
      <c r="I117" s="532">
        <v>0</v>
      </c>
      <c r="J117" s="532">
        <v>0</v>
      </c>
      <c r="K117" s="532">
        <v>0</v>
      </c>
      <c r="L117" s="606"/>
    </row>
    <row r="118" spans="1:12" ht="378">
      <c r="A118" s="273" t="s">
        <v>299</v>
      </c>
      <c r="B118" s="638" t="s">
        <v>300</v>
      </c>
      <c r="C118" s="274" t="s">
        <v>301</v>
      </c>
      <c r="D118" s="274" t="s">
        <v>302</v>
      </c>
      <c r="E118" s="274" t="s">
        <v>303</v>
      </c>
      <c r="F118" s="274" t="s">
        <v>1078</v>
      </c>
      <c r="G118" s="274" t="s">
        <v>1570</v>
      </c>
      <c r="H118" s="274" t="s">
        <v>304</v>
      </c>
      <c r="I118" s="274" t="s">
        <v>304</v>
      </c>
      <c r="J118" s="274" t="s">
        <v>304</v>
      </c>
      <c r="K118" s="274" t="s">
        <v>304</v>
      </c>
      <c r="L118" s="274" t="s">
        <v>304</v>
      </c>
    </row>
    <row r="119" spans="1:12" ht="36">
      <c r="A119" s="518" t="s">
        <v>213</v>
      </c>
      <c r="B119" s="519"/>
      <c r="C119" s="520"/>
      <c r="D119" s="520">
        <f t="shared" ref="D119:K119" si="15">SUM(D120:D122)</f>
        <v>0</v>
      </c>
      <c r="E119" s="520">
        <f t="shared" si="15"/>
        <v>0</v>
      </c>
      <c r="F119" s="520">
        <f t="shared" si="15"/>
        <v>0</v>
      </c>
      <c r="G119" s="520">
        <f t="shared" si="15"/>
        <v>0</v>
      </c>
      <c r="H119" s="520">
        <f t="shared" si="15"/>
        <v>0</v>
      </c>
      <c r="I119" s="520">
        <f t="shared" si="15"/>
        <v>0</v>
      </c>
      <c r="J119" s="520">
        <f t="shared" si="15"/>
        <v>0</v>
      </c>
      <c r="K119" s="520">
        <f t="shared" si="15"/>
        <v>0</v>
      </c>
      <c r="L119" s="610"/>
    </row>
    <row r="120" spans="1:12" ht="18">
      <c r="A120" s="521" t="s">
        <v>41</v>
      </c>
      <c r="B120" s="547"/>
      <c r="C120" s="532"/>
      <c r="D120" s="532">
        <v>0</v>
      </c>
      <c r="E120" s="532">
        <v>0</v>
      </c>
      <c r="F120" s="532">
        <v>0</v>
      </c>
      <c r="G120" s="532">
        <v>0</v>
      </c>
      <c r="H120" s="532">
        <v>0</v>
      </c>
      <c r="I120" s="532">
        <v>0</v>
      </c>
      <c r="J120" s="532">
        <v>0</v>
      </c>
      <c r="K120" s="532">
        <v>0</v>
      </c>
      <c r="L120" s="606"/>
    </row>
    <row r="121" spans="1:12" ht="18">
      <c r="A121" s="521" t="s">
        <v>214</v>
      </c>
      <c r="B121" s="547"/>
      <c r="C121" s="532"/>
      <c r="D121" s="532">
        <v>0</v>
      </c>
      <c r="E121" s="532">
        <v>0</v>
      </c>
      <c r="F121" s="532">
        <v>0</v>
      </c>
      <c r="G121" s="532">
        <v>0</v>
      </c>
      <c r="H121" s="532">
        <v>0</v>
      </c>
      <c r="I121" s="532">
        <v>0</v>
      </c>
      <c r="J121" s="532">
        <v>0</v>
      </c>
      <c r="K121" s="532">
        <v>0</v>
      </c>
      <c r="L121" s="606"/>
    </row>
    <row r="122" spans="1:12" ht="18">
      <c r="A122" s="521" t="s">
        <v>215</v>
      </c>
      <c r="B122" s="547"/>
      <c r="C122" s="532"/>
      <c r="D122" s="532">
        <v>0</v>
      </c>
      <c r="E122" s="532">
        <v>0</v>
      </c>
      <c r="F122" s="532">
        <v>0</v>
      </c>
      <c r="G122" s="532">
        <v>0</v>
      </c>
      <c r="H122" s="532">
        <v>0</v>
      </c>
      <c r="I122" s="532">
        <v>0</v>
      </c>
      <c r="J122" s="532">
        <v>0</v>
      </c>
      <c r="K122" s="532">
        <v>0</v>
      </c>
      <c r="L122" s="606"/>
    </row>
    <row r="123" spans="1:12" ht="306">
      <c r="A123" s="273" t="s">
        <v>305</v>
      </c>
      <c r="B123" s="638" t="s">
        <v>306</v>
      </c>
      <c r="C123" s="274" t="s">
        <v>307</v>
      </c>
      <c r="D123" s="274" t="s">
        <v>308</v>
      </c>
      <c r="E123" s="274" t="s">
        <v>308</v>
      </c>
      <c r="F123" s="533" t="s">
        <v>309</v>
      </c>
      <c r="G123" s="533" t="s">
        <v>1571</v>
      </c>
      <c r="H123" s="533" t="s">
        <v>309</v>
      </c>
      <c r="I123" s="533" t="s">
        <v>309</v>
      </c>
      <c r="J123" s="533" t="s">
        <v>309</v>
      </c>
      <c r="K123" s="533" t="s">
        <v>309</v>
      </c>
      <c r="L123" s="533" t="s">
        <v>309</v>
      </c>
    </row>
    <row r="124" spans="1:12" ht="36">
      <c r="A124" s="518" t="s">
        <v>213</v>
      </c>
      <c r="B124" s="519"/>
      <c r="C124" s="520"/>
      <c r="D124" s="520">
        <f t="shared" ref="D124:K124" si="16">SUM(D125:D127)</f>
        <v>0</v>
      </c>
      <c r="E124" s="520">
        <f t="shared" si="16"/>
        <v>0</v>
      </c>
      <c r="F124" s="520">
        <f t="shared" si="16"/>
        <v>0</v>
      </c>
      <c r="G124" s="520">
        <f t="shared" si="16"/>
        <v>0</v>
      </c>
      <c r="H124" s="520">
        <f t="shared" si="16"/>
        <v>0</v>
      </c>
      <c r="I124" s="520">
        <f t="shared" si="16"/>
        <v>0</v>
      </c>
      <c r="J124" s="520">
        <f t="shared" si="16"/>
        <v>0</v>
      </c>
      <c r="K124" s="520">
        <f t="shared" si="16"/>
        <v>0</v>
      </c>
      <c r="L124" s="610"/>
    </row>
    <row r="125" spans="1:12" ht="18">
      <c r="A125" s="521" t="s">
        <v>41</v>
      </c>
      <c r="B125" s="547"/>
      <c r="C125" s="532"/>
      <c r="D125" s="532">
        <v>0</v>
      </c>
      <c r="E125" s="532">
        <v>0</v>
      </c>
      <c r="F125" s="532">
        <v>0</v>
      </c>
      <c r="G125" s="532">
        <v>0</v>
      </c>
      <c r="H125" s="532">
        <v>0</v>
      </c>
      <c r="I125" s="532">
        <v>0</v>
      </c>
      <c r="J125" s="532">
        <v>0</v>
      </c>
      <c r="K125" s="532">
        <v>0</v>
      </c>
      <c r="L125" s="606"/>
    </row>
    <row r="126" spans="1:12" ht="18">
      <c r="A126" s="521" t="s">
        <v>214</v>
      </c>
      <c r="B126" s="547"/>
      <c r="C126" s="532"/>
      <c r="D126" s="532">
        <v>0</v>
      </c>
      <c r="E126" s="532">
        <v>0</v>
      </c>
      <c r="F126" s="532">
        <v>0</v>
      </c>
      <c r="G126" s="532">
        <v>0</v>
      </c>
      <c r="H126" s="532">
        <v>0</v>
      </c>
      <c r="I126" s="532">
        <v>0</v>
      </c>
      <c r="J126" s="532">
        <v>0</v>
      </c>
      <c r="K126" s="532">
        <v>0</v>
      </c>
      <c r="L126" s="606"/>
    </row>
    <row r="127" spans="1:12" ht="18">
      <c r="A127" s="521" t="s">
        <v>215</v>
      </c>
      <c r="B127" s="547"/>
      <c r="C127" s="532"/>
      <c r="D127" s="532">
        <v>0</v>
      </c>
      <c r="E127" s="532">
        <v>0</v>
      </c>
      <c r="F127" s="532">
        <v>0</v>
      </c>
      <c r="G127" s="532">
        <v>0</v>
      </c>
      <c r="H127" s="532">
        <v>0</v>
      </c>
      <c r="I127" s="532">
        <v>0</v>
      </c>
      <c r="J127" s="532">
        <v>0</v>
      </c>
      <c r="K127" s="532">
        <v>0</v>
      </c>
      <c r="L127" s="606"/>
    </row>
    <row r="128" spans="1:12" ht="360">
      <c r="A128" s="273" t="s">
        <v>310</v>
      </c>
      <c r="B128" s="638" t="s">
        <v>311</v>
      </c>
      <c r="C128" s="274" t="s">
        <v>312</v>
      </c>
      <c r="D128" s="274" t="s">
        <v>312</v>
      </c>
      <c r="E128" s="274" t="s">
        <v>312</v>
      </c>
      <c r="F128" s="274" t="s">
        <v>312</v>
      </c>
      <c r="G128" s="274" t="s">
        <v>1572</v>
      </c>
      <c r="H128" s="274" t="s">
        <v>312</v>
      </c>
      <c r="I128" s="274" t="s">
        <v>312</v>
      </c>
      <c r="J128" s="274" t="s">
        <v>312</v>
      </c>
      <c r="K128" s="274" t="s">
        <v>312</v>
      </c>
      <c r="L128" s="533" t="s">
        <v>309</v>
      </c>
    </row>
    <row r="129" spans="1:12" ht="36">
      <c r="A129" s="518" t="s">
        <v>213</v>
      </c>
      <c r="B129" s="519"/>
      <c r="C129" s="520"/>
      <c r="D129" s="520">
        <f t="shared" ref="D129:K129" si="17">SUM(D130:D132)</f>
        <v>0</v>
      </c>
      <c r="E129" s="520">
        <f t="shared" si="17"/>
        <v>0</v>
      </c>
      <c r="F129" s="520">
        <f t="shared" si="17"/>
        <v>0</v>
      </c>
      <c r="G129" s="520">
        <f t="shared" si="17"/>
        <v>0</v>
      </c>
      <c r="H129" s="520">
        <f t="shared" si="17"/>
        <v>0</v>
      </c>
      <c r="I129" s="520">
        <f t="shared" si="17"/>
        <v>0</v>
      </c>
      <c r="J129" s="520">
        <f t="shared" si="17"/>
        <v>0</v>
      </c>
      <c r="K129" s="520">
        <f t="shared" si="17"/>
        <v>0</v>
      </c>
      <c r="L129" s="610"/>
    </row>
    <row r="130" spans="1:12" ht="18">
      <c r="A130" s="521" t="s">
        <v>41</v>
      </c>
      <c r="B130" s="547"/>
      <c r="C130" s="532"/>
      <c r="D130" s="532">
        <v>0</v>
      </c>
      <c r="E130" s="532">
        <v>0</v>
      </c>
      <c r="F130" s="532">
        <v>0</v>
      </c>
      <c r="G130" s="532">
        <v>0</v>
      </c>
      <c r="H130" s="532">
        <v>0</v>
      </c>
      <c r="I130" s="532">
        <v>0</v>
      </c>
      <c r="J130" s="532">
        <v>0</v>
      </c>
      <c r="K130" s="532">
        <v>0</v>
      </c>
      <c r="L130" s="606"/>
    </row>
    <row r="131" spans="1:12" ht="18">
      <c r="A131" s="521" t="s">
        <v>214</v>
      </c>
      <c r="B131" s="547"/>
      <c r="C131" s="532"/>
      <c r="D131" s="532">
        <v>0</v>
      </c>
      <c r="E131" s="532">
        <v>0</v>
      </c>
      <c r="F131" s="532">
        <v>0</v>
      </c>
      <c r="G131" s="532">
        <v>0</v>
      </c>
      <c r="H131" s="532">
        <v>0</v>
      </c>
      <c r="I131" s="532">
        <v>0</v>
      </c>
      <c r="J131" s="532">
        <v>0</v>
      </c>
      <c r="K131" s="532">
        <v>0</v>
      </c>
      <c r="L131" s="606"/>
    </row>
    <row r="132" spans="1:12" ht="18">
      <c r="A132" s="521" t="s">
        <v>215</v>
      </c>
      <c r="B132" s="547"/>
      <c r="C132" s="532"/>
      <c r="D132" s="532">
        <v>0</v>
      </c>
      <c r="E132" s="532">
        <v>0</v>
      </c>
      <c r="F132" s="532">
        <v>0</v>
      </c>
      <c r="G132" s="532">
        <v>0</v>
      </c>
      <c r="H132" s="532">
        <v>0</v>
      </c>
      <c r="I132" s="532">
        <v>0</v>
      </c>
      <c r="J132" s="532">
        <v>0</v>
      </c>
      <c r="K132" s="532">
        <v>0</v>
      </c>
      <c r="L132" s="606"/>
    </row>
    <row r="133" spans="1:12" ht="342">
      <c r="A133" s="273" t="s">
        <v>1573</v>
      </c>
      <c r="B133" s="638" t="s">
        <v>313</v>
      </c>
      <c r="C133" s="274" t="s">
        <v>314</v>
      </c>
      <c r="D133" s="274" t="s">
        <v>314</v>
      </c>
      <c r="E133" s="274" t="s">
        <v>314</v>
      </c>
      <c r="F133" s="274" t="s">
        <v>314</v>
      </c>
      <c r="G133" s="274" t="s">
        <v>1574</v>
      </c>
      <c r="H133" s="274" t="s">
        <v>1335</v>
      </c>
      <c r="I133" s="274" t="s">
        <v>1335</v>
      </c>
      <c r="J133" s="274" t="s">
        <v>1335</v>
      </c>
      <c r="K133" s="274" t="s">
        <v>1335</v>
      </c>
      <c r="L133" s="274" t="s">
        <v>1335</v>
      </c>
    </row>
    <row r="134" spans="1:12" ht="36">
      <c r="A134" s="518" t="s">
        <v>213</v>
      </c>
      <c r="B134" s="519"/>
      <c r="C134" s="520"/>
      <c r="D134" s="520">
        <f t="shared" ref="D134:K134" si="18">SUM(D135:D137)</f>
        <v>0</v>
      </c>
      <c r="E134" s="520">
        <f t="shared" si="18"/>
        <v>0</v>
      </c>
      <c r="F134" s="520">
        <f t="shared" si="18"/>
        <v>0</v>
      </c>
      <c r="G134" s="520">
        <f t="shared" si="18"/>
        <v>0</v>
      </c>
      <c r="H134" s="520">
        <f t="shared" si="18"/>
        <v>0</v>
      </c>
      <c r="I134" s="520">
        <f t="shared" si="18"/>
        <v>0</v>
      </c>
      <c r="J134" s="520">
        <f t="shared" si="18"/>
        <v>0</v>
      </c>
      <c r="K134" s="520">
        <f t="shared" si="18"/>
        <v>0</v>
      </c>
      <c r="L134" s="610"/>
    </row>
    <row r="135" spans="1:12" ht="18">
      <c r="A135" s="521" t="s">
        <v>41</v>
      </c>
      <c r="B135" s="547"/>
      <c r="C135" s="532"/>
      <c r="D135" s="532">
        <v>0</v>
      </c>
      <c r="E135" s="532">
        <v>0</v>
      </c>
      <c r="F135" s="532">
        <v>0</v>
      </c>
      <c r="G135" s="532">
        <v>0</v>
      </c>
      <c r="H135" s="532">
        <v>0</v>
      </c>
      <c r="I135" s="532">
        <v>0</v>
      </c>
      <c r="J135" s="532">
        <v>0</v>
      </c>
      <c r="K135" s="532">
        <v>0</v>
      </c>
      <c r="L135" s="606"/>
    </row>
    <row r="136" spans="1:12" ht="18">
      <c r="A136" s="521" t="s">
        <v>214</v>
      </c>
      <c r="B136" s="547"/>
      <c r="C136" s="532"/>
      <c r="D136" s="532">
        <v>0</v>
      </c>
      <c r="E136" s="532">
        <v>0</v>
      </c>
      <c r="F136" s="532">
        <v>0</v>
      </c>
      <c r="G136" s="532">
        <v>0</v>
      </c>
      <c r="H136" s="532">
        <v>0</v>
      </c>
      <c r="I136" s="532">
        <v>0</v>
      </c>
      <c r="J136" s="532">
        <v>0</v>
      </c>
      <c r="K136" s="532">
        <v>0</v>
      </c>
      <c r="L136" s="606"/>
    </row>
    <row r="137" spans="1:12" ht="18">
      <c r="A137" s="521" t="s">
        <v>215</v>
      </c>
      <c r="B137" s="547"/>
      <c r="C137" s="532"/>
      <c r="D137" s="532">
        <v>0</v>
      </c>
      <c r="E137" s="532">
        <v>0</v>
      </c>
      <c r="F137" s="532">
        <v>0</v>
      </c>
      <c r="G137" s="532">
        <v>0</v>
      </c>
      <c r="H137" s="532">
        <v>0</v>
      </c>
      <c r="I137" s="532">
        <v>0</v>
      </c>
      <c r="J137" s="532">
        <v>0</v>
      </c>
      <c r="K137" s="532">
        <v>0</v>
      </c>
      <c r="L137" s="606"/>
    </row>
    <row r="138" spans="1:12" ht="409.5">
      <c r="A138" s="952" t="s">
        <v>315</v>
      </c>
      <c r="B138" s="638" t="s">
        <v>316</v>
      </c>
      <c r="C138" s="274" t="s">
        <v>317</v>
      </c>
      <c r="D138" s="274" t="s">
        <v>317</v>
      </c>
      <c r="E138" s="274" t="s">
        <v>318</v>
      </c>
      <c r="F138" s="274" t="s">
        <v>319</v>
      </c>
      <c r="G138" s="274" t="s">
        <v>1575</v>
      </c>
      <c r="H138" s="274" t="s">
        <v>320</v>
      </c>
      <c r="I138" s="274" t="s">
        <v>321</v>
      </c>
      <c r="J138" s="274" t="s">
        <v>322</v>
      </c>
      <c r="K138" s="274" t="s">
        <v>322</v>
      </c>
      <c r="L138" s="274" t="s">
        <v>322</v>
      </c>
    </row>
    <row r="139" spans="1:12" ht="180">
      <c r="A139" s="952"/>
      <c r="B139" s="638"/>
      <c r="C139" s="274"/>
      <c r="D139" s="274"/>
      <c r="E139" s="274"/>
      <c r="F139" s="533" t="s">
        <v>323</v>
      </c>
      <c r="G139" s="533" t="s">
        <v>1576</v>
      </c>
      <c r="H139" s="533" t="s">
        <v>324</v>
      </c>
      <c r="I139" s="533" t="s">
        <v>324</v>
      </c>
      <c r="J139" s="533" t="s">
        <v>324</v>
      </c>
      <c r="K139" s="533" t="s">
        <v>324</v>
      </c>
      <c r="L139" s="533" t="s">
        <v>324</v>
      </c>
    </row>
    <row r="140" spans="1:12" ht="72">
      <c r="A140" s="952"/>
      <c r="B140" s="638"/>
      <c r="C140" s="274"/>
      <c r="D140" s="274"/>
      <c r="E140" s="274"/>
      <c r="F140" s="533" t="s">
        <v>325</v>
      </c>
      <c r="G140" s="536"/>
      <c r="H140" s="536"/>
      <c r="I140" s="536"/>
      <c r="J140" s="536"/>
      <c r="K140" s="536"/>
      <c r="L140" s="606"/>
    </row>
    <row r="141" spans="1:12" ht="324">
      <c r="A141" s="952"/>
      <c r="B141" s="638" t="s">
        <v>326</v>
      </c>
      <c r="C141" s="274"/>
      <c r="D141" s="274"/>
      <c r="E141" s="533" t="s">
        <v>327</v>
      </c>
      <c r="F141" s="533" t="s">
        <v>328</v>
      </c>
      <c r="G141" s="274" t="s">
        <v>1577</v>
      </c>
      <c r="H141" s="274" t="s">
        <v>329</v>
      </c>
      <c r="I141" s="274" t="s">
        <v>329</v>
      </c>
      <c r="J141" s="274" t="s">
        <v>329</v>
      </c>
      <c r="K141" s="274" t="s">
        <v>329</v>
      </c>
      <c r="L141" s="274" t="s">
        <v>329</v>
      </c>
    </row>
    <row r="142" spans="1:12" ht="36">
      <c r="A142" s="518" t="s">
        <v>213</v>
      </c>
      <c r="B142" s="519"/>
      <c r="C142" s="530">
        <f>SUM(C143:C145)</f>
        <v>50000</v>
      </c>
      <c r="D142" s="530">
        <f t="shared" ref="D142:L142" si="19">SUM(D143:D145)</f>
        <v>28000</v>
      </c>
      <c r="E142" s="530">
        <f t="shared" si="19"/>
        <v>0</v>
      </c>
      <c r="F142" s="530">
        <f t="shared" si="19"/>
        <v>90000</v>
      </c>
      <c r="G142" s="530"/>
      <c r="H142" s="530">
        <f t="shared" si="19"/>
        <v>50000</v>
      </c>
      <c r="I142" s="530">
        <f t="shared" si="19"/>
        <v>50000</v>
      </c>
      <c r="J142" s="530">
        <f t="shared" si="19"/>
        <v>50000</v>
      </c>
      <c r="K142" s="530">
        <f t="shared" si="19"/>
        <v>50000</v>
      </c>
      <c r="L142" s="530">
        <f t="shared" si="19"/>
        <v>50000</v>
      </c>
    </row>
    <row r="143" spans="1:12" ht="18">
      <c r="A143" s="521" t="s">
        <v>41</v>
      </c>
      <c r="B143" s="547"/>
      <c r="C143" s="531">
        <v>0</v>
      </c>
      <c r="D143" s="531">
        <v>28000</v>
      </c>
      <c r="E143" s="532">
        <v>0</v>
      </c>
      <c r="F143" s="532">
        <v>0</v>
      </c>
      <c r="G143" s="532">
        <v>0</v>
      </c>
      <c r="H143" s="532">
        <v>0</v>
      </c>
      <c r="I143" s="532">
        <v>0</v>
      </c>
      <c r="J143" s="532">
        <v>0</v>
      </c>
      <c r="K143" s="532">
        <v>0</v>
      </c>
      <c r="L143" s="532">
        <v>0</v>
      </c>
    </row>
    <row r="144" spans="1:12" ht="18">
      <c r="A144" s="521" t="s">
        <v>214</v>
      </c>
      <c r="B144" s="547"/>
      <c r="C144" s="531">
        <v>50000</v>
      </c>
      <c r="D144" s="531">
        <v>0</v>
      </c>
      <c r="E144" s="532">
        <v>0</v>
      </c>
      <c r="F144" s="532">
        <v>0</v>
      </c>
      <c r="G144" s="532">
        <v>0</v>
      </c>
      <c r="H144" s="532">
        <v>0</v>
      </c>
      <c r="I144" s="532">
        <v>0</v>
      </c>
      <c r="J144" s="532">
        <v>0</v>
      </c>
      <c r="K144" s="532">
        <v>0</v>
      </c>
      <c r="L144" s="532">
        <v>0</v>
      </c>
    </row>
    <row r="145" spans="1:12" ht="18">
      <c r="A145" s="521" t="s">
        <v>215</v>
      </c>
      <c r="B145" s="547"/>
      <c r="C145" s="531">
        <v>0</v>
      </c>
      <c r="D145" s="531">
        <v>0</v>
      </c>
      <c r="E145" s="532">
        <v>0</v>
      </c>
      <c r="F145" s="532">
        <v>90000</v>
      </c>
      <c r="G145" s="532">
        <v>50000</v>
      </c>
      <c r="H145" s="532">
        <v>50000</v>
      </c>
      <c r="I145" s="532">
        <v>50000</v>
      </c>
      <c r="J145" s="532">
        <v>50000</v>
      </c>
      <c r="K145" s="532">
        <v>50000</v>
      </c>
      <c r="L145" s="532">
        <v>50000</v>
      </c>
    </row>
    <row r="146" spans="1:12" ht="324">
      <c r="A146" s="273" t="s">
        <v>330</v>
      </c>
      <c r="B146" s="638" t="s">
        <v>331</v>
      </c>
      <c r="C146" s="275"/>
      <c r="D146" s="275"/>
      <c r="E146" s="533" t="s">
        <v>332</v>
      </c>
      <c r="F146" s="533" t="s">
        <v>333</v>
      </c>
      <c r="G146" s="533" t="s">
        <v>1578</v>
      </c>
      <c r="H146" s="533" t="s">
        <v>333</v>
      </c>
      <c r="I146" s="533" t="s">
        <v>333</v>
      </c>
      <c r="J146" s="533" t="s">
        <v>333</v>
      </c>
      <c r="K146" s="533" t="s">
        <v>333</v>
      </c>
      <c r="L146" s="533" t="s">
        <v>333</v>
      </c>
    </row>
    <row r="147" spans="1:12" ht="409.5">
      <c r="A147" s="273" t="s">
        <v>334</v>
      </c>
      <c r="B147" s="638" t="s">
        <v>335</v>
      </c>
      <c r="C147" s="533" t="s">
        <v>336</v>
      </c>
      <c r="D147" s="533" t="s">
        <v>336</v>
      </c>
      <c r="E147" s="533" t="s">
        <v>336</v>
      </c>
      <c r="F147" s="533" t="s">
        <v>337</v>
      </c>
      <c r="G147" s="533" t="s">
        <v>1579</v>
      </c>
      <c r="H147" s="533" t="s">
        <v>336</v>
      </c>
      <c r="I147" s="533" t="s">
        <v>336</v>
      </c>
      <c r="J147" s="533" t="s">
        <v>336</v>
      </c>
      <c r="K147" s="533" t="s">
        <v>336</v>
      </c>
      <c r="L147" s="533" t="s">
        <v>336</v>
      </c>
    </row>
    <row r="148" spans="1:12" ht="36">
      <c r="A148" s="518" t="s">
        <v>213</v>
      </c>
      <c r="B148" s="519"/>
      <c r="C148" s="530">
        <v>0</v>
      </c>
      <c r="D148" s="520">
        <f>SUM(D149:D151)</f>
        <v>28000</v>
      </c>
      <c r="E148" s="520">
        <f t="shared" ref="E148:L148" si="20">SUM(E149:E151)</f>
        <v>0</v>
      </c>
      <c r="F148" s="520">
        <f t="shared" si="20"/>
        <v>75000</v>
      </c>
      <c r="G148" s="520"/>
      <c r="H148" s="520">
        <f t="shared" si="20"/>
        <v>50000</v>
      </c>
      <c r="I148" s="520">
        <f t="shared" si="20"/>
        <v>50000</v>
      </c>
      <c r="J148" s="520">
        <f t="shared" si="20"/>
        <v>50000</v>
      </c>
      <c r="K148" s="520">
        <f t="shared" si="20"/>
        <v>50000</v>
      </c>
      <c r="L148" s="520">
        <f t="shared" si="20"/>
        <v>50000</v>
      </c>
    </row>
    <row r="149" spans="1:12" ht="18">
      <c r="A149" s="521" t="s">
        <v>41</v>
      </c>
      <c r="B149" s="547"/>
      <c r="C149" s="531">
        <v>0</v>
      </c>
      <c r="D149" s="532">
        <v>28000</v>
      </c>
      <c r="E149" s="532">
        <v>0</v>
      </c>
      <c r="F149" s="532">
        <v>0</v>
      </c>
      <c r="G149" s="532">
        <v>0</v>
      </c>
      <c r="H149" s="532">
        <v>0</v>
      </c>
      <c r="I149" s="532">
        <v>0</v>
      </c>
      <c r="J149" s="532">
        <v>0</v>
      </c>
      <c r="K149" s="532">
        <v>0</v>
      </c>
      <c r="L149" s="532">
        <v>0</v>
      </c>
    </row>
    <row r="150" spans="1:12" ht="18">
      <c r="A150" s="521" t="s">
        <v>214</v>
      </c>
      <c r="B150" s="547"/>
      <c r="C150" s="531">
        <v>0</v>
      </c>
      <c r="D150" s="532">
        <v>0</v>
      </c>
      <c r="E150" s="532">
        <v>0</v>
      </c>
      <c r="F150" s="532">
        <v>0</v>
      </c>
      <c r="G150" s="532">
        <v>0</v>
      </c>
      <c r="H150" s="532">
        <v>0</v>
      </c>
      <c r="I150" s="532">
        <v>0</v>
      </c>
      <c r="J150" s="532">
        <v>0</v>
      </c>
      <c r="K150" s="532">
        <v>0</v>
      </c>
      <c r="L150" s="532">
        <v>0</v>
      </c>
    </row>
    <row r="151" spans="1:12" ht="18">
      <c r="A151" s="521" t="s">
        <v>215</v>
      </c>
      <c r="B151" s="547"/>
      <c r="C151" s="531">
        <v>0</v>
      </c>
      <c r="D151" s="532">
        <v>0</v>
      </c>
      <c r="E151" s="532">
        <v>0</v>
      </c>
      <c r="F151" s="532">
        <v>75000</v>
      </c>
      <c r="G151" s="532"/>
      <c r="H151" s="532">
        <v>50000</v>
      </c>
      <c r="I151" s="532">
        <v>50000</v>
      </c>
      <c r="J151" s="532">
        <v>50000</v>
      </c>
      <c r="K151" s="532">
        <v>50000</v>
      </c>
      <c r="L151" s="532">
        <v>50000</v>
      </c>
    </row>
    <row r="152" spans="1:12" ht="234">
      <c r="A152" s="273" t="s">
        <v>338</v>
      </c>
      <c r="B152" s="638" t="s">
        <v>339</v>
      </c>
      <c r="C152" s="274" t="s">
        <v>340</v>
      </c>
      <c r="D152" s="274" t="s">
        <v>340</v>
      </c>
      <c r="E152" s="274" t="s">
        <v>340</v>
      </c>
      <c r="F152" s="274" t="s">
        <v>340</v>
      </c>
      <c r="G152" s="274" t="s">
        <v>1580</v>
      </c>
      <c r="H152" s="274" t="s">
        <v>340</v>
      </c>
      <c r="I152" s="274" t="s">
        <v>340</v>
      </c>
      <c r="J152" s="274" t="s">
        <v>340</v>
      </c>
      <c r="K152" s="274" t="s">
        <v>340</v>
      </c>
      <c r="L152" s="274" t="s">
        <v>340</v>
      </c>
    </row>
    <row r="153" spans="1:12" ht="36">
      <c r="A153" s="518" t="s">
        <v>213</v>
      </c>
      <c r="B153" s="519"/>
      <c r="C153" s="520"/>
      <c r="D153" s="520">
        <f t="shared" ref="D153:K153" si="21">SUM(D154:D156)</f>
        <v>0</v>
      </c>
      <c r="E153" s="520">
        <f t="shared" si="21"/>
        <v>0</v>
      </c>
      <c r="F153" s="520">
        <f t="shared" si="21"/>
        <v>0</v>
      </c>
      <c r="G153" s="520">
        <f t="shared" si="21"/>
        <v>0</v>
      </c>
      <c r="H153" s="520">
        <f t="shared" si="21"/>
        <v>0</v>
      </c>
      <c r="I153" s="520">
        <f t="shared" si="21"/>
        <v>0</v>
      </c>
      <c r="J153" s="520">
        <f t="shared" si="21"/>
        <v>0</v>
      </c>
      <c r="K153" s="520">
        <f t="shared" si="21"/>
        <v>0</v>
      </c>
      <c r="L153" s="610"/>
    </row>
    <row r="154" spans="1:12" ht="18">
      <c r="A154" s="521" t="s">
        <v>41</v>
      </c>
      <c r="B154" s="547"/>
      <c r="C154" s="532"/>
      <c r="D154" s="532">
        <v>0</v>
      </c>
      <c r="E154" s="532">
        <v>0</v>
      </c>
      <c r="F154" s="532">
        <v>0</v>
      </c>
      <c r="G154" s="532">
        <v>0</v>
      </c>
      <c r="H154" s="532">
        <v>0</v>
      </c>
      <c r="I154" s="532">
        <v>0</v>
      </c>
      <c r="J154" s="532">
        <v>0</v>
      </c>
      <c r="K154" s="532">
        <v>0</v>
      </c>
      <c r="L154" s="606"/>
    </row>
    <row r="155" spans="1:12" ht="18">
      <c r="A155" s="521" t="s">
        <v>214</v>
      </c>
      <c r="B155" s="547"/>
      <c r="C155" s="532"/>
      <c r="D155" s="532">
        <v>0</v>
      </c>
      <c r="E155" s="532">
        <v>0</v>
      </c>
      <c r="F155" s="532">
        <v>0</v>
      </c>
      <c r="G155" s="532">
        <v>0</v>
      </c>
      <c r="H155" s="532">
        <v>0</v>
      </c>
      <c r="I155" s="532">
        <v>0</v>
      </c>
      <c r="J155" s="532">
        <v>0</v>
      </c>
      <c r="K155" s="532">
        <v>0</v>
      </c>
      <c r="L155" s="606"/>
    </row>
    <row r="156" spans="1:12" ht="18">
      <c r="A156" s="521" t="s">
        <v>215</v>
      </c>
      <c r="B156" s="547"/>
      <c r="C156" s="532"/>
      <c r="D156" s="532">
        <v>0</v>
      </c>
      <c r="E156" s="532">
        <v>0</v>
      </c>
      <c r="F156" s="532">
        <v>0</v>
      </c>
      <c r="G156" s="532">
        <v>0</v>
      </c>
      <c r="H156" s="532">
        <v>0</v>
      </c>
      <c r="I156" s="532">
        <v>0</v>
      </c>
      <c r="J156" s="532">
        <v>0</v>
      </c>
      <c r="K156" s="532">
        <v>0</v>
      </c>
      <c r="L156" s="606"/>
    </row>
    <row r="157" spans="1:12" ht="306">
      <c r="A157" s="273" t="s">
        <v>341</v>
      </c>
      <c r="B157" s="638" t="s">
        <v>342</v>
      </c>
      <c r="C157" s="274" t="s">
        <v>343</v>
      </c>
      <c r="D157" s="274" t="s">
        <v>344</v>
      </c>
      <c r="E157" s="274" t="s">
        <v>345</v>
      </c>
      <c r="F157" s="274" t="s">
        <v>346</v>
      </c>
      <c r="G157" s="274" t="s">
        <v>1581</v>
      </c>
      <c r="H157" s="274" t="s">
        <v>346</v>
      </c>
      <c r="I157" s="274" t="s">
        <v>346</v>
      </c>
      <c r="J157" s="274" t="s">
        <v>346</v>
      </c>
      <c r="K157" s="274" t="s">
        <v>346</v>
      </c>
      <c r="L157" s="274" t="s">
        <v>346</v>
      </c>
    </row>
    <row r="158" spans="1:12" ht="252">
      <c r="A158" s="273" t="s">
        <v>347</v>
      </c>
      <c r="B158" s="638" t="s">
        <v>348</v>
      </c>
      <c r="C158" s="274"/>
      <c r="D158" s="274"/>
      <c r="E158" s="274" t="s">
        <v>349</v>
      </c>
      <c r="F158" s="274" t="s">
        <v>350</v>
      </c>
      <c r="G158" s="274"/>
      <c r="H158" s="274"/>
      <c r="I158" s="274"/>
      <c r="J158" s="274"/>
      <c r="K158" s="274"/>
      <c r="L158" s="606"/>
    </row>
    <row r="159" spans="1:12" ht="396">
      <c r="A159" s="273" t="s">
        <v>1582</v>
      </c>
      <c r="B159" s="638" t="s">
        <v>351</v>
      </c>
      <c r="C159" s="274"/>
      <c r="D159" s="274"/>
      <c r="E159" s="274" t="s">
        <v>352</v>
      </c>
      <c r="F159" s="274" t="s">
        <v>353</v>
      </c>
      <c r="G159" s="274" t="s">
        <v>1583</v>
      </c>
      <c r="H159" s="274" t="s">
        <v>353</v>
      </c>
      <c r="I159" s="274" t="s">
        <v>353</v>
      </c>
      <c r="J159" s="274" t="s">
        <v>353</v>
      </c>
      <c r="K159" s="274" t="s">
        <v>353</v>
      </c>
      <c r="L159" s="274" t="s">
        <v>353</v>
      </c>
    </row>
    <row r="160" spans="1:12" ht="36">
      <c r="A160" s="518" t="s">
        <v>213</v>
      </c>
      <c r="B160" s="519"/>
      <c r="C160" s="519"/>
      <c r="D160" s="520">
        <f>SUM(D161:D163)</f>
        <v>0</v>
      </c>
      <c r="E160" s="520">
        <f>SUM(E161:E163)</f>
        <v>50000</v>
      </c>
      <c r="F160" s="520">
        <v>15000</v>
      </c>
      <c r="G160" s="520">
        <f>SUM(G161:G163)</f>
        <v>0</v>
      </c>
      <c r="H160" s="520">
        <f>SUM(H161:H163)</f>
        <v>0</v>
      </c>
      <c r="I160" s="520">
        <f>SUM(I161:I163)</f>
        <v>0</v>
      </c>
      <c r="J160" s="520">
        <f>SUM(J161:J163)</f>
        <v>0</v>
      </c>
      <c r="K160" s="520">
        <f>SUM(K161:K163)</f>
        <v>0</v>
      </c>
      <c r="L160" s="610"/>
    </row>
    <row r="161" spans="1:12" ht="18">
      <c r="A161" s="521" t="s">
        <v>41</v>
      </c>
      <c r="B161" s="547"/>
      <c r="C161" s="547"/>
      <c r="D161" s="532">
        <f>D166+D171+D176</f>
        <v>0</v>
      </c>
      <c r="E161" s="532">
        <v>0</v>
      </c>
      <c r="F161" s="532">
        <v>0</v>
      </c>
      <c r="G161" s="532">
        <v>0</v>
      </c>
      <c r="H161" s="532">
        <v>0</v>
      </c>
      <c r="I161" s="532">
        <v>0</v>
      </c>
      <c r="J161" s="532">
        <v>0</v>
      </c>
      <c r="K161" s="532">
        <v>0</v>
      </c>
      <c r="L161" s="606"/>
    </row>
    <row r="162" spans="1:12" ht="18">
      <c r="A162" s="521" t="s">
        <v>214</v>
      </c>
      <c r="B162" s="547"/>
      <c r="C162" s="547"/>
      <c r="D162" s="532">
        <v>0</v>
      </c>
      <c r="E162" s="532">
        <v>50000</v>
      </c>
      <c r="F162" s="532">
        <v>0</v>
      </c>
      <c r="G162" s="532">
        <v>0</v>
      </c>
      <c r="H162" s="532">
        <v>0</v>
      </c>
      <c r="I162" s="532">
        <v>0</v>
      </c>
      <c r="J162" s="532">
        <v>0</v>
      </c>
      <c r="K162" s="532">
        <v>0</v>
      </c>
      <c r="L162" s="606"/>
    </row>
    <row r="163" spans="1:12" ht="18">
      <c r="A163" s="521" t="s">
        <v>215</v>
      </c>
      <c r="B163" s="547"/>
      <c r="C163" s="547"/>
      <c r="D163" s="532">
        <f>D168+D173+D178</f>
        <v>0</v>
      </c>
      <c r="E163" s="532">
        <v>0</v>
      </c>
      <c r="F163" s="532">
        <v>15000</v>
      </c>
      <c r="G163" s="532">
        <v>0</v>
      </c>
      <c r="H163" s="532">
        <v>0</v>
      </c>
      <c r="I163" s="532">
        <v>0</v>
      </c>
      <c r="J163" s="532">
        <v>0</v>
      </c>
      <c r="K163" s="532">
        <v>0</v>
      </c>
      <c r="L163" s="606"/>
    </row>
    <row r="164" spans="1:12" ht="270">
      <c r="A164" s="537" t="s">
        <v>354</v>
      </c>
      <c r="B164" s="638" t="s">
        <v>355</v>
      </c>
      <c r="C164" s="274" t="s">
        <v>356</v>
      </c>
      <c r="D164" s="274" t="s">
        <v>356</v>
      </c>
      <c r="E164" s="274" t="s">
        <v>356</v>
      </c>
      <c r="F164" s="274" t="s">
        <v>1079</v>
      </c>
      <c r="G164" s="274" t="s">
        <v>1584</v>
      </c>
      <c r="H164" s="274" t="s">
        <v>356</v>
      </c>
      <c r="I164" s="274" t="s">
        <v>356</v>
      </c>
      <c r="J164" s="274" t="s">
        <v>356</v>
      </c>
      <c r="K164" s="274" t="s">
        <v>356</v>
      </c>
      <c r="L164" s="274" t="s">
        <v>356</v>
      </c>
    </row>
    <row r="165" spans="1:12" ht="36">
      <c r="A165" s="518" t="s">
        <v>213</v>
      </c>
      <c r="B165" s="519"/>
      <c r="C165" s="530">
        <f>SUM(C166:C168)</f>
        <v>50000</v>
      </c>
      <c r="D165" s="520">
        <v>0</v>
      </c>
      <c r="E165" s="520">
        <v>0</v>
      </c>
      <c r="F165" s="520">
        <v>0</v>
      </c>
      <c r="G165" s="520">
        <v>0</v>
      </c>
      <c r="H165" s="520">
        <v>0</v>
      </c>
      <c r="I165" s="520">
        <v>0</v>
      </c>
      <c r="J165" s="520">
        <v>0</v>
      </c>
      <c r="K165" s="520">
        <v>0</v>
      </c>
      <c r="L165" s="610"/>
    </row>
    <row r="166" spans="1:12" ht="18">
      <c r="A166" s="521" t="s">
        <v>41</v>
      </c>
      <c r="B166" s="547"/>
      <c r="C166" s="531">
        <v>50000</v>
      </c>
      <c r="D166" s="532">
        <v>0</v>
      </c>
      <c r="E166" s="532">
        <v>0</v>
      </c>
      <c r="F166" s="532">
        <v>0</v>
      </c>
      <c r="G166" s="532">
        <v>0</v>
      </c>
      <c r="H166" s="532">
        <v>0</v>
      </c>
      <c r="I166" s="532">
        <v>0</v>
      </c>
      <c r="J166" s="532">
        <v>0</v>
      </c>
      <c r="K166" s="532">
        <v>0</v>
      </c>
      <c r="L166" s="606"/>
    </row>
    <row r="167" spans="1:12" ht="18">
      <c r="A167" s="521" t="s">
        <v>214</v>
      </c>
      <c r="B167" s="547"/>
      <c r="C167" s="531">
        <v>0</v>
      </c>
      <c r="D167" s="532">
        <v>0</v>
      </c>
      <c r="E167" s="532">
        <v>0</v>
      </c>
      <c r="F167" s="532">
        <v>0</v>
      </c>
      <c r="G167" s="532">
        <v>0</v>
      </c>
      <c r="H167" s="532">
        <v>0</v>
      </c>
      <c r="I167" s="532">
        <v>0</v>
      </c>
      <c r="J167" s="532">
        <v>0</v>
      </c>
      <c r="K167" s="532">
        <v>0</v>
      </c>
      <c r="L167" s="606"/>
    </row>
    <row r="168" spans="1:12" ht="18">
      <c r="A168" s="521" t="s">
        <v>215</v>
      </c>
      <c r="B168" s="547"/>
      <c r="C168" s="531">
        <v>0</v>
      </c>
      <c r="D168" s="532">
        <v>0</v>
      </c>
      <c r="E168" s="532">
        <v>0</v>
      </c>
      <c r="F168" s="532">
        <v>0</v>
      </c>
      <c r="G168" s="532">
        <v>0</v>
      </c>
      <c r="H168" s="532">
        <v>0</v>
      </c>
      <c r="I168" s="532">
        <v>0</v>
      </c>
      <c r="J168" s="532">
        <v>0</v>
      </c>
      <c r="K168" s="532">
        <v>0</v>
      </c>
      <c r="L168" s="606"/>
    </row>
    <row r="169" spans="1:12" ht="360">
      <c r="A169" s="273" t="s">
        <v>357</v>
      </c>
      <c r="B169" s="638" t="s">
        <v>358</v>
      </c>
      <c r="C169" s="274" t="s">
        <v>359</v>
      </c>
      <c r="D169" s="274" t="s">
        <v>360</v>
      </c>
      <c r="E169" s="274" t="s">
        <v>360</v>
      </c>
      <c r="F169" s="274" t="s">
        <v>360</v>
      </c>
      <c r="G169" s="274" t="s">
        <v>1585</v>
      </c>
      <c r="H169" s="274" t="s">
        <v>360</v>
      </c>
      <c r="I169" s="274" t="s">
        <v>360</v>
      </c>
      <c r="J169" s="274" t="s">
        <v>360</v>
      </c>
      <c r="K169" s="274" t="s">
        <v>360</v>
      </c>
      <c r="L169" s="274" t="s">
        <v>360</v>
      </c>
    </row>
    <row r="170" spans="1:12" ht="36">
      <c r="A170" s="518" t="s">
        <v>213</v>
      </c>
      <c r="B170" s="519"/>
      <c r="C170" s="520"/>
      <c r="D170" s="520">
        <f t="shared" ref="D170:K170" si="22">SUM(D171:D173)</f>
        <v>0</v>
      </c>
      <c r="E170" s="520">
        <f t="shared" si="22"/>
        <v>0</v>
      </c>
      <c r="F170" s="520">
        <f t="shared" si="22"/>
        <v>0</v>
      </c>
      <c r="G170" s="520">
        <f t="shared" si="22"/>
        <v>0</v>
      </c>
      <c r="H170" s="520">
        <f t="shared" si="22"/>
        <v>0</v>
      </c>
      <c r="I170" s="520">
        <f t="shared" si="22"/>
        <v>0</v>
      </c>
      <c r="J170" s="520">
        <f t="shared" si="22"/>
        <v>0</v>
      </c>
      <c r="K170" s="520">
        <f t="shared" si="22"/>
        <v>0</v>
      </c>
      <c r="L170" s="610"/>
    </row>
    <row r="171" spans="1:12" ht="18">
      <c r="A171" s="521" t="s">
        <v>41</v>
      </c>
      <c r="B171" s="547"/>
      <c r="C171" s="532"/>
      <c r="D171" s="532">
        <v>0</v>
      </c>
      <c r="E171" s="532">
        <v>0</v>
      </c>
      <c r="F171" s="532">
        <v>0</v>
      </c>
      <c r="G171" s="532">
        <v>0</v>
      </c>
      <c r="H171" s="532">
        <v>0</v>
      </c>
      <c r="I171" s="532">
        <v>0</v>
      </c>
      <c r="J171" s="532">
        <v>0</v>
      </c>
      <c r="K171" s="532">
        <v>0</v>
      </c>
      <c r="L171" s="606"/>
    </row>
    <row r="172" spans="1:12" ht="18">
      <c r="A172" s="521" t="s">
        <v>214</v>
      </c>
      <c r="B172" s="547"/>
      <c r="C172" s="532"/>
      <c r="D172" s="532">
        <v>0</v>
      </c>
      <c r="E172" s="532">
        <v>0</v>
      </c>
      <c r="F172" s="532">
        <v>0</v>
      </c>
      <c r="G172" s="532">
        <v>0</v>
      </c>
      <c r="H172" s="532">
        <v>0</v>
      </c>
      <c r="I172" s="532">
        <v>0</v>
      </c>
      <c r="J172" s="532">
        <v>0</v>
      </c>
      <c r="K172" s="532">
        <v>0</v>
      </c>
      <c r="L172" s="606"/>
    </row>
    <row r="173" spans="1:12" ht="18">
      <c r="A173" s="521" t="s">
        <v>215</v>
      </c>
      <c r="B173" s="547"/>
      <c r="C173" s="532"/>
      <c r="D173" s="532">
        <v>0</v>
      </c>
      <c r="E173" s="532">
        <v>0</v>
      </c>
      <c r="F173" s="532">
        <v>0</v>
      </c>
      <c r="G173" s="532">
        <v>0</v>
      </c>
      <c r="H173" s="532">
        <v>0</v>
      </c>
      <c r="I173" s="532">
        <v>0</v>
      </c>
      <c r="J173" s="532">
        <v>0</v>
      </c>
      <c r="K173" s="532">
        <v>0</v>
      </c>
      <c r="L173" s="606"/>
    </row>
    <row r="174" spans="1:12" ht="306">
      <c r="A174" s="273" t="s">
        <v>361</v>
      </c>
      <c r="B174" s="638" t="s">
        <v>362</v>
      </c>
      <c r="C174" s="274" t="s">
        <v>1080</v>
      </c>
      <c r="D174" s="274" t="s">
        <v>1081</v>
      </c>
      <c r="E174" s="274" t="s">
        <v>1081</v>
      </c>
      <c r="F174" s="274" t="s">
        <v>1082</v>
      </c>
      <c r="G174" s="274" t="s">
        <v>1586</v>
      </c>
      <c r="H174" s="274" t="s">
        <v>1082</v>
      </c>
      <c r="I174" s="274" t="s">
        <v>1082</v>
      </c>
      <c r="J174" s="274" t="s">
        <v>1082</v>
      </c>
      <c r="K174" s="274" t="s">
        <v>1082</v>
      </c>
      <c r="L174" s="274" t="s">
        <v>1082</v>
      </c>
    </row>
    <row r="175" spans="1:12" ht="36">
      <c r="A175" s="518" t="s">
        <v>213</v>
      </c>
      <c r="B175" s="519"/>
      <c r="C175" s="520"/>
      <c r="D175" s="520">
        <f t="shared" ref="D175:K175" si="23">SUM(D176:D178)</f>
        <v>0</v>
      </c>
      <c r="E175" s="520">
        <f t="shared" si="23"/>
        <v>0</v>
      </c>
      <c r="F175" s="520">
        <f t="shared" si="23"/>
        <v>0</v>
      </c>
      <c r="G175" s="520">
        <f t="shared" si="23"/>
        <v>0</v>
      </c>
      <c r="H175" s="520">
        <f t="shared" si="23"/>
        <v>0</v>
      </c>
      <c r="I175" s="520">
        <f t="shared" si="23"/>
        <v>0</v>
      </c>
      <c r="J175" s="520">
        <f t="shared" si="23"/>
        <v>0</v>
      </c>
      <c r="K175" s="520">
        <f t="shared" si="23"/>
        <v>0</v>
      </c>
      <c r="L175" s="610"/>
    </row>
    <row r="176" spans="1:12" ht="18">
      <c r="A176" s="521" t="s">
        <v>41</v>
      </c>
      <c r="B176" s="547"/>
      <c r="C176" s="532"/>
      <c r="D176" s="532">
        <v>0</v>
      </c>
      <c r="E176" s="532">
        <v>0</v>
      </c>
      <c r="F176" s="532">
        <v>0</v>
      </c>
      <c r="G176" s="532">
        <v>0</v>
      </c>
      <c r="H176" s="532">
        <v>0</v>
      </c>
      <c r="I176" s="532">
        <v>0</v>
      </c>
      <c r="J176" s="532">
        <v>0</v>
      </c>
      <c r="K176" s="532">
        <v>0</v>
      </c>
      <c r="L176" s="606"/>
    </row>
    <row r="177" spans="1:12" ht="18">
      <c r="A177" s="521" t="s">
        <v>214</v>
      </c>
      <c r="B177" s="547"/>
      <c r="C177" s="532"/>
      <c r="D177" s="532">
        <v>0</v>
      </c>
      <c r="E177" s="532">
        <v>0</v>
      </c>
      <c r="F177" s="532">
        <v>0</v>
      </c>
      <c r="G177" s="532">
        <v>0</v>
      </c>
      <c r="H177" s="532">
        <v>0</v>
      </c>
      <c r="I177" s="532">
        <v>0</v>
      </c>
      <c r="J177" s="532">
        <v>0</v>
      </c>
      <c r="K177" s="532">
        <v>0</v>
      </c>
      <c r="L177" s="606"/>
    </row>
    <row r="178" spans="1:12" ht="18">
      <c r="A178" s="521" t="s">
        <v>215</v>
      </c>
      <c r="B178" s="547"/>
      <c r="C178" s="532"/>
      <c r="D178" s="532">
        <v>0</v>
      </c>
      <c r="E178" s="532">
        <v>0</v>
      </c>
      <c r="F178" s="532">
        <v>0</v>
      </c>
      <c r="G178" s="532">
        <v>0</v>
      </c>
      <c r="H178" s="532">
        <v>0</v>
      </c>
      <c r="I178" s="532">
        <v>0</v>
      </c>
      <c r="J178" s="532">
        <v>0</v>
      </c>
      <c r="K178" s="532">
        <v>0</v>
      </c>
      <c r="L178" s="606"/>
    </row>
    <row r="179" spans="1:12" ht="409.5">
      <c r="A179" s="273" t="s">
        <v>363</v>
      </c>
      <c r="B179" s="638" t="s">
        <v>364</v>
      </c>
      <c r="C179" s="274" t="s">
        <v>365</v>
      </c>
      <c r="D179" s="274" t="s">
        <v>366</v>
      </c>
      <c r="E179" s="274" t="s">
        <v>366</v>
      </c>
      <c r="F179" s="274" t="s">
        <v>366</v>
      </c>
      <c r="G179" s="274" t="s">
        <v>1587</v>
      </c>
      <c r="H179" s="274" t="s">
        <v>367</v>
      </c>
      <c r="I179" s="274" t="s">
        <v>367</v>
      </c>
      <c r="J179" s="274" t="s">
        <v>367</v>
      </c>
      <c r="K179" s="274" t="s">
        <v>367</v>
      </c>
      <c r="L179" s="274" t="s">
        <v>367</v>
      </c>
    </row>
    <row r="180" spans="1:12" ht="36">
      <c r="A180" s="518" t="s">
        <v>213</v>
      </c>
      <c r="B180" s="519"/>
      <c r="C180" s="530">
        <f>SUM(C181:C183)</f>
        <v>50000</v>
      </c>
      <c r="D180" s="520">
        <v>0</v>
      </c>
      <c r="E180" s="520">
        <v>0</v>
      </c>
      <c r="F180" s="520">
        <v>0</v>
      </c>
      <c r="G180" s="520">
        <v>0</v>
      </c>
      <c r="H180" s="520">
        <v>0</v>
      </c>
      <c r="I180" s="520">
        <v>0</v>
      </c>
      <c r="J180" s="520">
        <v>0</v>
      </c>
      <c r="K180" s="520">
        <v>0</v>
      </c>
      <c r="L180" s="610"/>
    </row>
    <row r="181" spans="1:12" ht="18">
      <c r="A181" s="521" t="s">
        <v>41</v>
      </c>
      <c r="B181" s="547"/>
      <c r="C181" s="531">
        <v>50000</v>
      </c>
      <c r="D181" s="532">
        <v>0</v>
      </c>
      <c r="E181" s="532">
        <v>0</v>
      </c>
      <c r="F181" s="532">
        <v>0</v>
      </c>
      <c r="G181" s="532">
        <v>0</v>
      </c>
      <c r="H181" s="532">
        <v>0</v>
      </c>
      <c r="I181" s="532">
        <v>0</v>
      </c>
      <c r="J181" s="532">
        <v>0</v>
      </c>
      <c r="K181" s="532">
        <v>0</v>
      </c>
      <c r="L181" s="606"/>
    </row>
    <row r="182" spans="1:12" ht="18">
      <c r="A182" s="521" t="s">
        <v>214</v>
      </c>
      <c r="B182" s="547"/>
      <c r="C182" s="531">
        <v>0</v>
      </c>
      <c r="D182" s="532">
        <v>0</v>
      </c>
      <c r="E182" s="532">
        <v>0</v>
      </c>
      <c r="F182" s="532">
        <v>0</v>
      </c>
      <c r="G182" s="532">
        <v>0</v>
      </c>
      <c r="H182" s="532">
        <v>0</v>
      </c>
      <c r="I182" s="532">
        <v>0</v>
      </c>
      <c r="J182" s="532">
        <v>0</v>
      </c>
      <c r="K182" s="532">
        <v>0</v>
      </c>
      <c r="L182" s="606"/>
    </row>
    <row r="183" spans="1:12" ht="18">
      <c r="A183" s="521" t="s">
        <v>215</v>
      </c>
      <c r="B183" s="547"/>
      <c r="C183" s="531">
        <v>0</v>
      </c>
      <c r="D183" s="532">
        <v>0</v>
      </c>
      <c r="E183" s="532">
        <v>0</v>
      </c>
      <c r="F183" s="532">
        <v>0</v>
      </c>
      <c r="G183" s="532">
        <v>0</v>
      </c>
      <c r="H183" s="532">
        <v>0</v>
      </c>
      <c r="I183" s="532">
        <v>0</v>
      </c>
      <c r="J183" s="532">
        <v>0</v>
      </c>
      <c r="K183" s="532">
        <v>0</v>
      </c>
      <c r="L183" s="606"/>
    </row>
    <row r="184" spans="1:12">
      <c r="L184" s="606"/>
    </row>
    <row r="185" spans="1:12">
      <c r="L185" s="606"/>
    </row>
    <row r="186" spans="1:12">
      <c r="L186" s="606"/>
    </row>
    <row r="187" spans="1:12">
      <c r="L187" s="606"/>
    </row>
    <row r="188" spans="1:12">
      <c r="L188" s="606"/>
    </row>
    <row r="189" spans="1:12">
      <c r="L189" s="606"/>
    </row>
    <row r="190" spans="1:12">
      <c r="L190" s="606"/>
    </row>
    <row r="191" spans="1:12">
      <c r="A191" s="539"/>
      <c r="B191" s="540"/>
      <c r="C191" s="540"/>
      <c r="D191" s="540"/>
      <c r="E191" s="540"/>
      <c r="F191" s="540"/>
      <c r="G191" s="540"/>
      <c r="H191" s="540"/>
      <c r="I191" s="540"/>
      <c r="J191" s="540"/>
      <c r="K191" s="541"/>
      <c r="L191" s="606"/>
    </row>
    <row r="192" spans="1:12">
      <c r="A192" s="77"/>
      <c r="B192" s="78"/>
      <c r="C192" s="78"/>
      <c r="D192" s="78"/>
      <c r="E192" s="78"/>
      <c r="F192" s="78"/>
      <c r="G192" s="78"/>
      <c r="H192" s="78"/>
      <c r="I192" s="78"/>
      <c r="J192" s="78"/>
      <c r="K192" s="542"/>
      <c r="L192" s="618"/>
    </row>
    <row r="193" spans="1:12">
      <c r="A193" s="77"/>
      <c r="B193" s="78"/>
      <c r="C193" s="78"/>
      <c r="D193" s="78"/>
      <c r="E193" s="78"/>
      <c r="F193" s="78"/>
      <c r="G193" s="78"/>
      <c r="H193" s="78"/>
      <c r="I193" s="78"/>
      <c r="J193" s="78"/>
      <c r="K193" s="542"/>
      <c r="L193" s="618"/>
    </row>
    <row r="194" spans="1:12">
      <c r="A194" s="77"/>
      <c r="B194" s="78"/>
      <c r="C194" s="78"/>
      <c r="D194" s="78"/>
      <c r="E194" s="78"/>
      <c r="F194" s="78"/>
      <c r="G194" s="78"/>
      <c r="H194" s="78"/>
      <c r="I194" s="78"/>
      <c r="J194" s="78"/>
      <c r="K194" s="542"/>
      <c r="L194" s="618"/>
    </row>
    <row r="195" spans="1:12">
      <c r="A195" s="77"/>
      <c r="B195" s="78"/>
      <c r="C195" s="78"/>
      <c r="D195" s="78"/>
      <c r="E195" s="78"/>
      <c r="F195" s="78"/>
      <c r="G195" s="78"/>
      <c r="H195" s="78"/>
      <c r="I195" s="78"/>
      <c r="J195" s="78"/>
      <c r="K195" s="542"/>
      <c r="L195" s="618"/>
    </row>
    <row r="196" spans="1:12">
      <c r="A196" s="77"/>
      <c r="B196" s="78"/>
      <c r="C196" s="78"/>
      <c r="D196" s="78"/>
      <c r="E196" s="78"/>
      <c r="F196" s="78"/>
      <c r="G196" s="78"/>
      <c r="H196" s="78"/>
      <c r="I196" s="78"/>
      <c r="J196" s="78"/>
      <c r="K196" s="542"/>
      <c r="L196" s="618"/>
    </row>
    <row r="197" spans="1:12">
      <c r="A197" s="77"/>
      <c r="B197" s="78"/>
      <c r="C197" s="78"/>
      <c r="D197" s="78"/>
      <c r="E197" s="78"/>
      <c r="F197" s="78"/>
      <c r="G197" s="78"/>
      <c r="H197" s="78"/>
      <c r="I197" s="78"/>
      <c r="J197" s="78"/>
      <c r="K197" s="542"/>
      <c r="L197" s="618"/>
    </row>
    <row r="198" spans="1:12">
      <c r="A198" s="77"/>
      <c r="B198" s="78"/>
      <c r="C198" s="78"/>
      <c r="D198" s="78"/>
      <c r="E198" s="78"/>
      <c r="F198" s="78"/>
      <c r="G198" s="78"/>
      <c r="H198" s="78"/>
      <c r="I198" s="78"/>
      <c r="J198" s="78"/>
      <c r="K198" s="542"/>
      <c r="L198" s="618"/>
    </row>
    <row r="199" spans="1:12">
      <c r="A199" s="77"/>
      <c r="B199" s="78"/>
      <c r="C199" s="78"/>
      <c r="D199" s="78"/>
      <c r="E199" s="78"/>
      <c r="F199" s="78"/>
      <c r="G199" s="78"/>
      <c r="H199" s="78"/>
      <c r="I199" s="78"/>
      <c r="J199" s="78"/>
      <c r="K199" s="542"/>
      <c r="L199" s="618"/>
    </row>
    <row r="200" spans="1:12">
      <c r="A200" s="77"/>
      <c r="B200" s="78"/>
      <c r="C200" s="78"/>
      <c r="D200" s="78"/>
      <c r="E200" s="78"/>
      <c r="F200" s="78"/>
      <c r="G200" s="78"/>
      <c r="H200" s="78"/>
      <c r="I200" s="78"/>
      <c r="J200" s="78"/>
      <c r="K200" s="542"/>
      <c r="L200" s="618"/>
    </row>
    <row r="201" spans="1:12">
      <c r="A201" s="77"/>
      <c r="B201" s="78"/>
      <c r="C201" s="78"/>
      <c r="D201" s="78"/>
      <c r="E201" s="78"/>
      <c r="F201" s="78"/>
      <c r="G201" s="78"/>
      <c r="H201" s="78"/>
      <c r="I201" s="78"/>
      <c r="J201" s="78"/>
      <c r="K201" s="542"/>
      <c r="L201" s="618"/>
    </row>
    <row r="202" spans="1:12">
      <c r="A202" s="77"/>
      <c r="B202" s="78"/>
      <c r="C202" s="78"/>
      <c r="D202" s="78"/>
      <c r="E202" s="78"/>
      <c r="F202" s="78"/>
      <c r="G202" s="78"/>
      <c r="H202" s="78"/>
      <c r="I202" s="78"/>
      <c r="J202" s="78"/>
      <c r="K202" s="542"/>
      <c r="L202" s="618"/>
    </row>
    <row r="203" spans="1:12">
      <c r="A203" s="77"/>
      <c r="B203" s="78"/>
      <c r="C203" s="78"/>
      <c r="D203" s="78"/>
      <c r="E203" s="78"/>
      <c r="F203" s="78"/>
      <c r="G203" s="78"/>
      <c r="H203" s="78"/>
      <c r="I203" s="78"/>
      <c r="J203" s="78"/>
      <c r="K203" s="542"/>
      <c r="L203" s="618"/>
    </row>
    <row r="204" spans="1:12">
      <c r="A204" s="77"/>
      <c r="B204" s="78"/>
      <c r="C204" s="78"/>
      <c r="D204" s="78"/>
      <c r="E204" s="78"/>
      <c r="F204" s="78"/>
      <c r="G204" s="78"/>
      <c r="H204" s="78"/>
      <c r="I204" s="78"/>
      <c r="J204" s="78"/>
      <c r="K204" s="542"/>
      <c r="L204" s="618"/>
    </row>
    <row r="205" spans="1:12">
      <c r="A205" s="77"/>
      <c r="B205" s="78"/>
      <c r="C205" s="78"/>
      <c r="D205" s="78"/>
      <c r="E205" s="78"/>
      <c r="F205" s="78"/>
      <c r="G205" s="78"/>
      <c r="H205" s="78"/>
      <c r="I205" s="78"/>
      <c r="J205" s="78"/>
      <c r="K205" s="542"/>
      <c r="L205" s="618"/>
    </row>
    <row r="206" spans="1:12">
      <c r="A206" s="77"/>
      <c r="B206" s="78"/>
      <c r="C206" s="78"/>
      <c r="D206" s="78"/>
      <c r="E206" s="78"/>
      <c r="F206" s="78"/>
      <c r="G206" s="78"/>
      <c r="H206" s="78"/>
      <c r="I206" s="78"/>
      <c r="J206" s="78"/>
      <c r="K206" s="542"/>
      <c r="L206" s="618"/>
    </row>
    <row r="207" spans="1:12">
      <c r="A207" s="77"/>
      <c r="B207" s="78"/>
      <c r="C207" s="78"/>
      <c r="D207" s="78"/>
      <c r="E207" s="78"/>
      <c r="F207" s="78"/>
      <c r="G207" s="78"/>
      <c r="H207" s="78"/>
      <c r="I207" s="78"/>
      <c r="J207" s="78"/>
      <c r="K207" s="542"/>
      <c r="L207" s="618"/>
    </row>
    <row r="208" spans="1:12">
      <c r="A208" s="77"/>
      <c r="B208" s="78"/>
      <c r="C208" s="78"/>
      <c r="D208" s="78"/>
      <c r="E208" s="78"/>
      <c r="F208" s="78"/>
      <c r="G208" s="78"/>
      <c r="H208" s="78"/>
      <c r="I208" s="78"/>
      <c r="J208" s="78"/>
      <c r="K208" s="542"/>
      <c r="L208" s="618"/>
    </row>
    <row r="209" spans="1:12">
      <c r="A209" s="77"/>
      <c r="B209" s="78"/>
      <c r="C209" s="78"/>
      <c r="D209" s="78"/>
      <c r="E209" s="78"/>
      <c r="F209" s="78"/>
      <c r="G209" s="78"/>
      <c r="H209" s="78"/>
      <c r="I209" s="78"/>
      <c r="J209" s="78"/>
      <c r="K209" s="542"/>
      <c r="L209" s="618"/>
    </row>
    <row r="210" spans="1:12">
      <c r="A210" s="77"/>
      <c r="B210" s="78"/>
      <c r="C210" s="78"/>
      <c r="D210" s="78"/>
      <c r="E210" s="78"/>
      <c r="F210" s="78"/>
      <c r="G210" s="78"/>
      <c r="H210" s="78"/>
      <c r="I210" s="78"/>
      <c r="J210" s="78"/>
      <c r="K210" s="542"/>
      <c r="L210" s="618"/>
    </row>
    <row r="211" spans="1:12">
      <c r="A211" s="77"/>
      <c r="B211" s="78"/>
      <c r="C211" s="78"/>
      <c r="D211" s="78"/>
      <c r="E211" s="78"/>
      <c r="F211" s="78"/>
      <c r="G211" s="78"/>
      <c r="H211" s="78"/>
      <c r="I211" s="78"/>
      <c r="J211" s="78"/>
      <c r="K211" s="542"/>
      <c r="L211" s="618"/>
    </row>
    <row r="212" spans="1:12">
      <c r="A212" s="77"/>
      <c r="B212" s="78"/>
      <c r="C212" s="78"/>
      <c r="D212" s="78"/>
      <c r="E212" s="78"/>
      <c r="F212" s="78"/>
      <c r="G212" s="78"/>
      <c r="H212" s="78"/>
      <c r="I212" s="78"/>
      <c r="J212" s="78"/>
      <c r="K212" s="542"/>
      <c r="L212" s="618"/>
    </row>
    <row r="213" spans="1:12">
      <c r="A213" s="77"/>
      <c r="B213" s="78"/>
      <c r="C213" s="78"/>
      <c r="D213" s="78"/>
      <c r="E213" s="78"/>
      <c r="F213" s="78"/>
      <c r="G213" s="78"/>
      <c r="H213" s="78"/>
      <c r="I213" s="78"/>
      <c r="J213" s="78"/>
      <c r="K213" s="542"/>
      <c r="L213" s="618"/>
    </row>
    <row r="214" spans="1:12">
      <c r="A214" s="77"/>
      <c r="B214" s="78"/>
      <c r="C214" s="78"/>
      <c r="D214" s="78"/>
      <c r="E214" s="78"/>
      <c r="F214" s="78"/>
      <c r="G214" s="78"/>
      <c r="H214" s="78"/>
      <c r="I214" s="78"/>
      <c r="J214" s="78"/>
      <c r="K214" s="542"/>
      <c r="L214" s="618"/>
    </row>
    <row r="215" spans="1:12">
      <c r="A215" s="77"/>
      <c r="B215" s="78"/>
      <c r="C215" s="78"/>
      <c r="D215" s="78"/>
      <c r="E215" s="78"/>
      <c r="F215" s="78"/>
      <c r="G215" s="78"/>
      <c r="H215" s="78"/>
      <c r="I215" s="78"/>
      <c r="J215" s="78"/>
      <c r="K215" s="542"/>
      <c r="L215" s="618"/>
    </row>
    <row r="216" spans="1:12">
      <c r="A216" s="77"/>
      <c r="B216" s="78"/>
      <c r="C216" s="78"/>
      <c r="D216" s="78"/>
      <c r="E216" s="78"/>
      <c r="F216" s="78"/>
      <c r="G216" s="78"/>
      <c r="H216" s="78"/>
      <c r="I216" s="78"/>
      <c r="J216" s="78"/>
      <c r="K216" s="542"/>
      <c r="L216" s="618"/>
    </row>
    <row r="217" spans="1:12">
      <c r="A217" s="77"/>
      <c r="B217" s="78"/>
      <c r="C217" s="78"/>
      <c r="D217" s="78"/>
      <c r="E217" s="78"/>
      <c r="F217" s="78"/>
      <c r="G217" s="78"/>
      <c r="H217" s="78"/>
      <c r="I217" s="78"/>
      <c r="J217" s="78"/>
      <c r="K217" s="542"/>
      <c r="L217" s="618"/>
    </row>
    <row r="218" spans="1:12">
      <c r="A218" s="77"/>
      <c r="B218" s="78"/>
      <c r="C218" s="78"/>
      <c r="D218" s="78"/>
      <c r="E218" s="78"/>
      <c r="F218" s="78"/>
      <c r="G218" s="78"/>
      <c r="H218" s="78"/>
      <c r="I218" s="78"/>
      <c r="J218" s="78"/>
      <c r="K218" s="542"/>
      <c r="L218" s="618"/>
    </row>
    <row r="219" spans="1:12">
      <c r="A219" s="77"/>
      <c r="B219" s="78"/>
      <c r="C219" s="78"/>
      <c r="D219" s="78"/>
      <c r="E219" s="78"/>
      <c r="F219" s="78"/>
      <c r="G219" s="78"/>
      <c r="H219" s="78"/>
      <c r="I219" s="78"/>
      <c r="J219" s="78"/>
      <c r="K219" s="542"/>
      <c r="L219" s="618"/>
    </row>
    <row r="220" spans="1:12">
      <c r="A220" s="77"/>
      <c r="B220" s="78"/>
      <c r="C220" s="78"/>
      <c r="D220" s="78"/>
      <c r="E220" s="78"/>
      <c r="F220" s="78"/>
      <c r="G220" s="78"/>
      <c r="H220" s="78"/>
      <c r="I220" s="78"/>
      <c r="J220" s="78"/>
      <c r="K220" s="542"/>
      <c r="L220" s="618"/>
    </row>
    <row r="221" spans="1:12">
      <c r="A221" s="77"/>
      <c r="B221" s="78"/>
      <c r="C221" s="78"/>
      <c r="D221" s="78"/>
      <c r="E221" s="78"/>
      <c r="F221" s="78"/>
      <c r="G221" s="78"/>
      <c r="H221" s="78"/>
      <c r="I221" s="78"/>
      <c r="J221" s="78"/>
      <c r="K221" s="542"/>
      <c r="L221" s="618"/>
    </row>
    <row r="222" spans="1:12">
      <c r="A222" s="77"/>
      <c r="B222" s="78"/>
      <c r="C222" s="78"/>
      <c r="D222" s="78"/>
      <c r="E222" s="78"/>
      <c r="F222" s="78"/>
      <c r="G222" s="78"/>
      <c r="H222" s="78"/>
      <c r="I222" s="78"/>
      <c r="J222" s="78"/>
      <c r="K222" s="542"/>
      <c r="L222" s="618"/>
    </row>
    <row r="223" spans="1:12">
      <c r="A223" s="77"/>
      <c r="B223" s="78"/>
      <c r="C223" s="78"/>
      <c r="D223" s="78"/>
      <c r="E223" s="78"/>
      <c r="F223" s="78"/>
      <c r="G223" s="78"/>
      <c r="H223" s="78"/>
      <c r="I223" s="78"/>
      <c r="J223" s="78"/>
      <c r="K223" s="542"/>
      <c r="L223" s="618"/>
    </row>
    <row r="224" spans="1:12">
      <c r="A224" s="77"/>
      <c r="B224" s="78"/>
      <c r="C224" s="78"/>
      <c r="D224" s="78"/>
      <c r="E224" s="78"/>
      <c r="F224" s="78"/>
      <c r="G224" s="78"/>
      <c r="H224" s="78"/>
      <c r="I224" s="78"/>
      <c r="J224" s="78"/>
      <c r="K224" s="542"/>
      <c r="L224" s="618"/>
    </row>
    <row r="225" spans="1:12">
      <c r="A225" s="77"/>
      <c r="B225" s="78"/>
      <c r="C225" s="78"/>
      <c r="D225" s="78"/>
      <c r="E225" s="78"/>
      <c r="F225" s="78"/>
      <c r="G225" s="78"/>
      <c r="H225" s="78"/>
      <c r="I225" s="78"/>
      <c r="J225" s="78"/>
      <c r="K225" s="542"/>
      <c r="L225" s="618"/>
    </row>
    <row r="226" spans="1:12">
      <c r="A226" s="77"/>
      <c r="B226" s="78"/>
      <c r="C226" s="78"/>
      <c r="D226" s="78"/>
      <c r="E226" s="78"/>
      <c r="F226" s="78"/>
      <c r="G226" s="78"/>
      <c r="H226" s="78"/>
      <c r="I226" s="78"/>
      <c r="J226" s="78"/>
      <c r="K226" s="542"/>
      <c r="L226" s="618"/>
    </row>
    <row r="227" spans="1:12">
      <c r="A227" s="77"/>
      <c r="B227" s="78"/>
      <c r="C227" s="78"/>
      <c r="D227" s="78"/>
      <c r="E227" s="78"/>
      <c r="F227" s="78"/>
      <c r="G227" s="78"/>
      <c r="H227" s="78"/>
      <c r="I227" s="78"/>
      <c r="J227" s="78"/>
      <c r="K227" s="542"/>
      <c r="L227" s="618"/>
    </row>
    <row r="228" spans="1:12">
      <c r="A228" s="77"/>
      <c r="B228" s="78"/>
      <c r="C228" s="78"/>
      <c r="D228" s="78"/>
      <c r="E228" s="78"/>
      <c r="F228" s="78"/>
      <c r="G228" s="78"/>
      <c r="H228" s="78"/>
      <c r="I228" s="78"/>
      <c r="J228" s="78"/>
      <c r="K228" s="542"/>
      <c r="L228" s="618"/>
    </row>
    <row r="229" spans="1:12">
      <c r="A229" s="77"/>
      <c r="B229" s="78"/>
      <c r="C229" s="78"/>
      <c r="D229" s="78"/>
      <c r="E229" s="78"/>
      <c r="F229" s="78"/>
      <c r="G229" s="78"/>
      <c r="H229" s="78"/>
      <c r="I229" s="78"/>
      <c r="J229" s="78"/>
      <c r="K229" s="542"/>
      <c r="L229" s="618"/>
    </row>
    <row r="230" spans="1:12">
      <c r="A230" s="77"/>
      <c r="B230" s="78"/>
      <c r="C230" s="78"/>
      <c r="D230" s="78"/>
      <c r="E230" s="78"/>
      <c r="F230" s="78"/>
      <c r="G230" s="78"/>
      <c r="H230" s="78"/>
      <c r="I230" s="78"/>
      <c r="J230" s="78"/>
      <c r="K230" s="542"/>
      <c r="L230" s="618"/>
    </row>
    <row r="231" spans="1:12">
      <c r="A231" s="77"/>
      <c r="B231" s="78"/>
      <c r="C231" s="78"/>
      <c r="D231" s="78"/>
      <c r="E231" s="78"/>
      <c r="F231" s="78"/>
      <c r="G231" s="78"/>
      <c r="H231" s="78"/>
      <c r="I231" s="78"/>
      <c r="J231" s="78"/>
      <c r="K231" s="542"/>
      <c r="L231" s="618"/>
    </row>
    <row r="232" spans="1:12">
      <c r="A232" s="77"/>
      <c r="B232" s="78"/>
      <c r="C232" s="78"/>
      <c r="D232" s="78"/>
      <c r="E232" s="78"/>
      <c r="F232" s="78"/>
      <c r="G232" s="78"/>
      <c r="H232" s="78"/>
      <c r="I232" s="78"/>
      <c r="J232" s="78"/>
      <c r="K232" s="542"/>
      <c r="L232" s="618"/>
    </row>
    <row r="233" spans="1:12">
      <c r="A233" s="77"/>
      <c r="B233" s="78"/>
      <c r="C233" s="78"/>
      <c r="D233" s="78"/>
      <c r="E233" s="78"/>
      <c r="F233" s="78"/>
      <c r="G233" s="78"/>
      <c r="H233" s="78"/>
      <c r="I233" s="78"/>
      <c r="J233" s="78"/>
      <c r="K233" s="542"/>
      <c r="L233" s="618"/>
    </row>
    <row r="234" spans="1:12">
      <c r="A234" s="77"/>
      <c r="B234" s="78"/>
      <c r="C234" s="78"/>
      <c r="D234" s="78"/>
      <c r="E234" s="78"/>
      <c r="F234" s="78"/>
      <c r="G234" s="78"/>
      <c r="H234" s="78"/>
      <c r="I234" s="78"/>
      <c r="J234" s="78"/>
      <c r="K234" s="542"/>
      <c r="L234" s="618"/>
    </row>
    <row r="235" spans="1:12">
      <c r="A235" s="77"/>
      <c r="B235" s="78"/>
      <c r="C235" s="78"/>
      <c r="D235" s="78"/>
      <c r="E235" s="78"/>
      <c r="F235" s="78"/>
      <c r="G235" s="78"/>
      <c r="H235" s="78"/>
      <c r="I235" s="78"/>
      <c r="J235" s="78"/>
      <c r="K235" s="542"/>
      <c r="L235" s="618"/>
    </row>
    <row r="236" spans="1:12">
      <c r="A236" s="77"/>
      <c r="B236" s="78"/>
      <c r="C236" s="78"/>
      <c r="D236" s="78"/>
      <c r="E236" s="78"/>
      <c r="F236" s="78"/>
      <c r="G236" s="78"/>
      <c r="H236" s="78"/>
      <c r="I236" s="78"/>
      <c r="J236" s="78"/>
      <c r="K236" s="542"/>
      <c r="L236" s="618"/>
    </row>
    <row r="237" spans="1:12">
      <c r="A237" s="77"/>
      <c r="B237" s="78"/>
      <c r="C237" s="78"/>
      <c r="D237" s="78"/>
      <c r="E237" s="78"/>
      <c r="F237" s="78"/>
      <c r="G237" s="78"/>
      <c r="H237" s="78"/>
      <c r="I237" s="78"/>
      <c r="J237" s="78"/>
      <c r="K237" s="542"/>
      <c r="L237" s="618"/>
    </row>
    <row r="238" spans="1:12">
      <c r="A238" s="77"/>
      <c r="B238" s="78"/>
      <c r="C238" s="78"/>
      <c r="D238" s="78"/>
      <c r="E238" s="78"/>
      <c r="F238" s="78"/>
      <c r="G238" s="78"/>
      <c r="H238" s="78"/>
      <c r="I238" s="78"/>
      <c r="J238" s="78"/>
      <c r="K238" s="542"/>
      <c r="L238" s="618"/>
    </row>
    <row r="239" spans="1:12">
      <c r="A239" s="77"/>
      <c r="B239" s="78"/>
      <c r="C239" s="78"/>
      <c r="D239" s="78"/>
      <c r="E239" s="78"/>
      <c r="F239" s="78"/>
      <c r="G239" s="78"/>
      <c r="H239" s="78"/>
      <c r="I239" s="78"/>
      <c r="J239" s="78"/>
      <c r="K239" s="542"/>
      <c r="L239" s="618"/>
    </row>
    <row r="240" spans="1:12">
      <c r="A240" s="77"/>
      <c r="B240" s="78"/>
      <c r="C240" s="78"/>
      <c r="D240" s="78"/>
      <c r="E240" s="78"/>
      <c r="F240" s="78"/>
      <c r="G240" s="78"/>
      <c r="H240" s="78"/>
      <c r="I240" s="78"/>
      <c r="J240" s="78"/>
      <c r="K240" s="542"/>
      <c r="L240" s="618"/>
    </row>
    <row r="241" spans="1:12">
      <c r="A241" s="77"/>
      <c r="B241" s="78"/>
      <c r="C241" s="78"/>
      <c r="D241" s="78"/>
      <c r="E241" s="78"/>
      <c r="F241" s="78"/>
      <c r="G241" s="78"/>
      <c r="H241" s="78"/>
      <c r="I241" s="78"/>
      <c r="J241" s="78"/>
      <c r="K241" s="542"/>
      <c r="L241" s="618"/>
    </row>
    <row r="242" spans="1:12">
      <c r="A242" s="77"/>
      <c r="B242" s="78"/>
      <c r="C242" s="78"/>
      <c r="D242" s="78"/>
      <c r="E242" s="78"/>
      <c r="F242" s="78"/>
      <c r="G242" s="78"/>
      <c r="H242" s="78"/>
      <c r="I242" s="78"/>
      <c r="J242" s="78"/>
      <c r="K242" s="542"/>
      <c r="L242" s="618"/>
    </row>
    <row r="243" spans="1:12">
      <c r="A243" s="77"/>
      <c r="B243" s="78"/>
      <c r="C243" s="78"/>
      <c r="D243" s="78"/>
      <c r="E243" s="78"/>
      <c r="F243" s="78"/>
      <c r="G243" s="78"/>
      <c r="H243" s="78"/>
      <c r="I243" s="78"/>
      <c r="J243" s="78"/>
      <c r="K243" s="542"/>
      <c r="L243" s="618"/>
    </row>
    <row r="244" spans="1:12">
      <c r="A244" s="77"/>
      <c r="B244" s="78"/>
      <c r="C244" s="78"/>
      <c r="D244" s="78"/>
      <c r="E244" s="78"/>
      <c r="F244" s="78"/>
      <c r="G244" s="78"/>
      <c r="H244" s="78"/>
      <c r="I244" s="78"/>
      <c r="J244" s="78"/>
      <c r="K244" s="542"/>
      <c r="L244" s="618"/>
    </row>
    <row r="245" spans="1:12">
      <c r="A245" s="77"/>
      <c r="B245" s="78"/>
      <c r="C245" s="78"/>
      <c r="D245" s="78"/>
      <c r="E245" s="78"/>
      <c r="F245" s="78"/>
      <c r="G245" s="78"/>
      <c r="H245" s="78"/>
      <c r="I245" s="78"/>
      <c r="J245" s="78"/>
      <c r="K245" s="542"/>
      <c r="L245" s="618"/>
    </row>
    <row r="246" spans="1:12">
      <c r="A246" s="77"/>
      <c r="B246" s="78"/>
      <c r="C246" s="78"/>
      <c r="D246" s="78"/>
      <c r="E246" s="78"/>
      <c r="F246" s="78"/>
      <c r="G246" s="78"/>
      <c r="H246" s="78"/>
      <c r="I246" s="78"/>
      <c r="J246" s="78"/>
      <c r="K246" s="542"/>
      <c r="L246" s="618"/>
    </row>
    <row r="247" spans="1:12">
      <c r="A247" s="77"/>
      <c r="B247" s="78"/>
      <c r="C247" s="78"/>
      <c r="D247" s="78"/>
      <c r="E247" s="78"/>
      <c r="F247" s="78"/>
      <c r="G247" s="78"/>
      <c r="H247" s="78"/>
      <c r="I247" s="78"/>
      <c r="J247" s="78"/>
      <c r="K247" s="542"/>
      <c r="L247" s="618"/>
    </row>
    <row r="248" spans="1:12">
      <c r="A248" s="77"/>
      <c r="B248" s="78"/>
      <c r="C248" s="78"/>
      <c r="D248" s="78"/>
      <c r="E248" s="78"/>
      <c r="F248" s="78"/>
      <c r="G248" s="78"/>
      <c r="H248" s="78"/>
      <c r="I248" s="78"/>
      <c r="J248" s="78"/>
      <c r="K248" s="542"/>
      <c r="L248" s="618"/>
    </row>
    <row r="249" spans="1:12">
      <c r="A249" s="77"/>
      <c r="B249" s="78"/>
      <c r="C249" s="78"/>
      <c r="D249" s="78"/>
      <c r="E249" s="78"/>
      <c r="F249" s="78"/>
      <c r="G249" s="78"/>
      <c r="H249" s="78"/>
      <c r="I249" s="78"/>
      <c r="J249" s="78"/>
      <c r="K249" s="542"/>
      <c r="L249" s="618"/>
    </row>
    <row r="250" spans="1:12">
      <c r="A250" s="77"/>
      <c r="B250" s="78"/>
      <c r="C250" s="78"/>
      <c r="D250" s="78"/>
      <c r="E250" s="78"/>
      <c r="F250" s="78"/>
      <c r="G250" s="78"/>
      <c r="H250" s="78"/>
      <c r="I250" s="78"/>
      <c r="J250" s="78"/>
      <c r="K250" s="542"/>
      <c r="L250" s="618"/>
    </row>
    <row r="251" spans="1:12">
      <c r="A251" s="77"/>
      <c r="B251" s="78"/>
      <c r="C251" s="78"/>
      <c r="D251" s="78"/>
      <c r="E251" s="78"/>
      <c r="F251" s="78"/>
      <c r="G251" s="78"/>
      <c r="H251" s="78"/>
      <c r="I251" s="78"/>
      <c r="J251" s="78"/>
      <c r="K251" s="542"/>
      <c r="L251" s="618"/>
    </row>
    <row r="252" spans="1:12">
      <c r="A252" s="77"/>
      <c r="B252" s="78"/>
      <c r="C252" s="78"/>
      <c r="D252" s="78"/>
      <c r="E252" s="78"/>
      <c r="F252" s="78"/>
      <c r="G252" s="78"/>
      <c r="H252" s="78"/>
      <c r="I252" s="78"/>
      <c r="J252" s="78"/>
      <c r="K252" s="542"/>
      <c r="L252" s="618"/>
    </row>
    <row r="253" spans="1:12">
      <c r="A253" s="77"/>
      <c r="B253" s="78"/>
      <c r="C253" s="78"/>
      <c r="D253" s="78"/>
      <c r="E253" s="78"/>
      <c r="F253" s="78"/>
      <c r="G253" s="78"/>
      <c r="H253" s="78"/>
      <c r="I253" s="78"/>
      <c r="J253" s="78"/>
      <c r="K253" s="542"/>
      <c r="L253" s="618"/>
    </row>
    <row r="254" spans="1:12">
      <c r="A254" s="77"/>
      <c r="B254" s="78"/>
      <c r="C254" s="78"/>
      <c r="D254" s="78"/>
      <c r="E254" s="78"/>
      <c r="F254" s="78"/>
      <c r="G254" s="78"/>
      <c r="H254" s="78"/>
      <c r="I254" s="78"/>
      <c r="J254" s="78"/>
      <c r="K254" s="542"/>
      <c r="L254" s="618"/>
    </row>
    <row r="255" spans="1:12">
      <c r="A255" s="77"/>
      <c r="B255" s="78"/>
      <c r="C255" s="78"/>
      <c r="D255" s="78"/>
      <c r="E255" s="78"/>
      <c r="F255" s="78"/>
      <c r="G255" s="78"/>
      <c r="H255" s="78"/>
      <c r="I255" s="78"/>
      <c r="J255" s="78"/>
      <c r="K255" s="542"/>
      <c r="L255" s="618"/>
    </row>
    <row r="256" spans="1:12">
      <c r="A256" s="77"/>
      <c r="B256" s="78"/>
      <c r="C256" s="78"/>
      <c r="D256" s="78"/>
      <c r="E256" s="78"/>
      <c r="F256" s="78"/>
      <c r="G256" s="78"/>
      <c r="H256" s="78"/>
      <c r="I256" s="78"/>
      <c r="J256" s="78"/>
      <c r="K256" s="542"/>
      <c r="L256" s="618"/>
    </row>
    <row r="257" spans="1:12">
      <c r="A257" s="77"/>
      <c r="B257" s="78"/>
      <c r="C257" s="78"/>
      <c r="D257" s="78"/>
      <c r="E257" s="78"/>
      <c r="F257" s="78"/>
      <c r="G257" s="78"/>
      <c r="H257" s="78"/>
      <c r="I257" s="78"/>
      <c r="J257" s="78"/>
      <c r="K257" s="542"/>
      <c r="L257" s="618"/>
    </row>
    <row r="258" spans="1:12">
      <c r="A258" s="77"/>
      <c r="B258" s="78"/>
      <c r="C258" s="78"/>
      <c r="D258" s="78"/>
      <c r="E258" s="78"/>
      <c r="F258" s="78"/>
      <c r="G258" s="78"/>
      <c r="H258" s="78"/>
      <c r="I258" s="78"/>
      <c r="J258" s="78"/>
      <c r="K258" s="542"/>
      <c r="L258" s="618"/>
    </row>
    <row r="259" spans="1:12">
      <c r="A259" s="77"/>
      <c r="B259" s="78"/>
      <c r="C259" s="78"/>
      <c r="D259" s="78"/>
      <c r="E259" s="78"/>
      <c r="F259" s="78"/>
      <c r="G259" s="78"/>
      <c r="H259" s="78"/>
      <c r="I259" s="78"/>
      <c r="J259" s="78"/>
      <c r="K259" s="542"/>
      <c r="L259" s="618"/>
    </row>
    <row r="260" spans="1:12">
      <c r="A260" s="77"/>
      <c r="B260" s="78"/>
      <c r="C260" s="78"/>
      <c r="D260" s="78"/>
      <c r="E260" s="78"/>
      <c r="F260" s="78"/>
      <c r="G260" s="78"/>
      <c r="H260" s="78"/>
      <c r="I260" s="78"/>
      <c r="J260" s="78"/>
      <c r="K260" s="542"/>
      <c r="L260" s="618"/>
    </row>
    <row r="261" spans="1:12">
      <c r="A261" s="77"/>
      <c r="B261" s="78"/>
      <c r="C261" s="78"/>
      <c r="D261" s="78"/>
      <c r="E261" s="78"/>
      <c r="F261" s="78"/>
      <c r="G261" s="78"/>
      <c r="H261" s="78"/>
      <c r="I261" s="78"/>
      <c r="J261" s="78"/>
      <c r="K261" s="542"/>
      <c r="L261" s="618"/>
    </row>
    <row r="262" spans="1:12">
      <c r="A262" s="77"/>
      <c r="B262" s="78"/>
      <c r="C262" s="78"/>
      <c r="D262" s="78"/>
      <c r="E262" s="78"/>
      <c r="F262" s="78"/>
      <c r="G262" s="78"/>
      <c r="H262" s="78"/>
      <c r="I262" s="78"/>
      <c r="J262" s="78"/>
      <c r="K262" s="542"/>
      <c r="L262" s="618"/>
    </row>
    <row r="263" spans="1:12">
      <c r="A263" s="77"/>
      <c r="B263" s="78"/>
      <c r="C263" s="78"/>
      <c r="D263" s="78"/>
      <c r="E263" s="78"/>
      <c r="F263" s="78"/>
      <c r="G263" s="78"/>
      <c r="H263" s="78"/>
      <c r="I263" s="78"/>
      <c r="J263" s="78"/>
      <c r="K263" s="542"/>
      <c r="L263" s="618"/>
    </row>
    <row r="264" spans="1:12">
      <c r="A264" s="77"/>
      <c r="B264" s="78"/>
      <c r="C264" s="78"/>
      <c r="D264" s="78"/>
      <c r="E264" s="78"/>
      <c r="F264" s="78"/>
      <c r="G264" s="78"/>
      <c r="H264" s="78"/>
      <c r="I264" s="78"/>
      <c r="J264" s="78"/>
      <c r="K264" s="542"/>
      <c r="L264" s="618"/>
    </row>
    <row r="265" spans="1:12">
      <c r="A265" s="77"/>
      <c r="B265" s="78"/>
      <c r="C265" s="78"/>
      <c r="D265" s="78"/>
      <c r="E265" s="78"/>
      <c r="F265" s="78"/>
      <c r="G265" s="78"/>
      <c r="H265" s="78"/>
      <c r="I265" s="78"/>
      <c r="J265" s="78"/>
      <c r="K265" s="542"/>
      <c r="L265" s="618"/>
    </row>
    <row r="266" spans="1:12">
      <c r="A266" s="77"/>
      <c r="B266" s="78"/>
      <c r="C266" s="78"/>
      <c r="D266" s="78"/>
      <c r="E266" s="78"/>
      <c r="F266" s="78"/>
      <c r="G266" s="78"/>
      <c r="H266" s="78"/>
      <c r="I266" s="78"/>
      <c r="J266" s="78"/>
      <c r="K266" s="542"/>
      <c r="L266" s="618"/>
    </row>
    <row r="267" spans="1:12">
      <c r="A267" s="77"/>
      <c r="B267" s="78"/>
      <c r="C267" s="78"/>
      <c r="D267" s="78"/>
      <c r="E267" s="78"/>
      <c r="F267" s="78"/>
      <c r="G267" s="78"/>
      <c r="H267" s="78"/>
      <c r="I267" s="78"/>
      <c r="J267" s="78"/>
      <c r="K267" s="542"/>
      <c r="L267" s="618"/>
    </row>
    <row r="268" spans="1:12">
      <c r="A268" s="77"/>
      <c r="B268" s="78"/>
      <c r="C268" s="78"/>
      <c r="D268" s="78"/>
      <c r="E268" s="78"/>
      <c r="F268" s="78"/>
      <c r="G268" s="78"/>
      <c r="H268" s="78"/>
      <c r="I268" s="78"/>
      <c r="J268" s="78"/>
      <c r="K268" s="542"/>
      <c r="L268" s="618"/>
    </row>
    <row r="269" spans="1:12">
      <c r="A269" s="77"/>
      <c r="B269" s="78"/>
      <c r="C269" s="78"/>
      <c r="D269" s="78"/>
      <c r="E269" s="78"/>
      <c r="F269" s="78"/>
      <c r="G269" s="78"/>
      <c r="H269" s="78"/>
      <c r="I269" s="78"/>
      <c r="J269" s="78"/>
      <c r="K269" s="542"/>
      <c r="L269" s="618"/>
    </row>
    <row r="270" spans="1:12">
      <c r="A270" s="77"/>
      <c r="B270" s="78"/>
      <c r="C270" s="78"/>
      <c r="D270" s="78"/>
      <c r="E270" s="78"/>
      <c r="F270" s="78"/>
      <c r="G270" s="78"/>
      <c r="H270" s="78"/>
      <c r="I270" s="78"/>
      <c r="J270" s="78"/>
      <c r="K270" s="542"/>
      <c r="L270" s="618"/>
    </row>
    <row r="271" spans="1:12">
      <c r="A271" s="77"/>
      <c r="B271" s="78"/>
      <c r="C271" s="78"/>
      <c r="D271" s="78"/>
      <c r="E271" s="78"/>
      <c r="F271" s="78"/>
      <c r="G271" s="78"/>
      <c r="H271" s="78"/>
      <c r="I271" s="78"/>
      <c r="J271" s="78"/>
      <c r="K271" s="542"/>
      <c r="L271" s="618"/>
    </row>
    <row r="272" spans="1:12">
      <c r="A272" s="77"/>
      <c r="B272" s="78"/>
      <c r="C272" s="78"/>
      <c r="D272" s="78"/>
      <c r="E272" s="78"/>
      <c r="F272" s="78"/>
      <c r="G272" s="78"/>
      <c r="H272" s="78"/>
      <c r="I272" s="78"/>
      <c r="J272" s="78"/>
      <c r="K272" s="542"/>
      <c r="L272" s="618"/>
    </row>
    <row r="273" spans="1:12">
      <c r="A273" s="77"/>
      <c r="B273" s="78"/>
      <c r="C273" s="78"/>
      <c r="D273" s="78"/>
      <c r="E273" s="78"/>
      <c r="F273" s="78"/>
      <c r="G273" s="78"/>
      <c r="H273" s="78"/>
      <c r="I273" s="78"/>
      <c r="J273" s="78"/>
      <c r="K273" s="542"/>
      <c r="L273" s="618"/>
    </row>
    <row r="274" spans="1:12">
      <c r="A274" s="77"/>
      <c r="B274" s="78"/>
      <c r="C274" s="78"/>
      <c r="D274" s="78"/>
      <c r="E274" s="78"/>
      <c r="F274" s="78"/>
      <c r="G274" s="78"/>
      <c r="H274" s="78"/>
      <c r="I274" s="78"/>
      <c r="J274" s="78"/>
      <c r="K274" s="542"/>
      <c r="L274" s="618"/>
    </row>
    <row r="275" spans="1:12">
      <c r="A275" s="77"/>
      <c r="B275" s="78"/>
      <c r="C275" s="78"/>
      <c r="D275" s="78"/>
      <c r="E275" s="78"/>
      <c r="F275" s="78"/>
      <c r="G275" s="78"/>
      <c r="H275" s="78"/>
      <c r="I275" s="78"/>
      <c r="J275" s="78"/>
      <c r="K275" s="542"/>
      <c r="L275" s="618"/>
    </row>
    <row r="276" spans="1:12">
      <c r="A276" s="77"/>
      <c r="B276" s="78"/>
      <c r="C276" s="78"/>
      <c r="D276" s="78"/>
      <c r="E276" s="78"/>
      <c r="F276" s="78"/>
      <c r="G276" s="78"/>
      <c r="H276" s="78"/>
      <c r="I276" s="78"/>
      <c r="J276" s="78"/>
      <c r="K276" s="542"/>
      <c r="L276" s="618"/>
    </row>
    <row r="277" spans="1:12">
      <c r="A277" s="77"/>
      <c r="B277" s="78"/>
      <c r="C277" s="78"/>
      <c r="D277" s="78"/>
      <c r="E277" s="78"/>
      <c r="F277" s="78"/>
      <c r="G277" s="78"/>
      <c r="H277" s="78"/>
      <c r="I277" s="78"/>
      <c r="J277" s="78"/>
      <c r="K277" s="542"/>
      <c r="L277" s="618"/>
    </row>
    <row r="278" spans="1:12">
      <c r="A278" s="77"/>
      <c r="B278" s="78"/>
      <c r="C278" s="78"/>
      <c r="D278" s="78"/>
      <c r="E278" s="78"/>
      <c r="F278" s="78"/>
      <c r="G278" s="78"/>
      <c r="H278" s="78"/>
      <c r="I278" s="78"/>
      <c r="J278" s="78"/>
      <c r="K278" s="542"/>
      <c r="L278" s="618"/>
    </row>
    <row r="279" spans="1:12">
      <c r="A279" s="77"/>
      <c r="B279" s="78"/>
      <c r="C279" s="78"/>
      <c r="D279" s="78"/>
      <c r="E279" s="78"/>
      <c r="F279" s="78"/>
      <c r="G279" s="78"/>
      <c r="H279" s="78"/>
      <c r="I279" s="78"/>
      <c r="J279" s="78"/>
      <c r="K279" s="542"/>
      <c r="L279" s="618"/>
    </row>
    <row r="280" spans="1:12">
      <c r="A280" s="77"/>
      <c r="B280" s="78"/>
      <c r="C280" s="78"/>
      <c r="D280" s="78"/>
      <c r="E280" s="78"/>
      <c r="F280" s="78"/>
      <c r="G280" s="78"/>
      <c r="H280" s="78"/>
      <c r="I280" s="78"/>
      <c r="J280" s="78"/>
      <c r="K280" s="542"/>
      <c r="L280" s="618"/>
    </row>
    <row r="281" spans="1:12">
      <c r="A281" s="77"/>
      <c r="B281" s="78"/>
      <c r="C281" s="78"/>
      <c r="D281" s="78"/>
      <c r="E281" s="78"/>
      <c r="F281" s="78"/>
      <c r="G281" s="78"/>
      <c r="H281" s="78"/>
      <c r="I281" s="78"/>
      <c r="J281" s="78"/>
      <c r="K281" s="542"/>
      <c r="L281" s="618"/>
    </row>
    <row r="282" spans="1:12">
      <c r="A282" s="77"/>
      <c r="B282" s="78"/>
      <c r="C282" s="78"/>
      <c r="D282" s="78"/>
      <c r="E282" s="78"/>
      <c r="F282" s="78"/>
      <c r="G282" s="78"/>
      <c r="H282" s="78"/>
      <c r="I282" s="78"/>
      <c r="J282" s="78"/>
      <c r="K282" s="542"/>
      <c r="L282" s="618"/>
    </row>
    <row r="283" spans="1:12">
      <c r="A283" s="77"/>
      <c r="B283" s="78"/>
      <c r="C283" s="78"/>
      <c r="D283" s="78"/>
      <c r="E283" s="78"/>
      <c r="F283" s="78"/>
      <c r="G283" s="78"/>
      <c r="H283" s="78"/>
      <c r="I283" s="78"/>
      <c r="J283" s="78"/>
      <c r="K283" s="542"/>
      <c r="L283" s="618"/>
    </row>
    <row r="284" spans="1:12">
      <c r="A284" s="77"/>
      <c r="B284" s="78"/>
      <c r="C284" s="78"/>
      <c r="D284" s="78"/>
      <c r="E284" s="78"/>
      <c r="F284" s="78"/>
      <c r="G284" s="78"/>
      <c r="H284" s="78"/>
      <c r="I284" s="78"/>
      <c r="J284" s="78"/>
      <c r="K284" s="542"/>
      <c r="L284" s="618"/>
    </row>
    <row r="285" spans="1:12">
      <c r="A285" s="77"/>
      <c r="B285" s="78"/>
      <c r="C285" s="78"/>
      <c r="D285" s="78"/>
      <c r="E285" s="78"/>
      <c r="F285" s="78"/>
      <c r="G285" s="78"/>
      <c r="H285" s="78"/>
      <c r="I285" s="78"/>
      <c r="J285" s="78"/>
      <c r="K285" s="542"/>
      <c r="L285" s="618"/>
    </row>
    <row r="286" spans="1:12">
      <c r="A286" s="77"/>
      <c r="B286" s="78"/>
      <c r="C286" s="78"/>
      <c r="D286" s="78"/>
      <c r="E286" s="78"/>
      <c r="F286" s="78"/>
      <c r="G286" s="78"/>
      <c r="H286" s="78"/>
      <c r="I286" s="78"/>
      <c r="J286" s="78"/>
      <c r="K286" s="542"/>
      <c r="L286" s="618"/>
    </row>
    <row r="287" spans="1:12">
      <c r="A287" s="77"/>
      <c r="B287" s="78"/>
      <c r="C287" s="78"/>
      <c r="D287" s="78"/>
      <c r="E287" s="78"/>
      <c r="F287" s="78"/>
      <c r="G287" s="78"/>
      <c r="H287" s="78"/>
      <c r="I287" s="78"/>
      <c r="J287" s="78"/>
      <c r="K287" s="542"/>
      <c r="L287" s="618"/>
    </row>
    <row r="288" spans="1:12">
      <c r="A288" s="77"/>
      <c r="B288" s="78"/>
      <c r="C288" s="78"/>
      <c r="D288" s="78"/>
      <c r="E288" s="78"/>
      <c r="F288" s="78"/>
      <c r="G288" s="78"/>
      <c r="H288" s="78"/>
      <c r="I288" s="78"/>
      <c r="J288" s="78"/>
      <c r="K288" s="542"/>
      <c r="L288" s="618"/>
    </row>
    <row r="289" spans="1:12">
      <c r="A289" s="77"/>
      <c r="B289" s="78"/>
      <c r="C289" s="78"/>
      <c r="D289" s="78"/>
      <c r="E289" s="78"/>
      <c r="F289" s="78"/>
      <c r="G289" s="78"/>
      <c r="H289" s="78"/>
      <c r="I289" s="78"/>
      <c r="J289" s="78"/>
      <c r="K289" s="542"/>
      <c r="L289" s="618"/>
    </row>
    <row r="290" spans="1:12">
      <c r="A290" s="77"/>
      <c r="B290" s="78"/>
      <c r="C290" s="78"/>
      <c r="D290" s="78"/>
      <c r="E290" s="78"/>
      <c r="F290" s="78"/>
      <c r="G290" s="78"/>
      <c r="H290" s="78"/>
      <c r="I290" s="78"/>
      <c r="J290" s="78"/>
      <c r="K290" s="542"/>
      <c r="L290" s="618"/>
    </row>
    <row r="291" spans="1:12">
      <c r="A291" s="77"/>
      <c r="B291" s="78"/>
      <c r="C291" s="78"/>
      <c r="D291" s="78"/>
      <c r="E291" s="78"/>
      <c r="F291" s="78"/>
      <c r="G291" s="78"/>
      <c r="H291" s="78"/>
      <c r="I291" s="78"/>
      <c r="J291" s="78"/>
      <c r="K291" s="542"/>
      <c r="L291" s="618"/>
    </row>
    <row r="292" spans="1:12">
      <c r="A292" s="77"/>
      <c r="B292" s="78"/>
      <c r="C292" s="78"/>
      <c r="D292" s="78"/>
      <c r="E292" s="78"/>
      <c r="F292" s="78"/>
      <c r="G292" s="78"/>
      <c r="H292" s="78"/>
      <c r="I292" s="78"/>
      <c r="J292" s="78"/>
      <c r="K292" s="542"/>
      <c r="L292" s="618"/>
    </row>
    <row r="293" spans="1:12">
      <c r="A293" s="77"/>
      <c r="B293" s="78"/>
      <c r="C293" s="78"/>
      <c r="D293" s="78"/>
      <c r="E293" s="78"/>
      <c r="F293" s="78"/>
      <c r="G293" s="78"/>
      <c r="H293" s="78"/>
      <c r="I293" s="78"/>
      <c r="J293" s="78"/>
      <c r="K293" s="542"/>
      <c r="L293" s="618"/>
    </row>
    <row r="294" spans="1:12">
      <c r="A294" s="77"/>
      <c r="B294" s="78"/>
      <c r="C294" s="78"/>
      <c r="D294" s="78"/>
      <c r="E294" s="78"/>
      <c r="F294" s="78"/>
      <c r="G294" s="78"/>
      <c r="H294" s="78"/>
      <c r="I294" s="78"/>
      <c r="J294" s="78"/>
      <c r="K294" s="542"/>
      <c r="L294" s="618"/>
    </row>
    <row r="295" spans="1:12">
      <c r="A295" s="77"/>
      <c r="B295" s="78"/>
      <c r="C295" s="78"/>
      <c r="D295" s="78"/>
      <c r="E295" s="78"/>
      <c r="F295" s="78"/>
      <c r="G295" s="78"/>
      <c r="H295" s="78"/>
      <c r="I295" s="78"/>
      <c r="J295" s="78"/>
      <c r="K295" s="542"/>
      <c r="L295" s="618"/>
    </row>
    <row r="296" spans="1:12">
      <c r="A296" s="77"/>
      <c r="B296" s="78"/>
      <c r="C296" s="78"/>
      <c r="D296" s="78"/>
      <c r="E296" s="78"/>
      <c r="F296" s="78"/>
      <c r="G296" s="78"/>
      <c r="H296" s="78"/>
      <c r="I296" s="78"/>
      <c r="J296" s="78"/>
      <c r="K296" s="542"/>
      <c r="L296" s="618"/>
    </row>
    <row r="297" spans="1:12">
      <c r="A297" s="77"/>
      <c r="B297" s="78"/>
      <c r="C297" s="78"/>
      <c r="D297" s="78"/>
      <c r="E297" s="78"/>
      <c r="F297" s="78"/>
      <c r="G297" s="78"/>
      <c r="H297" s="78"/>
      <c r="I297" s="78"/>
      <c r="J297" s="78"/>
      <c r="K297" s="542"/>
      <c r="L297" s="618"/>
    </row>
    <row r="298" spans="1:12">
      <c r="A298" s="77"/>
      <c r="B298" s="78"/>
      <c r="C298" s="78"/>
      <c r="D298" s="78"/>
      <c r="E298" s="78"/>
      <c r="F298" s="78"/>
      <c r="G298" s="78"/>
      <c r="H298" s="78"/>
      <c r="I298" s="78"/>
      <c r="J298" s="78"/>
      <c r="K298" s="542"/>
      <c r="L298" s="618"/>
    </row>
    <row r="299" spans="1:12">
      <c r="A299" s="77"/>
      <c r="B299" s="78"/>
      <c r="C299" s="78"/>
      <c r="D299" s="78"/>
      <c r="E299" s="78"/>
      <c r="F299" s="78"/>
      <c r="G299" s="78"/>
      <c r="H299" s="78"/>
      <c r="I299" s="78"/>
      <c r="J299" s="78"/>
      <c r="K299" s="542"/>
      <c r="L299" s="618"/>
    </row>
    <row r="300" spans="1:12">
      <c r="A300" s="77"/>
      <c r="B300" s="78"/>
      <c r="C300" s="78"/>
      <c r="D300" s="78"/>
      <c r="E300" s="78"/>
      <c r="F300" s="78"/>
      <c r="G300" s="78"/>
      <c r="H300" s="78"/>
      <c r="I300" s="78"/>
      <c r="J300" s="78"/>
      <c r="K300" s="542"/>
      <c r="L300" s="618"/>
    </row>
    <row r="301" spans="1:12">
      <c r="A301" s="77"/>
      <c r="B301" s="78"/>
      <c r="C301" s="78"/>
      <c r="D301" s="78"/>
      <c r="E301" s="78"/>
      <c r="F301" s="78"/>
      <c r="G301" s="78"/>
      <c r="H301" s="78"/>
      <c r="I301" s="78"/>
      <c r="J301" s="78"/>
      <c r="K301" s="542"/>
      <c r="L301" s="618"/>
    </row>
    <row r="302" spans="1:12">
      <c r="A302" s="77"/>
      <c r="B302" s="78"/>
      <c r="C302" s="78"/>
      <c r="D302" s="78"/>
      <c r="E302" s="78"/>
      <c r="F302" s="78"/>
      <c r="G302" s="78"/>
      <c r="H302" s="78"/>
      <c r="I302" s="78"/>
      <c r="J302" s="78"/>
      <c r="K302" s="542"/>
      <c r="L302" s="618"/>
    </row>
    <row r="303" spans="1:12">
      <c r="A303" s="77"/>
      <c r="B303" s="78"/>
      <c r="C303" s="78"/>
      <c r="D303" s="78"/>
      <c r="E303" s="78"/>
      <c r="F303" s="78"/>
      <c r="G303" s="78"/>
      <c r="H303" s="78"/>
      <c r="I303" s="78"/>
      <c r="J303" s="78"/>
      <c r="K303" s="542"/>
      <c r="L303" s="618"/>
    </row>
    <row r="304" spans="1:12">
      <c r="A304" s="77"/>
      <c r="B304" s="78"/>
      <c r="C304" s="78"/>
      <c r="D304" s="78"/>
      <c r="E304" s="78"/>
      <c r="F304" s="78"/>
      <c r="G304" s="78"/>
      <c r="H304" s="78"/>
      <c r="I304" s="78"/>
      <c r="J304" s="78"/>
      <c r="K304" s="542"/>
      <c r="L304" s="618"/>
    </row>
    <row r="305" spans="1:12">
      <c r="A305" s="77"/>
      <c r="B305" s="78"/>
      <c r="C305" s="78"/>
      <c r="D305" s="78"/>
      <c r="E305" s="78"/>
      <c r="F305" s="78"/>
      <c r="G305" s="78"/>
      <c r="H305" s="78"/>
      <c r="I305" s="78"/>
      <c r="J305" s="78"/>
      <c r="K305" s="542"/>
      <c r="L305" s="618"/>
    </row>
    <row r="306" spans="1:12">
      <c r="A306" s="77"/>
      <c r="B306" s="78"/>
      <c r="C306" s="78"/>
      <c r="D306" s="78"/>
      <c r="E306" s="78"/>
      <c r="F306" s="78"/>
      <c r="G306" s="78"/>
      <c r="H306" s="78"/>
      <c r="I306" s="78"/>
      <c r="J306" s="78"/>
      <c r="K306" s="542"/>
      <c r="L306" s="618"/>
    </row>
    <row r="307" spans="1:12">
      <c r="A307" s="77"/>
      <c r="B307" s="78"/>
      <c r="C307" s="78"/>
      <c r="D307" s="78"/>
      <c r="E307" s="78"/>
      <c r="F307" s="78"/>
      <c r="G307" s="78"/>
      <c r="H307" s="78"/>
      <c r="I307" s="78"/>
      <c r="J307" s="78"/>
      <c r="K307" s="542"/>
      <c r="L307" s="618"/>
    </row>
    <row r="308" spans="1:12">
      <c r="A308" s="77"/>
      <c r="B308" s="78"/>
      <c r="C308" s="78"/>
      <c r="D308" s="78"/>
      <c r="E308" s="78"/>
      <c r="F308" s="78"/>
      <c r="G308" s="78"/>
      <c r="H308" s="78"/>
      <c r="I308" s="78"/>
      <c r="J308" s="78"/>
      <c r="K308" s="542"/>
      <c r="L308" s="618"/>
    </row>
    <row r="309" spans="1:12">
      <c r="A309" s="77"/>
      <c r="B309" s="78"/>
      <c r="C309" s="78"/>
      <c r="D309" s="78"/>
      <c r="E309" s="78"/>
      <c r="F309" s="78"/>
      <c r="G309" s="78"/>
      <c r="H309" s="78"/>
      <c r="I309" s="78"/>
      <c r="J309" s="78"/>
      <c r="K309" s="542"/>
      <c r="L309" s="618"/>
    </row>
    <row r="310" spans="1:12">
      <c r="A310" s="77"/>
      <c r="B310" s="78"/>
      <c r="C310" s="78"/>
      <c r="D310" s="78"/>
      <c r="E310" s="78"/>
      <c r="F310" s="78"/>
      <c r="G310" s="78"/>
      <c r="H310" s="78"/>
      <c r="I310" s="78"/>
      <c r="J310" s="78"/>
      <c r="K310" s="542"/>
      <c r="L310" s="618"/>
    </row>
    <row r="311" spans="1:12">
      <c r="A311" s="77"/>
      <c r="B311" s="78"/>
      <c r="C311" s="78"/>
      <c r="D311" s="78"/>
      <c r="E311" s="78"/>
      <c r="F311" s="78"/>
      <c r="G311" s="78"/>
      <c r="H311" s="78"/>
      <c r="I311" s="78"/>
      <c r="J311" s="78"/>
      <c r="K311" s="542"/>
      <c r="L311" s="618"/>
    </row>
    <row r="312" spans="1:12">
      <c r="A312" s="77"/>
      <c r="B312" s="78"/>
      <c r="C312" s="78"/>
      <c r="D312" s="78"/>
      <c r="E312" s="78"/>
      <c r="F312" s="78"/>
      <c r="G312" s="78"/>
      <c r="H312" s="78"/>
      <c r="I312" s="78"/>
      <c r="J312" s="78"/>
      <c r="K312" s="542"/>
      <c r="L312" s="618"/>
    </row>
    <row r="313" spans="1:12">
      <c r="A313" s="77"/>
      <c r="B313" s="78"/>
      <c r="C313" s="78"/>
      <c r="D313" s="78"/>
      <c r="E313" s="78"/>
      <c r="F313" s="78"/>
      <c r="G313" s="78"/>
      <c r="H313" s="78"/>
      <c r="I313" s="78"/>
      <c r="J313" s="78"/>
      <c r="K313" s="542"/>
      <c r="L313" s="618"/>
    </row>
    <row r="314" spans="1:12">
      <c r="A314" s="77"/>
      <c r="B314" s="78"/>
      <c r="C314" s="78"/>
      <c r="D314" s="78"/>
      <c r="E314" s="78"/>
      <c r="F314" s="78"/>
      <c r="G314" s="78"/>
      <c r="H314" s="78"/>
      <c r="I314" s="78"/>
      <c r="J314" s="78"/>
      <c r="K314" s="542"/>
      <c r="L314" s="618"/>
    </row>
    <row r="315" spans="1:12">
      <c r="A315" s="77"/>
      <c r="B315" s="78"/>
      <c r="C315" s="78"/>
      <c r="D315" s="78"/>
      <c r="E315" s="78"/>
      <c r="F315" s="78"/>
      <c r="G315" s="78"/>
      <c r="H315" s="78"/>
      <c r="I315" s="78"/>
      <c r="J315" s="78"/>
      <c r="K315" s="542"/>
      <c r="L315" s="618"/>
    </row>
    <row r="316" spans="1:12">
      <c r="A316" s="77"/>
      <c r="B316" s="78"/>
      <c r="C316" s="78"/>
      <c r="D316" s="78"/>
      <c r="E316" s="78"/>
      <c r="F316" s="78"/>
      <c r="G316" s="78"/>
      <c r="H316" s="78"/>
      <c r="I316" s="78"/>
      <c r="J316" s="78"/>
      <c r="K316" s="542"/>
      <c r="L316" s="618"/>
    </row>
    <row r="317" spans="1:12">
      <c r="A317" s="77"/>
      <c r="B317" s="78"/>
      <c r="C317" s="78"/>
      <c r="D317" s="78"/>
      <c r="E317" s="78"/>
      <c r="F317" s="78"/>
      <c r="G317" s="78"/>
      <c r="H317" s="78"/>
      <c r="I317" s="78"/>
      <c r="J317" s="78"/>
      <c r="K317" s="542"/>
      <c r="L317" s="618"/>
    </row>
    <row r="318" spans="1:12">
      <c r="A318" s="77"/>
      <c r="B318" s="78"/>
      <c r="C318" s="78"/>
      <c r="D318" s="78"/>
      <c r="E318" s="78"/>
      <c r="F318" s="78"/>
      <c r="G318" s="78"/>
      <c r="H318" s="78"/>
      <c r="I318" s="78"/>
      <c r="J318" s="78"/>
      <c r="K318" s="542"/>
      <c r="L318" s="618"/>
    </row>
    <row r="319" spans="1:12">
      <c r="A319" s="77"/>
      <c r="B319" s="78"/>
      <c r="C319" s="78"/>
      <c r="D319" s="78"/>
      <c r="E319" s="78"/>
      <c r="F319" s="78"/>
      <c r="G319" s="78"/>
      <c r="H319" s="78"/>
      <c r="I319" s="78"/>
      <c r="J319" s="78"/>
      <c r="K319" s="542"/>
      <c r="L319" s="618"/>
    </row>
    <row r="320" spans="1:12">
      <c r="A320" s="77"/>
      <c r="B320" s="78"/>
      <c r="C320" s="78"/>
      <c r="D320" s="78"/>
      <c r="E320" s="78"/>
      <c r="F320" s="78"/>
      <c r="G320" s="78"/>
      <c r="H320" s="78"/>
      <c r="I320" s="78"/>
      <c r="J320" s="78"/>
      <c r="K320" s="542"/>
      <c r="L320" s="618"/>
    </row>
    <row r="321" spans="1:12">
      <c r="A321" s="77"/>
      <c r="B321" s="78"/>
      <c r="C321" s="78"/>
      <c r="D321" s="78"/>
      <c r="E321" s="78"/>
      <c r="F321" s="78"/>
      <c r="G321" s="78"/>
      <c r="H321" s="78"/>
      <c r="I321" s="78"/>
      <c r="J321" s="78"/>
      <c r="K321" s="542"/>
      <c r="L321" s="618"/>
    </row>
    <row r="322" spans="1:12">
      <c r="A322" s="77"/>
      <c r="B322" s="78"/>
      <c r="C322" s="78"/>
      <c r="D322" s="78"/>
      <c r="E322" s="78"/>
      <c r="F322" s="78"/>
      <c r="G322" s="78"/>
      <c r="H322" s="78"/>
      <c r="I322" s="78"/>
      <c r="J322" s="78"/>
      <c r="K322" s="542"/>
      <c r="L322" s="618"/>
    </row>
    <row r="323" spans="1:12">
      <c r="A323" s="77"/>
      <c r="B323" s="78"/>
      <c r="C323" s="78"/>
      <c r="D323" s="78"/>
      <c r="E323" s="78"/>
      <c r="F323" s="78"/>
      <c r="G323" s="78"/>
      <c r="H323" s="78"/>
      <c r="I323" s="78"/>
      <c r="J323" s="78"/>
      <c r="K323" s="542"/>
      <c r="L323" s="618"/>
    </row>
    <row r="324" spans="1:12">
      <c r="A324" s="77"/>
      <c r="B324" s="78"/>
      <c r="C324" s="78"/>
      <c r="D324" s="78"/>
      <c r="E324" s="78"/>
      <c r="F324" s="78"/>
      <c r="G324" s="78"/>
      <c r="H324" s="78"/>
      <c r="I324" s="78"/>
      <c r="J324" s="78"/>
      <c r="K324" s="542"/>
      <c r="L324" s="618"/>
    </row>
    <row r="325" spans="1:12">
      <c r="A325" s="77"/>
      <c r="B325" s="78"/>
      <c r="C325" s="78"/>
      <c r="D325" s="78"/>
      <c r="E325" s="78"/>
      <c r="F325" s="78"/>
      <c r="G325" s="78"/>
      <c r="H325" s="78"/>
      <c r="I325" s="78"/>
      <c r="J325" s="78"/>
      <c r="K325" s="542"/>
      <c r="L325" s="618"/>
    </row>
    <row r="326" spans="1:12">
      <c r="A326" s="77"/>
      <c r="B326" s="78"/>
      <c r="C326" s="78"/>
      <c r="D326" s="78"/>
      <c r="E326" s="78"/>
      <c r="F326" s="78"/>
      <c r="G326" s="78"/>
      <c r="H326" s="78"/>
      <c r="I326" s="78"/>
      <c r="J326" s="78"/>
      <c r="K326" s="542"/>
      <c r="L326" s="618"/>
    </row>
    <row r="327" spans="1:12">
      <c r="A327" s="77"/>
      <c r="B327" s="78"/>
      <c r="C327" s="78"/>
      <c r="D327" s="78"/>
      <c r="E327" s="78"/>
      <c r="F327" s="78"/>
      <c r="G327" s="78"/>
      <c r="H327" s="78"/>
      <c r="I327" s="78"/>
      <c r="J327" s="78"/>
      <c r="K327" s="542"/>
      <c r="L327" s="618"/>
    </row>
    <row r="328" spans="1:12">
      <c r="A328" s="77"/>
      <c r="B328" s="78"/>
      <c r="C328" s="78"/>
      <c r="D328" s="78"/>
      <c r="E328" s="78"/>
      <c r="F328" s="78"/>
      <c r="G328" s="78"/>
      <c r="H328" s="78"/>
      <c r="I328" s="78"/>
      <c r="J328" s="78"/>
      <c r="K328" s="542"/>
      <c r="L328" s="618"/>
    </row>
    <row r="329" spans="1:12">
      <c r="A329" s="77"/>
      <c r="B329" s="78"/>
      <c r="C329" s="78"/>
      <c r="D329" s="78"/>
      <c r="E329" s="78"/>
      <c r="F329" s="78"/>
      <c r="G329" s="78"/>
      <c r="H329" s="78"/>
      <c r="I329" s="78"/>
      <c r="J329" s="78"/>
      <c r="K329" s="542"/>
      <c r="L329" s="618"/>
    </row>
    <row r="330" spans="1:12">
      <c r="A330" s="77"/>
      <c r="B330" s="78"/>
      <c r="C330" s="78"/>
      <c r="D330" s="78"/>
      <c r="E330" s="78"/>
      <c r="F330" s="78"/>
      <c r="G330" s="78"/>
      <c r="H330" s="78"/>
      <c r="I330" s="78"/>
      <c r="J330" s="78"/>
      <c r="K330" s="542"/>
      <c r="L330" s="618"/>
    </row>
    <row r="331" spans="1:12">
      <c r="A331" s="77"/>
      <c r="B331" s="78"/>
      <c r="C331" s="78"/>
      <c r="D331" s="78"/>
      <c r="E331" s="78"/>
      <c r="F331" s="78"/>
      <c r="G331" s="78"/>
      <c r="H331" s="78"/>
      <c r="I331" s="78"/>
      <c r="J331" s="78"/>
      <c r="K331" s="542"/>
      <c r="L331" s="618"/>
    </row>
    <row r="332" spans="1:12">
      <c r="A332" s="77"/>
      <c r="B332" s="78"/>
      <c r="C332" s="78"/>
      <c r="D332" s="78"/>
      <c r="E332" s="78"/>
      <c r="F332" s="78"/>
      <c r="G332" s="78"/>
      <c r="H332" s="78"/>
      <c r="I332" s="78"/>
      <c r="J332" s="78"/>
      <c r="K332" s="542"/>
      <c r="L332" s="618"/>
    </row>
    <row r="333" spans="1:12">
      <c r="A333" s="77"/>
      <c r="B333" s="78"/>
      <c r="C333" s="78"/>
      <c r="D333" s="78"/>
      <c r="E333" s="78"/>
      <c r="F333" s="78"/>
      <c r="G333" s="78"/>
      <c r="H333" s="78"/>
      <c r="I333" s="78"/>
      <c r="J333" s="78"/>
      <c r="K333" s="542"/>
      <c r="L333" s="618"/>
    </row>
    <row r="334" spans="1:12">
      <c r="A334" s="77"/>
      <c r="B334" s="78"/>
      <c r="C334" s="78"/>
      <c r="D334" s="78"/>
      <c r="E334" s="78"/>
      <c r="F334" s="78"/>
      <c r="G334" s="78"/>
      <c r="H334" s="78"/>
      <c r="I334" s="78"/>
      <c r="J334" s="78"/>
      <c r="K334" s="542"/>
      <c r="L334" s="618"/>
    </row>
    <row r="335" spans="1:12">
      <c r="A335" s="77"/>
      <c r="B335" s="78"/>
      <c r="C335" s="78"/>
      <c r="D335" s="78"/>
      <c r="E335" s="78"/>
      <c r="F335" s="78"/>
      <c r="G335" s="78"/>
      <c r="H335" s="78"/>
      <c r="I335" s="78"/>
      <c r="J335" s="78"/>
      <c r="K335" s="542"/>
      <c r="L335" s="618"/>
    </row>
    <row r="336" spans="1:12">
      <c r="A336" s="77"/>
      <c r="B336" s="78"/>
      <c r="C336" s="78"/>
      <c r="D336" s="78"/>
      <c r="E336" s="78"/>
      <c r="F336" s="78"/>
      <c r="G336" s="78"/>
      <c r="H336" s="78"/>
      <c r="I336" s="78"/>
      <c r="J336" s="78"/>
      <c r="K336" s="542"/>
      <c r="L336" s="618"/>
    </row>
    <row r="337" spans="1:12">
      <c r="A337" s="77"/>
      <c r="B337" s="78"/>
      <c r="C337" s="78"/>
      <c r="D337" s="78"/>
      <c r="E337" s="78"/>
      <c r="F337" s="78"/>
      <c r="G337" s="78"/>
      <c r="H337" s="78"/>
      <c r="I337" s="78"/>
      <c r="J337" s="78"/>
      <c r="K337" s="542"/>
      <c r="L337" s="618"/>
    </row>
    <row r="338" spans="1:12">
      <c r="A338" s="77"/>
      <c r="B338" s="78"/>
      <c r="C338" s="78"/>
      <c r="D338" s="78"/>
      <c r="E338" s="78"/>
      <c r="F338" s="78"/>
      <c r="G338" s="78"/>
      <c r="H338" s="78"/>
      <c r="I338" s="78"/>
      <c r="J338" s="78"/>
      <c r="K338" s="542"/>
      <c r="L338" s="618"/>
    </row>
    <row r="339" spans="1:12">
      <c r="A339" s="77"/>
      <c r="B339" s="78"/>
      <c r="C339" s="78"/>
      <c r="D339" s="78"/>
      <c r="E339" s="78"/>
      <c r="F339" s="78"/>
      <c r="G339" s="78"/>
      <c r="H339" s="78"/>
      <c r="I339" s="78"/>
      <c r="J339" s="78"/>
      <c r="K339" s="542"/>
      <c r="L339" s="618"/>
    </row>
    <row r="340" spans="1:12">
      <c r="A340" s="77"/>
      <c r="B340" s="78"/>
      <c r="C340" s="78"/>
      <c r="D340" s="78"/>
      <c r="E340" s="78"/>
      <c r="F340" s="78"/>
      <c r="G340" s="78"/>
      <c r="H340" s="78"/>
      <c r="I340" s="78"/>
      <c r="J340" s="78"/>
      <c r="K340" s="542"/>
      <c r="L340" s="618"/>
    </row>
    <row r="341" spans="1:12">
      <c r="A341" s="77"/>
      <c r="B341" s="78"/>
      <c r="C341" s="78"/>
      <c r="D341" s="78"/>
      <c r="E341" s="78"/>
      <c r="F341" s="78"/>
      <c r="G341" s="78"/>
      <c r="H341" s="78"/>
      <c r="I341" s="78"/>
      <c r="J341" s="78"/>
      <c r="K341" s="542"/>
      <c r="L341" s="618"/>
    </row>
    <row r="342" spans="1:12">
      <c r="A342" s="77"/>
      <c r="B342" s="78"/>
      <c r="C342" s="78"/>
      <c r="D342" s="78"/>
      <c r="E342" s="78"/>
      <c r="F342" s="78"/>
      <c r="G342" s="78"/>
      <c r="H342" s="78"/>
      <c r="I342" s="78"/>
      <c r="J342" s="78"/>
      <c r="K342" s="542"/>
      <c r="L342" s="618"/>
    </row>
    <row r="343" spans="1:12">
      <c r="A343" s="77"/>
      <c r="B343" s="78"/>
      <c r="C343" s="78"/>
      <c r="D343" s="78"/>
      <c r="E343" s="78"/>
      <c r="F343" s="78"/>
      <c r="G343" s="78"/>
      <c r="H343" s="78"/>
      <c r="I343" s="78"/>
      <c r="J343" s="78"/>
      <c r="K343" s="542"/>
      <c r="L343" s="618"/>
    </row>
    <row r="344" spans="1:12">
      <c r="A344" s="77"/>
      <c r="B344" s="78"/>
      <c r="C344" s="78"/>
      <c r="D344" s="78"/>
      <c r="E344" s="78"/>
      <c r="F344" s="78"/>
      <c r="G344" s="78"/>
      <c r="H344" s="78"/>
      <c r="I344" s="78"/>
      <c r="J344" s="78"/>
      <c r="K344" s="542"/>
      <c r="L344" s="618"/>
    </row>
    <row r="345" spans="1:12">
      <c r="A345" s="77"/>
      <c r="B345" s="78"/>
      <c r="C345" s="78"/>
      <c r="D345" s="78"/>
      <c r="E345" s="78"/>
      <c r="F345" s="78"/>
      <c r="G345" s="78"/>
      <c r="H345" s="78"/>
      <c r="I345" s="78"/>
      <c r="J345" s="78"/>
      <c r="K345" s="542"/>
      <c r="L345" s="618"/>
    </row>
    <row r="346" spans="1:12">
      <c r="A346" s="77"/>
      <c r="B346" s="78"/>
      <c r="C346" s="78"/>
      <c r="D346" s="78"/>
      <c r="E346" s="78"/>
      <c r="F346" s="78"/>
      <c r="G346" s="78"/>
      <c r="H346" s="78"/>
      <c r="I346" s="78"/>
      <c r="J346" s="78"/>
      <c r="K346" s="542"/>
      <c r="L346" s="618"/>
    </row>
    <row r="347" spans="1:12">
      <c r="A347" s="77"/>
      <c r="B347" s="78"/>
      <c r="C347" s="78"/>
      <c r="D347" s="78"/>
      <c r="E347" s="78"/>
      <c r="F347" s="78"/>
      <c r="G347" s="78"/>
      <c r="H347" s="78"/>
      <c r="I347" s="78"/>
      <c r="J347" s="78"/>
      <c r="K347" s="542"/>
      <c r="L347" s="618"/>
    </row>
    <row r="348" spans="1:12">
      <c r="A348" s="77"/>
      <c r="B348" s="78"/>
      <c r="C348" s="78"/>
      <c r="D348" s="78"/>
      <c r="E348" s="78"/>
      <c r="F348" s="78"/>
      <c r="G348" s="78"/>
      <c r="H348" s="78"/>
      <c r="I348" s="78"/>
      <c r="J348" s="78"/>
      <c r="K348" s="542"/>
      <c r="L348" s="618"/>
    </row>
    <row r="349" spans="1:12">
      <c r="A349" s="77"/>
      <c r="B349" s="78"/>
      <c r="C349" s="78"/>
      <c r="D349" s="78"/>
      <c r="E349" s="78"/>
      <c r="F349" s="78"/>
      <c r="G349" s="78"/>
      <c r="H349" s="78"/>
      <c r="I349" s="78"/>
      <c r="J349" s="78"/>
      <c r="K349" s="542"/>
      <c r="L349" s="618"/>
    </row>
    <row r="350" spans="1:12">
      <c r="A350" s="77"/>
      <c r="B350" s="78"/>
      <c r="C350" s="78"/>
      <c r="D350" s="78"/>
      <c r="E350" s="78"/>
      <c r="F350" s="78"/>
      <c r="G350" s="78"/>
      <c r="H350" s="78"/>
      <c r="I350" s="78"/>
      <c r="J350" s="78"/>
      <c r="K350" s="542"/>
      <c r="L350" s="618"/>
    </row>
    <row r="351" spans="1:12">
      <c r="A351" s="77"/>
      <c r="B351" s="78"/>
      <c r="C351" s="78"/>
      <c r="D351" s="78"/>
      <c r="E351" s="78"/>
      <c r="F351" s="78"/>
      <c r="G351" s="78"/>
      <c r="H351" s="78"/>
      <c r="I351" s="78"/>
      <c r="J351" s="78"/>
      <c r="K351" s="542"/>
      <c r="L351" s="618"/>
    </row>
    <row r="352" spans="1:12">
      <c r="A352" s="77"/>
      <c r="B352" s="78"/>
      <c r="C352" s="78"/>
      <c r="D352" s="78"/>
      <c r="E352" s="78"/>
      <c r="F352" s="78"/>
      <c r="G352" s="78"/>
      <c r="H352" s="78"/>
      <c r="I352" s="78"/>
      <c r="J352" s="78"/>
      <c r="K352" s="542"/>
      <c r="L352" s="618"/>
    </row>
    <row r="353" spans="1:12">
      <c r="A353" s="77"/>
      <c r="B353" s="78"/>
      <c r="C353" s="78"/>
      <c r="D353" s="78"/>
      <c r="E353" s="78"/>
      <c r="F353" s="78"/>
      <c r="G353" s="78"/>
      <c r="H353" s="78"/>
      <c r="I353" s="78"/>
      <c r="J353" s="78"/>
      <c r="K353" s="542"/>
      <c r="L353" s="618"/>
    </row>
    <row r="354" spans="1:12">
      <c r="A354" s="77"/>
      <c r="B354" s="78"/>
      <c r="C354" s="78"/>
      <c r="D354" s="78"/>
      <c r="E354" s="78"/>
      <c r="F354" s="78"/>
      <c r="G354" s="78"/>
      <c r="H354" s="78"/>
      <c r="I354" s="78"/>
      <c r="J354" s="78"/>
      <c r="K354" s="542"/>
      <c r="L354" s="618"/>
    </row>
    <row r="355" spans="1:12">
      <c r="A355" s="77"/>
      <c r="B355" s="78"/>
      <c r="C355" s="78"/>
      <c r="D355" s="78"/>
      <c r="E355" s="78"/>
      <c r="F355" s="78"/>
      <c r="G355" s="78"/>
      <c r="H355" s="78"/>
      <c r="I355" s="78"/>
      <c r="J355" s="78"/>
      <c r="K355" s="542"/>
      <c r="L355" s="618"/>
    </row>
    <row r="356" spans="1:12">
      <c r="A356" s="77"/>
      <c r="B356" s="78"/>
      <c r="C356" s="78"/>
      <c r="D356" s="78"/>
      <c r="E356" s="78"/>
      <c r="F356" s="78"/>
      <c r="G356" s="78"/>
      <c r="H356" s="78"/>
      <c r="I356" s="78"/>
      <c r="J356" s="78"/>
      <c r="K356" s="542"/>
      <c r="L356" s="618"/>
    </row>
    <row r="357" spans="1:12">
      <c r="A357" s="77"/>
      <c r="B357" s="78"/>
      <c r="C357" s="78"/>
      <c r="D357" s="78"/>
      <c r="E357" s="78"/>
      <c r="F357" s="78"/>
      <c r="G357" s="78"/>
      <c r="H357" s="78"/>
      <c r="I357" s="78"/>
      <c r="J357" s="78"/>
      <c r="K357" s="542"/>
      <c r="L357" s="618"/>
    </row>
    <row r="358" spans="1:12">
      <c r="A358" s="77"/>
      <c r="B358" s="78"/>
      <c r="C358" s="78"/>
      <c r="D358" s="78"/>
      <c r="E358" s="78"/>
      <c r="F358" s="78"/>
      <c r="G358" s="78"/>
      <c r="H358" s="78"/>
      <c r="I358" s="78"/>
      <c r="J358" s="78"/>
      <c r="K358" s="542"/>
      <c r="L358" s="618"/>
    </row>
    <row r="359" spans="1:12">
      <c r="A359" s="77"/>
      <c r="B359" s="78"/>
      <c r="C359" s="78"/>
      <c r="D359" s="78"/>
      <c r="E359" s="78"/>
      <c r="F359" s="78"/>
      <c r="G359" s="78"/>
      <c r="H359" s="78"/>
      <c r="I359" s="78"/>
      <c r="J359" s="78"/>
      <c r="K359" s="542"/>
      <c r="L359" s="618"/>
    </row>
    <row r="360" spans="1:12">
      <c r="A360" s="77"/>
      <c r="B360" s="78"/>
      <c r="C360" s="78"/>
      <c r="D360" s="78"/>
      <c r="E360" s="78"/>
      <c r="F360" s="78"/>
      <c r="G360" s="78"/>
      <c r="H360" s="78"/>
      <c r="I360" s="78"/>
      <c r="J360" s="78"/>
      <c r="K360" s="542"/>
      <c r="L360" s="618"/>
    </row>
    <row r="361" spans="1:12">
      <c r="A361" s="77"/>
      <c r="B361" s="78"/>
      <c r="C361" s="78"/>
      <c r="D361" s="78"/>
      <c r="E361" s="78"/>
      <c r="F361" s="78"/>
      <c r="G361" s="78"/>
      <c r="H361" s="78"/>
      <c r="I361" s="78"/>
      <c r="J361" s="78"/>
      <c r="K361" s="542"/>
      <c r="L361" s="618"/>
    </row>
    <row r="362" spans="1:12">
      <c r="A362" s="77"/>
      <c r="B362" s="78"/>
      <c r="C362" s="78"/>
      <c r="D362" s="78"/>
      <c r="E362" s="78"/>
      <c r="F362" s="78"/>
      <c r="G362" s="78"/>
      <c r="H362" s="78"/>
      <c r="I362" s="78"/>
      <c r="J362" s="78"/>
      <c r="K362" s="542"/>
      <c r="L362" s="618"/>
    </row>
    <row r="363" spans="1:12">
      <c r="A363" s="77"/>
      <c r="B363" s="78"/>
      <c r="C363" s="78"/>
      <c r="D363" s="78"/>
      <c r="E363" s="78"/>
      <c r="F363" s="78"/>
      <c r="G363" s="78"/>
      <c r="H363" s="78"/>
      <c r="I363" s="78"/>
      <c r="J363" s="78"/>
      <c r="K363" s="542"/>
      <c r="L363" s="618"/>
    </row>
    <row r="364" spans="1:12">
      <c r="A364" s="77"/>
      <c r="B364" s="78"/>
      <c r="C364" s="78"/>
      <c r="D364" s="78"/>
      <c r="E364" s="78"/>
      <c r="F364" s="78"/>
      <c r="G364" s="78"/>
      <c r="H364" s="78"/>
      <c r="I364" s="78"/>
      <c r="J364" s="78"/>
      <c r="K364" s="542"/>
      <c r="L364" s="618"/>
    </row>
    <row r="365" spans="1:12">
      <c r="A365" s="77"/>
      <c r="B365" s="78"/>
      <c r="C365" s="78"/>
      <c r="D365" s="78"/>
      <c r="E365" s="78"/>
      <c r="F365" s="78"/>
      <c r="G365" s="78"/>
      <c r="H365" s="78"/>
      <c r="I365" s="78"/>
      <c r="J365" s="78"/>
      <c r="K365" s="542"/>
      <c r="L365" s="618"/>
    </row>
    <row r="366" spans="1:12">
      <c r="A366" s="77"/>
      <c r="B366" s="78"/>
      <c r="C366" s="78"/>
      <c r="D366" s="78"/>
      <c r="E366" s="78"/>
      <c r="F366" s="78"/>
      <c r="G366" s="78"/>
      <c r="H366" s="78"/>
      <c r="I366" s="78"/>
      <c r="J366" s="78"/>
      <c r="K366" s="542"/>
      <c r="L366" s="618"/>
    </row>
    <row r="367" spans="1:12">
      <c r="A367" s="77"/>
      <c r="B367" s="78"/>
      <c r="C367" s="78"/>
      <c r="D367" s="78"/>
      <c r="E367" s="78"/>
      <c r="F367" s="78"/>
      <c r="G367" s="78"/>
      <c r="H367" s="78"/>
      <c r="I367" s="78"/>
      <c r="J367" s="78"/>
      <c r="K367" s="542"/>
      <c r="L367" s="618"/>
    </row>
    <row r="368" spans="1:12">
      <c r="A368" s="77"/>
      <c r="B368" s="78"/>
      <c r="C368" s="78"/>
      <c r="D368" s="78"/>
      <c r="E368" s="78"/>
      <c r="F368" s="78"/>
      <c r="G368" s="78"/>
      <c r="H368" s="78"/>
      <c r="I368" s="78"/>
      <c r="J368" s="78"/>
      <c r="K368" s="542"/>
      <c r="L368" s="618"/>
    </row>
    <row r="369" spans="1:12">
      <c r="A369" s="77"/>
      <c r="B369" s="78"/>
      <c r="C369" s="78"/>
      <c r="D369" s="78"/>
      <c r="E369" s="78"/>
      <c r="F369" s="78"/>
      <c r="G369" s="78"/>
      <c r="H369" s="78"/>
      <c r="I369" s="78"/>
      <c r="J369" s="78"/>
      <c r="K369" s="542"/>
      <c r="L369" s="618"/>
    </row>
    <row r="370" spans="1:12">
      <c r="A370" s="77"/>
      <c r="B370" s="78"/>
      <c r="C370" s="78"/>
      <c r="D370" s="78"/>
      <c r="E370" s="78"/>
      <c r="F370" s="78"/>
      <c r="G370" s="78"/>
      <c r="H370" s="78"/>
      <c r="I370" s="78"/>
      <c r="J370" s="78"/>
      <c r="K370" s="542"/>
      <c r="L370" s="618"/>
    </row>
    <row r="371" spans="1:12">
      <c r="A371" s="77"/>
      <c r="B371" s="78"/>
      <c r="C371" s="78"/>
      <c r="D371" s="78"/>
      <c r="E371" s="78"/>
      <c r="F371" s="78"/>
      <c r="G371" s="78"/>
      <c r="H371" s="78"/>
      <c r="I371" s="78"/>
      <c r="J371" s="78"/>
      <c r="K371" s="542"/>
      <c r="L371" s="618"/>
    </row>
    <row r="372" spans="1:12">
      <c r="A372" s="77"/>
      <c r="B372" s="78"/>
      <c r="C372" s="78"/>
      <c r="D372" s="78"/>
      <c r="E372" s="78"/>
      <c r="F372" s="78"/>
      <c r="G372" s="78"/>
      <c r="H372" s="78"/>
      <c r="I372" s="78"/>
      <c r="J372" s="78"/>
      <c r="K372" s="542"/>
      <c r="L372" s="618"/>
    </row>
    <row r="373" spans="1:12">
      <c r="A373" s="77"/>
      <c r="B373" s="78"/>
      <c r="C373" s="78"/>
      <c r="D373" s="78"/>
      <c r="E373" s="78"/>
      <c r="F373" s="78"/>
      <c r="G373" s="78"/>
      <c r="H373" s="78"/>
      <c r="I373" s="78"/>
      <c r="J373" s="78"/>
      <c r="K373" s="542"/>
      <c r="L373" s="618"/>
    </row>
    <row r="374" spans="1:12">
      <c r="A374" s="77"/>
      <c r="B374" s="78"/>
      <c r="C374" s="78"/>
      <c r="D374" s="78"/>
      <c r="E374" s="78"/>
      <c r="F374" s="78"/>
      <c r="G374" s="78"/>
      <c r="H374" s="78"/>
      <c r="I374" s="78"/>
      <c r="J374" s="78"/>
      <c r="K374" s="542"/>
      <c r="L374" s="618"/>
    </row>
    <row r="375" spans="1:12">
      <c r="A375" s="77"/>
      <c r="B375" s="78"/>
      <c r="C375" s="78"/>
      <c r="D375" s="78"/>
      <c r="E375" s="78"/>
      <c r="F375" s="78"/>
      <c r="G375" s="78"/>
      <c r="H375" s="78"/>
      <c r="I375" s="78"/>
      <c r="J375" s="78"/>
      <c r="K375" s="542"/>
      <c r="L375" s="618"/>
    </row>
    <row r="376" spans="1:12">
      <c r="A376" s="77"/>
      <c r="B376" s="78"/>
      <c r="C376" s="78"/>
      <c r="D376" s="78"/>
      <c r="E376" s="78"/>
      <c r="F376" s="78"/>
      <c r="G376" s="78"/>
      <c r="H376" s="78"/>
      <c r="I376" s="78"/>
      <c r="J376" s="78"/>
      <c r="K376" s="542"/>
      <c r="L376" s="618"/>
    </row>
    <row r="377" spans="1:12">
      <c r="A377" s="77"/>
      <c r="B377" s="78"/>
      <c r="C377" s="78"/>
      <c r="D377" s="78"/>
      <c r="E377" s="78"/>
      <c r="F377" s="78"/>
      <c r="G377" s="78"/>
      <c r="H377" s="78"/>
      <c r="I377" s="78"/>
      <c r="J377" s="78"/>
      <c r="K377" s="542"/>
      <c r="L377" s="618"/>
    </row>
    <row r="378" spans="1:12">
      <c r="A378" s="77"/>
      <c r="B378" s="78"/>
      <c r="C378" s="78"/>
      <c r="D378" s="78"/>
      <c r="E378" s="78"/>
      <c r="F378" s="78"/>
      <c r="G378" s="78"/>
      <c r="H378" s="78"/>
      <c r="I378" s="78"/>
      <c r="J378" s="78"/>
      <c r="K378" s="542"/>
      <c r="L378" s="618"/>
    </row>
    <row r="379" spans="1:12">
      <c r="A379" s="77"/>
      <c r="B379" s="78"/>
      <c r="C379" s="78"/>
      <c r="D379" s="78"/>
      <c r="E379" s="78"/>
      <c r="F379" s="78"/>
      <c r="G379" s="78"/>
      <c r="H379" s="78"/>
      <c r="I379" s="78"/>
      <c r="J379" s="78"/>
      <c r="K379" s="542"/>
      <c r="L379" s="618"/>
    </row>
    <row r="380" spans="1:12">
      <c r="A380" s="77"/>
      <c r="B380" s="78"/>
      <c r="C380" s="78"/>
      <c r="D380" s="78"/>
      <c r="E380" s="78"/>
      <c r="F380" s="78"/>
      <c r="G380" s="78"/>
      <c r="H380" s="78"/>
      <c r="I380" s="78"/>
      <c r="J380" s="78"/>
      <c r="K380" s="542"/>
      <c r="L380" s="618"/>
    </row>
    <row r="381" spans="1:12">
      <c r="A381" s="77"/>
      <c r="B381" s="78"/>
      <c r="C381" s="78"/>
      <c r="D381" s="78"/>
      <c r="E381" s="78"/>
      <c r="F381" s="78"/>
      <c r="G381" s="78"/>
      <c r="H381" s="78"/>
      <c r="I381" s="78"/>
      <c r="J381" s="78"/>
      <c r="K381" s="542"/>
      <c r="L381" s="618"/>
    </row>
    <row r="382" spans="1:12">
      <c r="A382" s="77"/>
      <c r="B382" s="78"/>
      <c r="C382" s="78"/>
      <c r="D382" s="78"/>
      <c r="E382" s="78"/>
      <c r="F382" s="78"/>
      <c r="G382" s="78"/>
      <c r="H382" s="78"/>
      <c r="I382" s="78"/>
      <c r="J382" s="78"/>
      <c r="K382" s="542"/>
      <c r="L382" s="618"/>
    </row>
    <row r="383" spans="1:12">
      <c r="A383" s="77"/>
      <c r="B383" s="78"/>
      <c r="C383" s="78"/>
      <c r="D383" s="78"/>
      <c r="E383" s="78"/>
      <c r="F383" s="78"/>
      <c r="G383" s="78"/>
      <c r="H383" s="78"/>
      <c r="I383" s="78"/>
      <c r="J383" s="78"/>
      <c r="K383" s="542"/>
      <c r="L383" s="618"/>
    </row>
    <row r="384" spans="1:12">
      <c r="A384" s="77"/>
      <c r="B384" s="78"/>
      <c r="C384" s="78"/>
      <c r="D384" s="78"/>
      <c r="E384" s="78"/>
      <c r="F384" s="78"/>
      <c r="G384" s="78"/>
      <c r="H384" s="78"/>
      <c r="I384" s="78"/>
      <c r="J384" s="78"/>
      <c r="K384" s="542"/>
      <c r="L384" s="618"/>
    </row>
    <row r="385" spans="1:12">
      <c r="A385" s="77"/>
      <c r="B385" s="78"/>
      <c r="C385" s="78"/>
      <c r="D385" s="78"/>
      <c r="E385" s="78"/>
      <c r="F385" s="78"/>
      <c r="G385" s="78"/>
      <c r="H385" s="78"/>
      <c r="I385" s="78"/>
      <c r="J385" s="78"/>
      <c r="K385" s="542"/>
      <c r="L385" s="618"/>
    </row>
    <row r="386" spans="1:12">
      <c r="A386" s="77"/>
      <c r="B386" s="78"/>
      <c r="C386" s="78"/>
      <c r="D386" s="78"/>
      <c r="E386" s="78"/>
      <c r="F386" s="78"/>
      <c r="G386" s="78"/>
      <c r="H386" s="78"/>
      <c r="I386" s="78"/>
      <c r="J386" s="78"/>
      <c r="K386" s="542"/>
      <c r="L386" s="618"/>
    </row>
    <row r="387" spans="1:12">
      <c r="A387" s="77"/>
      <c r="B387" s="78"/>
      <c r="C387" s="78"/>
      <c r="D387" s="78"/>
      <c r="E387" s="78"/>
      <c r="F387" s="78"/>
      <c r="G387" s="78"/>
      <c r="H387" s="78"/>
      <c r="I387" s="78"/>
      <c r="J387" s="78"/>
      <c r="K387" s="542"/>
      <c r="L387" s="618"/>
    </row>
    <row r="388" spans="1:12">
      <c r="A388" s="77"/>
      <c r="B388" s="78"/>
      <c r="C388" s="78"/>
      <c r="D388" s="78"/>
      <c r="E388" s="78"/>
      <c r="F388" s="78"/>
      <c r="G388" s="78"/>
      <c r="H388" s="78"/>
      <c r="I388" s="78"/>
      <c r="J388" s="78"/>
      <c r="K388" s="542"/>
      <c r="L388" s="618"/>
    </row>
    <row r="389" spans="1:12">
      <c r="A389" s="77"/>
      <c r="B389" s="78"/>
      <c r="C389" s="78"/>
      <c r="D389" s="78"/>
      <c r="E389" s="78"/>
      <c r="F389" s="78"/>
      <c r="G389" s="78"/>
      <c r="H389" s="78"/>
      <c r="I389" s="78"/>
      <c r="J389" s="78"/>
      <c r="K389" s="542"/>
      <c r="L389" s="618"/>
    </row>
    <row r="390" spans="1:12">
      <c r="A390" s="77"/>
      <c r="B390" s="78"/>
      <c r="C390" s="78"/>
      <c r="D390" s="78"/>
      <c r="E390" s="78"/>
      <c r="F390" s="78"/>
      <c r="G390" s="78"/>
      <c r="H390" s="78"/>
      <c r="I390" s="78"/>
      <c r="J390" s="78"/>
      <c r="K390" s="542"/>
      <c r="L390" s="618"/>
    </row>
    <row r="391" spans="1:12">
      <c r="A391" s="77"/>
      <c r="B391" s="78"/>
      <c r="C391" s="78"/>
      <c r="D391" s="78"/>
      <c r="E391" s="78"/>
      <c r="F391" s="78"/>
      <c r="G391" s="78"/>
      <c r="H391" s="78"/>
      <c r="I391" s="78"/>
      <c r="J391" s="78"/>
      <c r="K391" s="542"/>
      <c r="L391" s="618"/>
    </row>
    <row r="392" spans="1:12">
      <c r="A392" s="77"/>
      <c r="B392" s="78"/>
      <c r="C392" s="78"/>
      <c r="D392" s="78"/>
      <c r="E392" s="78"/>
      <c r="F392" s="78"/>
      <c r="G392" s="78"/>
      <c r="H392" s="78"/>
      <c r="I392" s="78"/>
      <c r="J392" s="78"/>
      <c r="K392" s="542"/>
      <c r="L392" s="618"/>
    </row>
    <row r="393" spans="1:12">
      <c r="A393" s="77"/>
      <c r="B393" s="78"/>
      <c r="C393" s="78"/>
      <c r="D393" s="78"/>
      <c r="E393" s="78"/>
      <c r="F393" s="78"/>
      <c r="G393" s="78"/>
      <c r="H393" s="78"/>
      <c r="I393" s="78"/>
      <c r="J393" s="78"/>
      <c r="K393" s="542"/>
      <c r="L393" s="618"/>
    </row>
    <row r="394" spans="1:12">
      <c r="A394" s="77"/>
      <c r="B394" s="78"/>
      <c r="C394" s="78"/>
      <c r="D394" s="78"/>
      <c r="E394" s="78"/>
      <c r="F394" s="78"/>
      <c r="G394" s="78"/>
      <c r="H394" s="78"/>
      <c r="I394" s="78"/>
      <c r="J394" s="78"/>
      <c r="K394" s="542"/>
      <c r="L394" s="618"/>
    </row>
    <row r="395" spans="1:12">
      <c r="A395" s="77"/>
      <c r="B395" s="78"/>
      <c r="C395" s="78"/>
      <c r="D395" s="78"/>
      <c r="E395" s="78"/>
      <c r="F395" s="78"/>
      <c r="G395" s="78"/>
      <c r="H395" s="78"/>
      <c r="I395" s="78"/>
      <c r="J395" s="78"/>
      <c r="K395" s="542"/>
      <c r="L395" s="618"/>
    </row>
    <row r="396" spans="1:12">
      <c r="A396" s="77"/>
      <c r="B396" s="78"/>
      <c r="C396" s="78"/>
      <c r="D396" s="78"/>
      <c r="E396" s="78"/>
      <c r="F396" s="78"/>
      <c r="G396" s="78"/>
      <c r="H396" s="78"/>
      <c r="I396" s="78"/>
      <c r="J396" s="78"/>
      <c r="K396" s="542"/>
      <c r="L396" s="618"/>
    </row>
    <row r="397" spans="1:12">
      <c r="A397" s="77"/>
      <c r="B397" s="78"/>
      <c r="C397" s="78"/>
      <c r="D397" s="78"/>
      <c r="E397" s="78"/>
      <c r="F397" s="78"/>
      <c r="G397" s="78"/>
      <c r="H397" s="78"/>
      <c r="I397" s="78"/>
      <c r="J397" s="78"/>
      <c r="K397" s="542"/>
      <c r="L397" s="618"/>
    </row>
    <row r="398" spans="1:12">
      <c r="A398" s="77"/>
      <c r="B398" s="78"/>
      <c r="C398" s="78"/>
      <c r="D398" s="78"/>
      <c r="E398" s="78"/>
      <c r="F398" s="78"/>
      <c r="G398" s="78"/>
      <c r="H398" s="78"/>
      <c r="I398" s="78"/>
      <c r="J398" s="78"/>
      <c r="K398" s="542"/>
      <c r="L398" s="618"/>
    </row>
    <row r="399" spans="1:12">
      <c r="A399" s="77"/>
      <c r="B399" s="78"/>
      <c r="C399" s="78"/>
      <c r="D399" s="78"/>
      <c r="E399" s="78"/>
      <c r="F399" s="78"/>
      <c r="G399" s="78"/>
      <c r="H399" s="78"/>
      <c r="I399" s="78"/>
      <c r="J399" s="78"/>
      <c r="K399" s="542"/>
      <c r="L399" s="618"/>
    </row>
    <row r="400" spans="1:12">
      <c r="A400" s="77"/>
      <c r="B400" s="78"/>
      <c r="C400" s="78"/>
      <c r="D400" s="78"/>
      <c r="E400" s="78"/>
      <c r="F400" s="78"/>
      <c r="G400" s="78"/>
      <c r="H400" s="78"/>
      <c r="I400" s="78"/>
      <c r="J400" s="78"/>
      <c r="K400" s="542"/>
      <c r="L400" s="618"/>
    </row>
    <row r="401" spans="1:12">
      <c r="A401" s="77"/>
      <c r="B401" s="78"/>
      <c r="C401" s="78"/>
      <c r="D401" s="78"/>
      <c r="E401" s="78"/>
      <c r="F401" s="78"/>
      <c r="G401" s="78"/>
      <c r="H401" s="78"/>
      <c r="I401" s="78"/>
      <c r="J401" s="78"/>
      <c r="K401" s="542"/>
      <c r="L401" s="618"/>
    </row>
    <row r="402" spans="1:12">
      <c r="A402" s="77"/>
      <c r="B402" s="78"/>
      <c r="C402" s="78"/>
      <c r="D402" s="78"/>
      <c r="E402" s="78"/>
      <c r="F402" s="78"/>
      <c r="G402" s="78"/>
      <c r="H402" s="78"/>
      <c r="I402" s="78"/>
      <c r="J402" s="78"/>
      <c r="K402" s="542"/>
      <c r="L402" s="618"/>
    </row>
    <row r="403" spans="1:12">
      <c r="A403" s="77"/>
      <c r="B403" s="78"/>
      <c r="C403" s="78"/>
      <c r="D403" s="78"/>
      <c r="E403" s="78"/>
      <c r="F403" s="78"/>
      <c r="G403" s="78"/>
      <c r="H403" s="78"/>
      <c r="I403" s="78"/>
      <c r="J403" s="78"/>
      <c r="K403" s="542"/>
      <c r="L403" s="618"/>
    </row>
    <row r="404" spans="1:12">
      <c r="A404" s="77"/>
      <c r="B404" s="78"/>
      <c r="C404" s="78"/>
      <c r="D404" s="78"/>
      <c r="E404" s="78"/>
      <c r="F404" s="78"/>
      <c r="G404" s="78"/>
      <c r="H404" s="78"/>
      <c r="I404" s="78"/>
      <c r="J404" s="78"/>
      <c r="K404" s="542"/>
      <c r="L404" s="618"/>
    </row>
    <row r="405" spans="1:12">
      <c r="A405" s="77"/>
      <c r="B405" s="78"/>
      <c r="C405" s="78"/>
      <c r="D405" s="78"/>
      <c r="E405" s="78"/>
      <c r="F405" s="78"/>
      <c r="G405" s="78"/>
      <c r="H405" s="78"/>
      <c r="I405" s="78"/>
      <c r="J405" s="78"/>
      <c r="K405" s="542"/>
      <c r="L405" s="618"/>
    </row>
    <row r="406" spans="1:12">
      <c r="A406" s="77"/>
      <c r="B406" s="78"/>
      <c r="C406" s="78"/>
      <c r="D406" s="78"/>
      <c r="E406" s="78"/>
      <c r="F406" s="78"/>
      <c r="G406" s="78"/>
      <c r="H406" s="78"/>
      <c r="I406" s="78"/>
      <c r="J406" s="78"/>
      <c r="K406" s="542"/>
      <c r="L406" s="618"/>
    </row>
    <row r="407" spans="1:12">
      <c r="A407" s="77"/>
      <c r="B407" s="78"/>
      <c r="C407" s="78"/>
      <c r="D407" s="78"/>
      <c r="E407" s="78"/>
      <c r="F407" s="78"/>
      <c r="G407" s="78"/>
      <c r="H407" s="78"/>
      <c r="I407" s="78"/>
      <c r="J407" s="78"/>
      <c r="K407" s="542"/>
      <c r="L407" s="618"/>
    </row>
    <row r="408" spans="1:12">
      <c r="A408" s="77"/>
      <c r="B408" s="78"/>
      <c r="C408" s="78"/>
      <c r="D408" s="78"/>
      <c r="E408" s="78"/>
      <c r="F408" s="78"/>
      <c r="G408" s="78"/>
      <c r="H408" s="78"/>
      <c r="I408" s="78"/>
      <c r="J408" s="78"/>
      <c r="K408" s="542"/>
      <c r="L408" s="618"/>
    </row>
    <row r="409" spans="1:12">
      <c r="A409" s="77"/>
      <c r="B409" s="78"/>
      <c r="C409" s="78"/>
      <c r="D409" s="78"/>
      <c r="E409" s="78"/>
      <c r="F409" s="78"/>
      <c r="G409" s="78"/>
      <c r="H409" s="78"/>
      <c r="I409" s="78"/>
      <c r="J409" s="78"/>
      <c r="K409" s="542"/>
      <c r="L409" s="618"/>
    </row>
    <row r="410" spans="1:12">
      <c r="A410" s="77"/>
      <c r="B410" s="78"/>
      <c r="C410" s="78"/>
      <c r="D410" s="78"/>
      <c r="E410" s="78"/>
      <c r="F410" s="78"/>
      <c r="G410" s="78"/>
      <c r="H410" s="78"/>
      <c r="I410" s="78"/>
      <c r="J410" s="78"/>
      <c r="K410" s="542"/>
      <c r="L410" s="618"/>
    </row>
    <row r="411" spans="1:12">
      <c r="A411" s="77"/>
      <c r="B411" s="78"/>
      <c r="C411" s="78"/>
      <c r="D411" s="78"/>
      <c r="E411" s="78"/>
      <c r="F411" s="78"/>
      <c r="G411" s="78"/>
      <c r="H411" s="78"/>
      <c r="I411" s="78"/>
      <c r="J411" s="78"/>
      <c r="K411" s="542"/>
      <c r="L411" s="618"/>
    </row>
    <row r="412" spans="1:12">
      <c r="A412" s="77"/>
      <c r="B412" s="78"/>
      <c r="C412" s="78"/>
      <c r="D412" s="78"/>
      <c r="E412" s="78"/>
      <c r="F412" s="78"/>
      <c r="G412" s="78"/>
      <c r="H412" s="78"/>
      <c r="I412" s="78"/>
      <c r="J412" s="78"/>
      <c r="K412" s="542"/>
      <c r="L412" s="618"/>
    </row>
    <row r="413" spans="1:12">
      <c r="A413" s="77"/>
      <c r="B413" s="78"/>
      <c r="C413" s="78"/>
      <c r="D413" s="78"/>
      <c r="E413" s="78"/>
      <c r="F413" s="78"/>
      <c r="G413" s="78"/>
      <c r="H413" s="78"/>
      <c r="I413" s="78"/>
      <c r="J413" s="78"/>
      <c r="K413" s="542"/>
      <c r="L413" s="618"/>
    </row>
    <row r="414" spans="1:12">
      <c r="A414" s="77"/>
      <c r="B414" s="78"/>
      <c r="C414" s="78"/>
      <c r="D414" s="78"/>
      <c r="E414" s="78"/>
      <c r="F414" s="78"/>
      <c r="G414" s="78"/>
      <c r="H414" s="78"/>
      <c r="I414" s="78"/>
      <c r="J414" s="78"/>
      <c r="K414" s="542"/>
      <c r="L414" s="618"/>
    </row>
    <row r="415" spans="1:12">
      <c r="A415" s="77"/>
      <c r="B415" s="78"/>
      <c r="C415" s="78"/>
      <c r="D415" s="78"/>
      <c r="E415" s="78"/>
      <c r="F415" s="78"/>
      <c r="G415" s="78"/>
      <c r="H415" s="78"/>
      <c r="I415" s="78"/>
      <c r="J415" s="78"/>
      <c r="K415" s="542"/>
      <c r="L415" s="618"/>
    </row>
    <row r="416" spans="1:12">
      <c r="A416" s="77"/>
      <c r="B416" s="78"/>
      <c r="C416" s="78"/>
      <c r="D416" s="78"/>
      <c r="E416" s="78"/>
      <c r="F416" s="78"/>
      <c r="G416" s="78"/>
      <c r="H416" s="78"/>
      <c r="I416" s="78"/>
      <c r="J416" s="78"/>
      <c r="K416" s="542"/>
      <c r="L416" s="618"/>
    </row>
    <row r="417" spans="1:12">
      <c r="A417" s="77"/>
      <c r="B417" s="78"/>
      <c r="C417" s="78"/>
      <c r="D417" s="78"/>
      <c r="E417" s="78"/>
      <c r="F417" s="78"/>
      <c r="G417" s="78"/>
      <c r="H417" s="78"/>
      <c r="I417" s="78"/>
      <c r="J417" s="78"/>
      <c r="K417" s="542"/>
      <c r="L417" s="618"/>
    </row>
    <row r="418" spans="1:12">
      <c r="A418" s="77"/>
      <c r="B418" s="78"/>
      <c r="C418" s="78"/>
      <c r="D418" s="78"/>
      <c r="E418" s="78"/>
      <c r="F418" s="78"/>
      <c r="G418" s="78"/>
      <c r="H418" s="78"/>
      <c r="I418" s="78"/>
      <c r="J418" s="78"/>
      <c r="K418" s="542"/>
      <c r="L418" s="618"/>
    </row>
    <row r="419" spans="1:12">
      <c r="A419" s="77"/>
      <c r="B419" s="78"/>
      <c r="C419" s="78"/>
      <c r="D419" s="78"/>
      <c r="E419" s="78"/>
      <c r="F419" s="78"/>
      <c r="G419" s="78"/>
      <c r="H419" s="78"/>
      <c r="I419" s="78"/>
      <c r="J419" s="78"/>
      <c r="K419" s="542"/>
      <c r="L419" s="618"/>
    </row>
    <row r="420" spans="1:12">
      <c r="A420" s="77"/>
      <c r="B420" s="78"/>
      <c r="C420" s="78"/>
      <c r="D420" s="78"/>
      <c r="E420" s="78"/>
      <c r="F420" s="78"/>
      <c r="G420" s="78"/>
      <c r="H420" s="78"/>
      <c r="I420" s="78"/>
      <c r="J420" s="78"/>
      <c r="K420" s="542"/>
      <c r="L420" s="618"/>
    </row>
    <row r="421" spans="1:12">
      <c r="A421" s="77"/>
      <c r="B421" s="78"/>
      <c r="C421" s="78"/>
      <c r="D421" s="78"/>
      <c r="E421" s="78"/>
      <c r="F421" s="78"/>
      <c r="G421" s="78"/>
      <c r="H421" s="78"/>
      <c r="I421" s="78"/>
      <c r="J421" s="78"/>
      <c r="K421" s="542"/>
      <c r="L421" s="618"/>
    </row>
    <row r="422" spans="1:12">
      <c r="A422" s="77"/>
      <c r="B422" s="78"/>
      <c r="C422" s="78"/>
      <c r="D422" s="78"/>
      <c r="E422" s="78"/>
      <c r="F422" s="78"/>
      <c r="G422" s="78"/>
      <c r="H422" s="78"/>
      <c r="I422" s="78"/>
      <c r="J422" s="78"/>
      <c r="K422" s="542"/>
      <c r="L422" s="618"/>
    </row>
    <row r="423" spans="1:12">
      <c r="A423" s="77"/>
      <c r="B423" s="78"/>
      <c r="C423" s="78"/>
      <c r="D423" s="78"/>
      <c r="E423" s="78"/>
      <c r="F423" s="78"/>
      <c r="G423" s="78"/>
      <c r="H423" s="78"/>
      <c r="I423" s="78"/>
      <c r="J423" s="78"/>
      <c r="K423" s="542"/>
      <c r="L423" s="618"/>
    </row>
    <row r="424" spans="1:12">
      <c r="A424" s="77"/>
      <c r="B424" s="78"/>
      <c r="C424" s="78"/>
      <c r="D424" s="78"/>
      <c r="E424" s="78"/>
      <c r="F424" s="78"/>
      <c r="G424" s="78"/>
      <c r="H424" s="78"/>
      <c r="I424" s="78"/>
      <c r="J424" s="78"/>
      <c r="K424" s="542"/>
      <c r="L424" s="618"/>
    </row>
    <row r="425" spans="1:12">
      <c r="A425" s="77"/>
      <c r="B425" s="78"/>
      <c r="C425" s="78"/>
      <c r="D425" s="78"/>
      <c r="E425" s="78"/>
      <c r="F425" s="78"/>
      <c r="G425" s="78"/>
      <c r="H425" s="78"/>
      <c r="I425" s="78"/>
      <c r="J425" s="78"/>
      <c r="K425" s="542"/>
      <c r="L425" s="618"/>
    </row>
    <row r="426" spans="1:12">
      <c r="A426" s="77"/>
      <c r="B426" s="78"/>
      <c r="C426" s="78"/>
      <c r="D426" s="78"/>
      <c r="E426" s="78"/>
      <c r="F426" s="78"/>
      <c r="G426" s="78"/>
      <c r="H426" s="78"/>
      <c r="I426" s="78"/>
      <c r="J426" s="78"/>
      <c r="K426" s="542"/>
      <c r="L426" s="618"/>
    </row>
    <row r="427" spans="1:12">
      <c r="A427" s="77"/>
      <c r="B427" s="78"/>
      <c r="C427" s="78"/>
      <c r="D427" s="78"/>
      <c r="E427" s="78"/>
      <c r="F427" s="78"/>
      <c r="G427" s="78"/>
      <c r="H427" s="78"/>
      <c r="I427" s="78"/>
      <c r="J427" s="78"/>
      <c r="K427" s="542"/>
      <c r="L427" s="618"/>
    </row>
    <row r="428" spans="1:12">
      <c r="A428" s="77"/>
      <c r="B428" s="78"/>
      <c r="C428" s="78"/>
      <c r="D428" s="78"/>
      <c r="E428" s="78"/>
      <c r="F428" s="78"/>
      <c r="G428" s="78"/>
      <c r="H428" s="78"/>
      <c r="I428" s="78"/>
      <c r="J428" s="78"/>
      <c r="K428" s="542"/>
      <c r="L428" s="618"/>
    </row>
    <row r="429" spans="1:12">
      <c r="A429" s="77"/>
      <c r="B429" s="78"/>
      <c r="C429" s="78"/>
      <c r="D429" s="78"/>
      <c r="E429" s="78"/>
      <c r="F429" s="78"/>
      <c r="G429" s="78"/>
      <c r="H429" s="78"/>
      <c r="I429" s="78"/>
      <c r="J429" s="78"/>
      <c r="K429" s="542"/>
      <c r="L429" s="618"/>
    </row>
    <row r="430" spans="1:12">
      <c r="A430" s="77"/>
      <c r="B430" s="78"/>
      <c r="C430" s="78"/>
      <c r="D430" s="78"/>
      <c r="E430" s="78"/>
      <c r="F430" s="78"/>
      <c r="G430" s="78"/>
      <c r="H430" s="78"/>
      <c r="I430" s="78"/>
      <c r="J430" s="78"/>
      <c r="K430" s="542"/>
      <c r="L430" s="618"/>
    </row>
    <row r="431" spans="1:12">
      <c r="A431" s="77"/>
      <c r="B431" s="78"/>
      <c r="C431" s="78"/>
      <c r="D431" s="78"/>
      <c r="E431" s="78"/>
      <c r="F431" s="78"/>
      <c r="G431" s="78"/>
      <c r="H431" s="78"/>
      <c r="I431" s="78"/>
      <c r="J431" s="78"/>
      <c r="K431" s="542"/>
      <c r="L431" s="618"/>
    </row>
    <row r="432" spans="1:12">
      <c r="A432" s="77"/>
      <c r="B432" s="78"/>
      <c r="C432" s="78"/>
      <c r="D432" s="78"/>
      <c r="E432" s="78"/>
      <c r="F432" s="78"/>
      <c r="G432" s="78"/>
      <c r="H432" s="78"/>
      <c r="I432" s="78"/>
      <c r="J432" s="78"/>
      <c r="K432" s="542"/>
      <c r="L432" s="618"/>
    </row>
    <row r="433" spans="1:12">
      <c r="A433" s="77"/>
      <c r="B433" s="78"/>
      <c r="C433" s="78"/>
      <c r="D433" s="78"/>
      <c r="E433" s="78"/>
      <c r="F433" s="78"/>
      <c r="G433" s="78"/>
      <c r="H433" s="78"/>
      <c r="I433" s="78"/>
      <c r="J433" s="78"/>
      <c r="K433" s="542"/>
      <c r="L433" s="618"/>
    </row>
    <row r="434" spans="1:12">
      <c r="A434" s="77"/>
      <c r="B434" s="78"/>
      <c r="C434" s="78"/>
      <c r="D434" s="78"/>
      <c r="E434" s="78"/>
      <c r="F434" s="78"/>
      <c r="G434" s="78"/>
      <c r="H434" s="78"/>
      <c r="I434" s="78"/>
      <c r="J434" s="78"/>
      <c r="K434" s="542"/>
      <c r="L434" s="618"/>
    </row>
    <row r="435" spans="1:12">
      <c r="A435" s="77"/>
      <c r="B435" s="78"/>
      <c r="C435" s="78"/>
      <c r="D435" s="78"/>
      <c r="E435" s="78"/>
      <c r="F435" s="78"/>
      <c r="G435" s="78"/>
      <c r="H435" s="78"/>
      <c r="I435" s="78"/>
      <c r="J435" s="78"/>
      <c r="K435" s="542"/>
      <c r="L435" s="618"/>
    </row>
    <row r="436" spans="1:12">
      <c r="A436" s="77"/>
      <c r="B436" s="78"/>
      <c r="C436" s="78"/>
      <c r="D436" s="78"/>
      <c r="E436" s="78"/>
      <c r="F436" s="78"/>
      <c r="G436" s="78"/>
      <c r="H436" s="78"/>
      <c r="I436" s="78"/>
      <c r="J436" s="78"/>
      <c r="K436" s="542"/>
      <c r="L436" s="618"/>
    </row>
    <row r="437" spans="1:12">
      <c r="A437" s="77"/>
      <c r="B437" s="78"/>
      <c r="C437" s="78"/>
      <c r="D437" s="78"/>
      <c r="E437" s="78"/>
      <c r="F437" s="78"/>
      <c r="G437" s="78"/>
      <c r="H437" s="78"/>
      <c r="I437" s="78"/>
      <c r="J437" s="78"/>
      <c r="K437" s="542"/>
      <c r="L437" s="618"/>
    </row>
    <row r="438" spans="1:12">
      <c r="A438" s="77"/>
      <c r="B438" s="78"/>
      <c r="C438" s="78"/>
      <c r="D438" s="78"/>
      <c r="E438" s="78"/>
      <c r="F438" s="78"/>
      <c r="G438" s="78"/>
      <c r="H438" s="78"/>
      <c r="I438" s="78"/>
      <c r="J438" s="78"/>
      <c r="K438" s="542"/>
      <c r="L438" s="618"/>
    </row>
    <row r="439" spans="1:12">
      <c r="A439" s="77"/>
      <c r="B439" s="78"/>
      <c r="C439" s="78"/>
      <c r="D439" s="78"/>
      <c r="E439" s="78"/>
      <c r="F439" s="78"/>
      <c r="G439" s="78"/>
      <c r="H439" s="78"/>
      <c r="I439" s="78"/>
      <c r="J439" s="78"/>
      <c r="K439" s="542"/>
      <c r="L439" s="618"/>
    </row>
    <row r="440" spans="1:12">
      <c r="A440" s="77"/>
      <c r="B440" s="78"/>
      <c r="C440" s="78"/>
      <c r="D440" s="78"/>
      <c r="E440" s="78"/>
      <c r="F440" s="78"/>
      <c r="G440" s="78"/>
      <c r="H440" s="78"/>
      <c r="I440" s="78"/>
      <c r="J440" s="78"/>
      <c r="K440" s="542"/>
      <c r="L440" s="618"/>
    </row>
    <row r="441" spans="1:12">
      <c r="A441" s="77"/>
      <c r="B441" s="78"/>
      <c r="C441" s="78"/>
      <c r="D441" s="78"/>
      <c r="E441" s="78"/>
      <c r="F441" s="78"/>
      <c r="G441" s="78"/>
      <c r="H441" s="78"/>
      <c r="I441" s="78"/>
      <c r="J441" s="78"/>
      <c r="K441" s="542"/>
      <c r="L441" s="618"/>
    </row>
    <row r="442" spans="1:12">
      <c r="A442" s="77"/>
      <c r="B442" s="78"/>
      <c r="C442" s="78"/>
      <c r="D442" s="78"/>
      <c r="E442" s="78"/>
      <c r="F442" s="78"/>
      <c r="G442" s="78"/>
      <c r="H442" s="78"/>
      <c r="I442" s="78"/>
      <c r="J442" s="78"/>
      <c r="K442" s="542"/>
      <c r="L442" s="618"/>
    </row>
    <row r="443" spans="1:12">
      <c r="A443" s="77"/>
      <c r="B443" s="78"/>
      <c r="C443" s="78"/>
      <c r="D443" s="78"/>
      <c r="E443" s="78"/>
      <c r="F443" s="78"/>
      <c r="G443" s="78"/>
      <c r="H443" s="78"/>
      <c r="I443" s="78"/>
      <c r="J443" s="78"/>
      <c r="K443" s="542"/>
      <c r="L443" s="618"/>
    </row>
    <row r="444" spans="1:12">
      <c r="A444" s="77"/>
      <c r="B444" s="78"/>
      <c r="C444" s="78"/>
      <c r="D444" s="78"/>
      <c r="E444" s="78"/>
      <c r="F444" s="78"/>
      <c r="G444" s="78"/>
      <c r="H444" s="78"/>
      <c r="I444" s="78"/>
      <c r="J444" s="78"/>
      <c r="K444" s="542"/>
      <c r="L444" s="618"/>
    </row>
    <row r="445" spans="1:12">
      <c r="A445" s="77"/>
      <c r="B445" s="78"/>
      <c r="C445" s="78"/>
      <c r="D445" s="78"/>
      <c r="E445" s="78"/>
      <c r="F445" s="78"/>
      <c r="G445" s="78"/>
      <c r="H445" s="78"/>
      <c r="I445" s="78"/>
      <c r="J445" s="78"/>
      <c r="K445" s="542"/>
      <c r="L445" s="618"/>
    </row>
    <row r="446" spans="1:12">
      <c r="A446" s="77"/>
      <c r="B446" s="78"/>
      <c r="C446" s="78"/>
      <c r="D446" s="78"/>
      <c r="E446" s="78"/>
      <c r="F446" s="78"/>
      <c r="G446" s="78"/>
      <c r="H446" s="78"/>
      <c r="I446" s="78"/>
      <c r="J446" s="78"/>
      <c r="K446" s="542"/>
      <c r="L446" s="618"/>
    </row>
    <row r="447" spans="1:12">
      <c r="A447" s="77"/>
      <c r="B447" s="78"/>
      <c r="C447" s="78"/>
      <c r="D447" s="78"/>
      <c r="E447" s="78"/>
      <c r="F447" s="78"/>
      <c r="G447" s="78"/>
      <c r="H447" s="78"/>
      <c r="I447" s="78"/>
      <c r="J447" s="78"/>
      <c r="K447" s="542"/>
      <c r="L447" s="618"/>
    </row>
    <row r="448" spans="1:12">
      <c r="A448" s="77"/>
      <c r="B448" s="78"/>
      <c r="C448" s="78"/>
      <c r="D448" s="78"/>
      <c r="E448" s="78"/>
      <c r="F448" s="78"/>
      <c r="G448" s="78"/>
      <c r="H448" s="78"/>
      <c r="I448" s="78"/>
      <c r="J448" s="78"/>
      <c r="K448" s="542"/>
      <c r="L448" s="618"/>
    </row>
    <row r="449" spans="1:12">
      <c r="A449" s="77"/>
      <c r="B449" s="78"/>
      <c r="C449" s="78"/>
      <c r="D449" s="78"/>
      <c r="E449" s="78"/>
      <c r="F449" s="78"/>
      <c r="G449" s="78"/>
      <c r="H449" s="78"/>
      <c r="I449" s="78"/>
      <c r="J449" s="78"/>
      <c r="K449" s="542"/>
      <c r="L449" s="618"/>
    </row>
    <row r="450" spans="1:12">
      <c r="A450" s="77"/>
      <c r="B450" s="78"/>
      <c r="C450" s="78"/>
      <c r="D450" s="78"/>
      <c r="E450" s="78"/>
      <c r="F450" s="78"/>
      <c r="G450" s="78"/>
      <c r="H450" s="78"/>
      <c r="I450" s="78"/>
      <c r="J450" s="78"/>
      <c r="K450" s="542"/>
      <c r="L450" s="618"/>
    </row>
    <row r="451" spans="1:12">
      <c r="A451" s="77"/>
      <c r="B451" s="78"/>
      <c r="C451" s="78"/>
      <c r="D451" s="78"/>
      <c r="E451" s="78"/>
      <c r="F451" s="78"/>
      <c r="G451" s="78"/>
      <c r="H451" s="78"/>
      <c r="I451" s="78"/>
      <c r="J451" s="78"/>
      <c r="K451" s="542"/>
      <c r="L451" s="618"/>
    </row>
    <row r="452" spans="1:12">
      <c r="A452" s="77"/>
      <c r="B452" s="78"/>
      <c r="C452" s="78"/>
      <c r="D452" s="78"/>
      <c r="E452" s="78"/>
      <c r="F452" s="78"/>
      <c r="G452" s="78"/>
      <c r="H452" s="78"/>
      <c r="I452" s="78"/>
      <c r="J452" s="78"/>
      <c r="K452" s="542"/>
      <c r="L452" s="618"/>
    </row>
    <row r="453" spans="1:12">
      <c r="A453" s="77"/>
      <c r="B453" s="78"/>
      <c r="C453" s="78"/>
      <c r="D453" s="78"/>
      <c r="E453" s="78"/>
      <c r="F453" s="78"/>
      <c r="G453" s="78"/>
      <c r="H453" s="78"/>
      <c r="I453" s="78"/>
      <c r="J453" s="78"/>
      <c r="K453" s="542"/>
      <c r="L453" s="618"/>
    </row>
    <row r="454" spans="1:12">
      <c r="A454" s="77"/>
      <c r="B454" s="78"/>
      <c r="C454" s="78"/>
      <c r="D454" s="78"/>
      <c r="E454" s="78"/>
      <c r="F454" s="78"/>
      <c r="G454" s="78"/>
      <c r="H454" s="78"/>
      <c r="I454" s="78"/>
      <c r="J454" s="78"/>
      <c r="K454" s="542"/>
      <c r="L454" s="618"/>
    </row>
    <row r="455" spans="1:12">
      <c r="A455" s="77"/>
      <c r="B455" s="78"/>
      <c r="C455" s="78"/>
      <c r="D455" s="78"/>
      <c r="E455" s="78"/>
      <c r="F455" s="78"/>
      <c r="G455" s="78"/>
      <c r="H455" s="78"/>
      <c r="I455" s="78"/>
      <c r="J455" s="78"/>
      <c r="K455" s="542"/>
      <c r="L455" s="618"/>
    </row>
    <row r="456" spans="1:12">
      <c r="A456" s="77"/>
      <c r="B456" s="78"/>
      <c r="C456" s="78"/>
      <c r="D456" s="78"/>
      <c r="E456" s="78"/>
      <c r="F456" s="78"/>
      <c r="G456" s="78"/>
      <c r="H456" s="78"/>
      <c r="I456" s="78"/>
      <c r="J456" s="78"/>
      <c r="K456" s="542"/>
      <c r="L456" s="618"/>
    </row>
    <row r="457" spans="1:12">
      <c r="A457" s="77"/>
      <c r="B457" s="78"/>
      <c r="C457" s="78"/>
      <c r="D457" s="78"/>
      <c r="E457" s="78"/>
      <c r="F457" s="78"/>
      <c r="G457" s="78"/>
      <c r="H457" s="78"/>
      <c r="I457" s="78"/>
      <c r="J457" s="78"/>
      <c r="K457" s="542"/>
      <c r="L457" s="618"/>
    </row>
    <row r="458" spans="1:12">
      <c r="A458" s="77"/>
      <c r="B458" s="78"/>
      <c r="C458" s="78"/>
      <c r="D458" s="78"/>
      <c r="E458" s="78"/>
      <c r="F458" s="78"/>
      <c r="G458" s="78"/>
      <c r="H458" s="78"/>
      <c r="I458" s="78"/>
      <c r="J458" s="78"/>
      <c r="K458" s="542"/>
      <c r="L458" s="618"/>
    </row>
    <row r="459" spans="1:12">
      <c r="A459" s="77"/>
      <c r="B459" s="78"/>
      <c r="C459" s="78"/>
      <c r="D459" s="78"/>
      <c r="E459" s="78"/>
      <c r="F459" s="78"/>
      <c r="G459" s="78"/>
      <c r="H459" s="78"/>
      <c r="I459" s="78"/>
      <c r="J459" s="78"/>
      <c r="K459" s="542"/>
      <c r="L459" s="618"/>
    </row>
    <row r="460" spans="1:12">
      <c r="A460" s="77"/>
      <c r="B460" s="78"/>
      <c r="C460" s="78"/>
      <c r="D460" s="78"/>
      <c r="E460" s="78"/>
      <c r="F460" s="78"/>
      <c r="G460" s="78"/>
      <c r="H460" s="78"/>
      <c r="I460" s="78"/>
      <c r="J460" s="78"/>
      <c r="K460" s="542"/>
      <c r="L460" s="618"/>
    </row>
    <row r="461" spans="1:12">
      <c r="A461" s="77"/>
      <c r="B461" s="78"/>
      <c r="C461" s="78"/>
      <c r="D461" s="78"/>
      <c r="E461" s="78"/>
      <c r="F461" s="78"/>
      <c r="G461" s="78"/>
      <c r="H461" s="78"/>
      <c r="I461" s="78"/>
      <c r="J461" s="78"/>
      <c r="K461" s="542"/>
      <c r="L461" s="618"/>
    </row>
    <row r="462" spans="1:12">
      <c r="A462" s="77"/>
      <c r="B462" s="78"/>
      <c r="C462" s="78"/>
      <c r="D462" s="78"/>
      <c r="E462" s="78"/>
      <c r="F462" s="78"/>
      <c r="G462" s="78"/>
      <c r="H462" s="78"/>
      <c r="I462" s="78"/>
      <c r="J462" s="78"/>
      <c r="K462" s="542"/>
      <c r="L462" s="618"/>
    </row>
    <row r="463" spans="1:12">
      <c r="A463" s="77"/>
      <c r="B463" s="78"/>
      <c r="C463" s="78"/>
      <c r="D463" s="78"/>
      <c r="E463" s="78"/>
      <c r="F463" s="78"/>
      <c r="G463" s="78"/>
      <c r="H463" s="78"/>
      <c r="I463" s="78"/>
      <c r="J463" s="78"/>
      <c r="K463" s="542"/>
      <c r="L463" s="618"/>
    </row>
    <row r="464" spans="1:12">
      <c r="A464" s="77"/>
      <c r="B464" s="78"/>
      <c r="C464" s="78"/>
      <c r="D464" s="78"/>
      <c r="E464" s="78"/>
      <c r="F464" s="78"/>
      <c r="G464" s="78"/>
      <c r="H464" s="78"/>
      <c r="I464" s="78"/>
      <c r="J464" s="78"/>
      <c r="K464" s="542"/>
      <c r="L464" s="618"/>
    </row>
    <row r="465" spans="1:12">
      <c r="A465" s="77"/>
      <c r="B465" s="78"/>
      <c r="C465" s="78"/>
      <c r="D465" s="78"/>
      <c r="E465" s="78"/>
      <c r="F465" s="78"/>
      <c r="G465" s="78"/>
      <c r="H465" s="78"/>
      <c r="I465" s="78"/>
      <c r="J465" s="78"/>
      <c r="K465" s="542"/>
      <c r="L465" s="618"/>
    </row>
    <row r="466" spans="1:12">
      <c r="A466" s="77"/>
      <c r="B466" s="78"/>
      <c r="C466" s="78"/>
      <c r="D466" s="78"/>
      <c r="E466" s="78"/>
      <c r="F466" s="78"/>
      <c r="G466" s="78"/>
      <c r="H466" s="78"/>
      <c r="I466" s="78"/>
      <c r="J466" s="78"/>
      <c r="K466" s="542"/>
      <c r="L466" s="618"/>
    </row>
    <row r="467" spans="1:12">
      <c r="A467" s="77"/>
      <c r="B467" s="78"/>
      <c r="C467" s="78"/>
      <c r="D467" s="78"/>
      <c r="E467" s="78"/>
      <c r="F467" s="78"/>
      <c r="G467" s="78"/>
      <c r="H467" s="78"/>
      <c r="I467" s="78"/>
      <c r="J467" s="78"/>
      <c r="K467" s="542"/>
      <c r="L467" s="618"/>
    </row>
    <row r="468" spans="1:12">
      <c r="A468" s="77"/>
      <c r="B468" s="78"/>
      <c r="C468" s="78"/>
      <c r="D468" s="78"/>
      <c r="E468" s="78"/>
      <c r="F468" s="78"/>
      <c r="G468" s="78"/>
      <c r="H468" s="78"/>
      <c r="I468" s="78"/>
      <c r="J468" s="78"/>
      <c r="K468" s="542"/>
      <c r="L468" s="618"/>
    </row>
    <row r="469" spans="1:12">
      <c r="A469" s="77"/>
      <c r="B469" s="78"/>
      <c r="C469" s="78"/>
      <c r="D469" s="78"/>
      <c r="E469" s="78"/>
      <c r="F469" s="78"/>
      <c r="G469" s="78"/>
      <c r="H469" s="78"/>
      <c r="I469" s="78"/>
      <c r="J469" s="78"/>
      <c r="K469" s="542"/>
      <c r="L469" s="618"/>
    </row>
    <row r="470" spans="1:12">
      <c r="A470" s="77"/>
      <c r="B470" s="78"/>
      <c r="C470" s="78"/>
      <c r="D470" s="78"/>
      <c r="E470" s="78"/>
      <c r="F470" s="78"/>
      <c r="G470" s="78"/>
      <c r="H470" s="78"/>
      <c r="I470" s="78"/>
      <c r="J470" s="78"/>
      <c r="K470" s="542"/>
      <c r="L470" s="618"/>
    </row>
    <row r="471" spans="1:12">
      <c r="A471" s="77"/>
      <c r="B471" s="78"/>
      <c r="C471" s="78"/>
      <c r="D471" s="78"/>
      <c r="E471" s="78"/>
      <c r="F471" s="78"/>
      <c r="G471" s="78"/>
      <c r="H471" s="78"/>
      <c r="I471" s="78"/>
      <c r="J471" s="78"/>
      <c r="K471" s="542"/>
      <c r="L471" s="618"/>
    </row>
    <row r="472" spans="1:12">
      <c r="A472" s="77"/>
      <c r="B472" s="78"/>
      <c r="C472" s="78"/>
      <c r="D472" s="78"/>
      <c r="E472" s="78"/>
      <c r="F472" s="78"/>
      <c r="G472" s="78"/>
      <c r="H472" s="78"/>
      <c r="I472" s="78"/>
      <c r="J472" s="78"/>
      <c r="K472" s="542"/>
      <c r="L472" s="618"/>
    </row>
    <row r="473" spans="1:12">
      <c r="A473" s="77"/>
      <c r="B473" s="78"/>
      <c r="C473" s="78"/>
      <c r="D473" s="78"/>
      <c r="E473" s="78"/>
      <c r="F473" s="78"/>
      <c r="G473" s="78"/>
      <c r="H473" s="78"/>
      <c r="I473" s="78"/>
      <c r="J473" s="78"/>
      <c r="K473" s="542"/>
      <c r="L473" s="618"/>
    </row>
    <row r="474" spans="1:12">
      <c r="A474" s="77"/>
      <c r="B474" s="78"/>
      <c r="C474" s="78"/>
      <c r="D474" s="78"/>
      <c r="E474" s="78"/>
      <c r="F474" s="78"/>
      <c r="G474" s="78"/>
      <c r="H474" s="78"/>
      <c r="I474" s="78"/>
      <c r="J474" s="78"/>
      <c r="K474" s="542"/>
      <c r="L474" s="618"/>
    </row>
    <row r="475" spans="1:12">
      <c r="A475" s="77"/>
      <c r="B475" s="78"/>
      <c r="C475" s="78"/>
      <c r="D475" s="78"/>
      <c r="E475" s="78"/>
      <c r="F475" s="78"/>
      <c r="G475" s="78"/>
      <c r="H475" s="78"/>
      <c r="I475" s="78"/>
      <c r="J475" s="78"/>
      <c r="K475" s="542"/>
      <c r="L475" s="618"/>
    </row>
    <row r="476" spans="1:12">
      <c r="A476" s="77"/>
      <c r="B476" s="78"/>
      <c r="C476" s="78"/>
      <c r="D476" s="78"/>
      <c r="E476" s="78"/>
      <c r="F476" s="78"/>
      <c r="G476" s="78"/>
      <c r="H476" s="78"/>
      <c r="I476" s="78"/>
      <c r="J476" s="78"/>
      <c r="K476" s="542"/>
      <c r="L476" s="618"/>
    </row>
    <row r="477" spans="1:12">
      <c r="A477" s="77"/>
      <c r="B477" s="78"/>
      <c r="C477" s="78"/>
      <c r="D477" s="78"/>
      <c r="E477" s="78"/>
      <c r="F477" s="78"/>
      <c r="G477" s="78"/>
      <c r="H477" s="78"/>
      <c r="I477" s="78"/>
      <c r="J477" s="78"/>
      <c r="K477" s="542"/>
      <c r="L477" s="618"/>
    </row>
    <row r="478" spans="1:12">
      <c r="A478" s="77"/>
      <c r="B478" s="78"/>
      <c r="C478" s="78"/>
      <c r="D478" s="78"/>
      <c r="E478" s="78"/>
      <c r="F478" s="78"/>
      <c r="G478" s="78"/>
      <c r="H478" s="78"/>
      <c r="I478" s="78"/>
      <c r="J478" s="78"/>
      <c r="K478" s="542"/>
      <c r="L478" s="618"/>
    </row>
    <row r="479" spans="1:12">
      <c r="A479" s="77"/>
      <c r="B479" s="78"/>
      <c r="C479" s="78"/>
      <c r="D479" s="78"/>
      <c r="E479" s="78"/>
      <c r="F479" s="78"/>
      <c r="G479" s="78"/>
      <c r="H479" s="78"/>
      <c r="I479" s="78"/>
      <c r="J479" s="78"/>
      <c r="K479" s="542"/>
      <c r="L479" s="618"/>
    </row>
    <row r="480" spans="1:12">
      <c r="A480" s="77"/>
      <c r="B480" s="78"/>
      <c r="C480" s="78"/>
      <c r="D480" s="78"/>
      <c r="E480" s="78"/>
      <c r="F480" s="78"/>
      <c r="G480" s="78"/>
      <c r="H480" s="78"/>
      <c r="I480" s="78"/>
      <c r="J480" s="78"/>
      <c r="K480" s="542"/>
      <c r="L480" s="618"/>
    </row>
    <row r="481" spans="1:12">
      <c r="A481" s="77"/>
      <c r="B481" s="78"/>
      <c r="C481" s="78"/>
      <c r="D481" s="78"/>
      <c r="E481" s="78"/>
      <c r="F481" s="78"/>
      <c r="G481" s="78"/>
      <c r="H481" s="78"/>
      <c r="I481" s="78"/>
      <c r="J481" s="78"/>
      <c r="K481" s="542"/>
      <c r="L481" s="618"/>
    </row>
    <row r="482" spans="1:12">
      <c r="A482" s="77"/>
      <c r="B482" s="78"/>
      <c r="C482" s="78"/>
      <c r="D482" s="78"/>
      <c r="E482" s="78"/>
      <c r="F482" s="78"/>
      <c r="G482" s="78"/>
      <c r="H482" s="78"/>
      <c r="I482" s="78"/>
      <c r="J482" s="78"/>
      <c r="K482" s="542"/>
      <c r="L482" s="618"/>
    </row>
    <row r="483" spans="1:12">
      <c r="A483" s="77"/>
      <c r="B483" s="78"/>
      <c r="C483" s="78"/>
      <c r="D483" s="78"/>
      <c r="E483" s="78"/>
      <c r="F483" s="78"/>
      <c r="G483" s="78"/>
      <c r="H483" s="78"/>
      <c r="I483" s="78"/>
      <c r="J483" s="78"/>
      <c r="K483" s="542"/>
      <c r="L483" s="618"/>
    </row>
    <row r="484" spans="1:12">
      <c r="A484" s="77"/>
      <c r="B484" s="78"/>
      <c r="C484" s="78"/>
      <c r="D484" s="78"/>
      <c r="E484" s="78"/>
      <c r="F484" s="78"/>
      <c r="G484" s="78"/>
      <c r="H484" s="78"/>
      <c r="I484" s="78"/>
      <c r="J484" s="78"/>
      <c r="K484" s="542"/>
      <c r="L484" s="618"/>
    </row>
    <row r="485" spans="1:12">
      <c r="A485" s="77"/>
      <c r="B485" s="78"/>
      <c r="C485" s="78"/>
      <c r="D485" s="78"/>
      <c r="E485" s="78"/>
      <c r="F485" s="78"/>
      <c r="G485" s="78"/>
      <c r="H485" s="78"/>
      <c r="I485" s="78"/>
      <c r="J485" s="78"/>
      <c r="K485" s="542"/>
      <c r="L485" s="618"/>
    </row>
    <row r="486" spans="1:12">
      <c r="A486" s="77"/>
      <c r="B486" s="78"/>
      <c r="C486" s="78"/>
      <c r="D486" s="78"/>
      <c r="E486" s="78"/>
      <c r="F486" s="78"/>
      <c r="G486" s="78"/>
      <c r="H486" s="78"/>
      <c r="I486" s="78"/>
      <c r="J486" s="78"/>
      <c r="K486" s="542"/>
      <c r="L486" s="618"/>
    </row>
    <row r="487" spans="1:12">
      <c r="A487" s="77"/>
      <c r="B487" s="78"/>
      <c r="C487" s="78"/>
      <c r="D487" s="78"/>
      <c r="E487" s="78"/>
      <c r="F487" s="78"/>
      <c r="G487" s="78"/>
      <c r="H487" s="78"/>
      <c r="I487" s="78"/>
      <c r="J487" s="78"/>
      <c r="K487" s="542"/>
      <c r="L487" s="618"/>
    </row>
    <row r="488" spans="1:12">
      <c r="A488" s="77"/>
      <c r="B488" s="78"/>
      <c r="C488" s="78"/>
      <c r="D488" s="78"/>
      <c r="E488" s="78"/>
      <c r="F488" s="78"/>
      <c r="G488" s="78"/>
      <c r="H488" s="78"/>
      <c r="I488" s="78"/>
      <c r="J488" s="78"/>
      <c r="K488" s="542"/>
      <c r="L488" s="618"/>
    </row>
    <row r="489" spans="1:12">
      <c r="A489" s="77"/>
      <c r="B489" s="78"/>
      <c r="C489" s="78"/>
      <c r="D489" s="78"/>
      <c r="E489" s="78"/>
      <c r="F489" s="78"/>
      <c r="G489" s="78"/>
      <c r="H489" s="78"/>
      <c r="I489" s="78"/>
      <c r="J489" s="78"/>
      <c r="K489" s="542"/>
      <c r="L489" s="618"/>
    </row>
    <row r="490" spans="1:12">
      <c r="A490" s="77"/>
      <c r="B490" s="78"/>
      <c r="C490" s="78"/>
      <c r="D490" s="78"/>
      <c r="E490" s="78"/>
      <c r="F490" s="78"/>
      <c r="G490" s="78"/>
      <c r="H490" s="78"/>
      <c r="I490" s="78"/>
      <c r="J490" s="78"/>
      <c r="K490" s="542"/>
      <c r="L490" s="618"/>
    </row>
    <row r="491" spans="1:12">
      <c r="A491" s="77"/>
      <c r="B491" s="78"/>
      <c r="C491" s="78"/>
      <c r="D491" s="78"/>
      <c r="E491" s="78"/>
      <c r="F491" s="78"/>
      <c r="G491" s="78"/>
      <c r="H491" s="78"/>
      <c r="I491" s="78"/>
      <c r="J491" s="78"/>
      <c r="K491" s="542"/>
      <c r="L491" s="618"/>
    </row>
    <row r="492" spans="1:12">
      <c r="A492" s="77"/>
      <c r="B492" s="78"/>
      <c r="C492" s="78"/>
      <c r="D492" s="78"/>
      <c r="E492" s="78"/>
      <c r="F492" s="78"/>
      <c r="G492" s="78"/>
      <c r="H492" s="78"/>
      <c r="I492" s="78"/>
      <c r="J492" s="78"/>
      <c r="K492" s="542"/>
      <c r="L492" s="618"/>
    </row>
    <row r="493" spans="1:12">
      <c r="A493" s="77"/>
      <c r="B493" s="78"/>
      <c r="C493" s="78"/>
      <c r="D493" s="78"/>
      <c r="E493" s="78"/>
      <c r="F493" s="78"/>
      <c r="G493" s="78"/>
      <c r="H493" s="78"/>
      <c r="I493" s="78"/>
      <c r="J493" s="78"/>
      <c r="K493" s="542"/>
      <c r="L493" s="618"/>
    </row>
    <row r="494" spans="1:12">
      <c r="A494" s="77"/>
      <c r="B494" s="78"/>
      <c r="C494" s="78"/>
      <c r="D494" s="78"/>
      <c r="E494" s="78"/>
      <c r="F494" s="78"/>
      <c r="G494" s="78"/>
      <c r="H494" s="78"/>
      <c r="I494" s="78"/>
      <c r="J494" s="78"/>
      <c r="K494" s="542"/>
      <c r="L494" s="618"/>
    </row>
  </sheetData>
  <mergeCells count="13">
    <mergeCell ref="A138:A141"/>
    <mergeCell ref="A12:A18"/>
    <mergeCell ref="B15:B16"/>
    <mergeCell ref="A53:A56"/>
    <mergeCell ref="A67:A69"/>
    <mergeCell ref="A84:A85"/>
    <mergeCell ref="A95:A96"/>
    <mergeCell ref="A5:A7"/>
    <mergeCell ref="A1:J1"/>
    <mergeCell ref="A2:A3"/>
    <mergeCell ref="B2:B3"/>
    <mergeCell ref="C2:J2"/>
    <mergeCell ref="B4:J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topLeftCell="A97" zoomScale="110" zoomScaleNormal="110" workbookViewId="0">
      <selection activeCell="I12" sqref="I12"/>
    </sheetView>
  </sheetViews>
  <sheetFormatPr defaultRowHeight="15"/>
  <cols>
    <col min="1" max="1" width="26" style="715" customWidth="1"/>
    <col min="2" max="2" width="23.28515625" style="718" customWidth="1"/>
    <col min="3" max="3" width="15.42578125" style="718" customWidth="1"/>
    <col min="4" max="4" width="15.5703125" style="720" customWidth="1"/>
    <col min="5" max="5" width="25.28515625" style="716" hidden="1" customWidth="1"/>
    <col min="6" max="6" width="0.140625" style="725" hidden="1" customWidth="1"/>
    <col min="7" max="7" width="19.7109375" style="722" customWidth="1"/>
    <col min="8" max="8" width="23.85546875" style="726" customWidth="1"/>
    <col min="9" max="9" width="22.7109375" style="720" customWidth="1"/>
    <col min="10" max="10" width="26.7109375" style="722" customWidth="1"/>
    <col min="11" max="12" width="26.140625" style="720" customWidth="1"/>
    <col min="13" max="16384" width="9.140625" style="194"/>
  </cols>
  <sheetData>
    <row r="1" spans="1:12" ht="18.75">
      <c r="A1" s="961" t="s">
        <v>1133</v>
      </c>
      <c r="B1" s="961"/>
      <c r="C1" s="961"/>
      <c r="D1" s="961"/>
      <c r="E1" s="961"/>
      <c r="F1" s="961"/>
      <c r="G1" s="961"/>
      <c r="H1" s="961"/>
      <c r="I1" s="961"/>
      <c r="J1" s="276"/>
      <c r="K1" s="276"/>
      <c r="L1" s="276"/>
    </row>
    <row r="2" spans="1:12" ht="15" customHeight="1">
      <c r="A2" s="962"/>
      <c r="B2" s="964" t="s">
        <v>368</v>
      </c>
      <c r="C2" s="964" t="s">
        <v>369</v>
      </c>
      <c r="D2" s="966" t="s">
        <v>1374</v>
      </c>
      <c r="E2" s="968" t="s">
        <v>101</v>
      </c>
      <c r="F2" s="968"/>
      <c r="G2" s="968"/>
      <c r="H2" s="968"/>
      <c r="I2" s="968"/>
      <c r="J2" s="968"/>
      <c r="K2" s="704"/>
      <c r="L2" s="704"/>
    </row>
    <row r="3" spans="1:12" ht="15.75" thickBot="1">
      <c r="A3" s="963"/>
      <c r="B3" s="965"/>
      <c r="C3" s="965"/>
      <c r="D3" s="967"/>
      <c r="E3" s="241">
        <v>2014</v>
      </c>
      <c r="F3" s="241">
        <v>2015</v>
      </c>
      <c r="G3" s="241">
        <v>2016</v>
      </c>
      <c r="H3" s="241">
        <v>2017</v>
      </c>
      <c r="I3" s="241">
        <v>2018</v>
      </c>
      <c r="J3" s="241">
        <v>2019</v>
      </c>
      <c r="K3" s="241">
        <v>2020</v>
      </c>
      <c r="L3" s="241">
        <v>2021</v>
      </c>
    </row>
    <row r="4" spans="1:12" ht="144.6" customHeight="1" thickBot="1">
      <c r="A4" s="79" t="s">
        <v>370</v>
      </c>
      <c r="B4" s="878" t="s">
        <v>371</v>
      </c>
      <c r="C4" s="878"/>
      <c r="D4" s="878"/>
      <c r="E4" s="878"/>
      <c r="F4" s="878"/>
      <c r="G4" s="878"/>
      <c r="H4" s="878"/>
      <c r="I4" s="878"/>
      <c r="J4" s="878"/>
      <c r="K4" s="878"/>
      <c r="L4" s="708"/>
    </row>
    <row r="5" spans="1:12">
      <c r="A5" s="132" t="s">
        <v>372</v>
      </c>
      <c r="B5" s="133"/>
      <c r="C5" s="133"/>
      <c r="D5" s="133"/>
      <c r="E5" s="133"/>
      <c r="F5" s="133"/>
      <c r="G5" s="133"/>
      <c r="H5" s="703"/>
      <c r="I5" s="134"/>
      <c r="J5" s="703"/>
      <c r="K5" s="703"/>
      <c r="L5" s="703"/>
    </row>
    <row r="6" spans="1:12">
      <c r="A6" s="80" t="s">
        <v>373</v>
      </c>
      <c r="B6" s="72"/>
      <c r="C6" s="72"/>
      <c r="D6" s="81"/>
      <c r="E6" s="81"/>
      <c r="F6" s="81"/>
      <c r="G6" s="81"/>
      <c r="H6" s="83"/>
      <c r="I6" s="82"/>
      <c r="J6" s="83"/>
      <c r="K6" s="83"/>
      <c r="L6" s="83"/>
    </row>
    <row r="7" spans="1:12">
      <c r="A7" s="84" t="s">
        <v>374</v>
      </c>
      <c r="B7" s="73" t="s">
        <v>375</v>
      </c>
      <c r="C7" s="73"/>
      <c r="D7" s="85"/>
      <c r="E7" s="85"/>
      <c r="F7" s="85"/>
      <c r="G7" s="85"/>
      <c r="H7" s="83"/>
      <c r="I7" s="86"/>
      <c r="J7" s="83"/>
      <c r="K7" s="83"/>
      <c r="L7" s="83"/>
    </row>
    <row r="8" spans="1:12" ht="15.75" customHeight="1" thickBot="1">
      <c r="A8" s="957" t="s">
        <v>376</v>
      </c>
      <c r="B8" s="957"/>
      <c r="C8" s="957"/>
      <c r="D8" s="957"/>
      <c r="E8" s="957"/>
      <c r="F8" s="957"/>
      <c r="G8" s="957"/>
      <c r="H8" s="957"/>
      <c r="I8" s="958"/>
      <c r="J8" s="230"/>
      <c r="K8" s="230"/>
      <c r="L8" s="230"/>
    </row>
    <row r="9" spans="1:12">
      <c r="A9" s="135" t="s">
        <v>377</v>
      </c>
      <c r="B9" s="136"/>
      <c r="C9" s="137"/>
      <c r="D9" s="138"/>
      <c r="E9" s="138"/>
      <c r="F9" s="138"/>
      <c r="G9" s="138"/>
      <c r="H9" s="140"/>
      <c r="I9" s="139"/>
      <c r="J9" s="140"/>
      <c r="K9" s="140"/>
      <c r="L9" s="140"/>
    </row>
    <row r="10" spans="1:12">
      <c r="A10" s="87" t="s">
        <v>373</v>
      </c>
      <c r="B10" s="88"/>
      <c r="C10" s="75"/>
      <c r="D10" s="76"/>
      <c r="E10" s="76"/>
      <c r="F10" s="76"/>
      <c r="G10" s="76"/>
      <c r="H10" s="90"/>
      <c r="I10" s="89"/>
      <c r="J10" s="90"/>
      <c r="K10" s="90"/>
      <c r="L10" s="90"/>
    </row>
    <row r="11" spans="1:12" ht="15.75" thickBot="1">
      <c r="A11" s="87" t="s">
        <v>374</v>
      </c>
      <c r="B11" s="88"/>
      <c r="C11" s="75"/>
      <c r="D11" s="76"/>
      <c r="E11" s="76"/>
      <c r="F11" s="76"/>
      <c r="G11" s="76"/>
      <c r="H11" s="90"/>
      <c r="I11" s="89"/>
      <c r="J11" s="90"/>
      <c r="K11" s="90"/>
      <c r="L11" s="90"/>
    </row>
    <row r="12" spans="1:12" ht="409.6" thickBot="1">
      <c r="A12" s="91" t="s">
        <v>973</v>
      </c>
      <c r="B12" s="92" t="s">
        <v>887</v>
      </c>
      <c r="C12" s="93" t="s">
        <v>379</v>
      </c>
      <c r="D12" s="92" t="s">
        <v>380</v>
      </c>
      <c r="E12" s="94" t="s">
        <v>381</v>
      </c>
      <c r="F12" s="94" t="s">
        <v>378</v>
      </c>
      <c r="G12" s="95" t="s">
        <v>974</v>
      </c>
      <c r="H12" s="709" t="s">
        <v>975</v>
      </c>
      <c r="I12" s="710" t="s">
        <v>975</v>
      </c>
      <c r="J12" s="96" t="s">
        <v>54</v>
      </c>
      <c r="K12" s="100"/>
      <c r="L12" s="100"/>
    </row>
    <row r="13" spans="1:12" ht="45">
      <c r="A13" s="135" t="s">
        <v>382</v>
      </c>
      <c r="B13" s="136"/>
      <c r="C13" s="137"/>
      <c r="D13" s="138"/>
      <c r="E13" s="138" t="s">
        <v>54</v>
      </c>
      <c r="F13" s="138" t="s">
        <v>54</v>
      </c>
      <c r="G13" s="138"/>
      <c r="H13" s="231"/>
      <c r="I13" s="139"/>
      <c r="J13" s="231"/>
      <c r="K13" s="140"/>
      <c r="L13" s="140"/>
    </row>
    <row r="14" spans="1:12">
      <c r="A14" s="87" t="s">
        <v>373</v>
      </c>
      <c r="B14" s="88"/>
      <c r="C14" s="75"/>
      <c r="D14" s="76"/>
      <c r="E14" s="76"/>
      <c r="F14" s="76"/>
      <c r="G14" s="76"/>
      <c r="H14" s="232"/>
      <c r="I14" s="89"/>
      <c r="J14" s="232"/>
      <c r="K14" s="90"/>
      <c r="L14" s="90"/>
    </row>
    <row r="15" spans="1:12" ht="15.75" thickBot="1">
      <c r="A15" s="87" t="s">
        <v>374</v>
      </c>
      <c r="B15" s="88"/>
      <c r="C15" s="75"/>
      <c r="D15" s="76"/>
      <c r="E15" s="76"/>
      <c r="F15" s="76"/>
      <c r="G15" s="76"/>
      <c r="H15" s="233"/>
      <c r="I15" s="98"/>
      <c r="J15" s="233"/>
      <c r="K15" s="90"/>
      <c r="L15" s="90"/>
    </row>
    <row r="16" spans="1:12" ht="409.6" thickBot="1">
      <c r="A16" s="91" t="s">
        <v>383</v>
      </c>
      <c r="B16" s="92" t="s">
        <v>384</v>
      </c>
      <c r="C16" s="93" t="s">
        <v>385</v>
      </c>
      <c r="D16" s="92" t="s">
        <v>54</v>
      </c>
      <c r="E16" s="94" t="s">
        <v>54</v>
      </c>
      <c r="F16" s="94" t="s">
        <v>869</v>
      </c>
      <c r="G16" s="95" t="s">
        <v>1791</v>
      </c>
      <c r="H16" s="148" t="s">
        <v>1792</v>
      </c>
      <c r="I16" s="148" t="s">
        <v>1792</v>
      </c>
      <c r="J16" s="148" t="s">
        <v>1792</v>
      </c>
      <c r="K16" s="148" t="s">
        <v>1792</v>
      </c>
      <c r="L16" s="148" t="s">
        <v>1792</v>
      </c>
    </row>
    <row r="17" spans="1:12">
      <c r="A17" s="135" t="s">
        <v>386</v>
      </c>
      <c r="B17" s="136"/>
      <c r="C17" s="137"/>
      <c r="D17" s="138"/>
      <c r="E17" s="138"/>
      <c r="F17" s="138"/>
      <c r="G17" s="138"/>
      <c r="H17" s="234"/>
      <c r="I17" s="142"/>
      <c r="J17" s="234"/>
      <c r="K17" s="140"/>
      <c r="L17" s="140"/>
    </row>
    <row r="18" spans="1:12" ht="22.5">
      <c r="A18" s="87" t="s">
        <v>387</v>
      </c>
      <c r="B18" s="88"/>
      <c r="C18" s="75"/>
      <c r="D18" s="76"/>
      <c r="E18" s="76"/>
      <c r="F18" s="76"/>
      <c r="G18" s="76"/>
      <c r="H18" s="232"/>
      <c r="I18" s="89"/>
      <c r="J18" s="232"/>
      <c r="K18" s="90"/>
      <c r="L18" s="90"/>
    </row>
    <row r="19" spans="1:12" ht="15.75" thickBot="1">
      <c r="A19" s="87" t="s">
        <v>374</v>
      </c>
      <c r="B19" s="88"/>
      <c r="C19" s="75"/>
      <c r="D19" s="76"/>
      <c r="E19" s="76"/>
      <c r="F19" s="76"/>
      <c r="G19" s="76"/>
      <c r="H19" s="233"/>
      <c r="I19" s="98"/>
      <c r="J19" s="233"/>
      <c r="K19" s="90"/>
      <c r="L19" s="90"/>
    </row>
    <row r="20" spans="1:12" ht="409.6" thickBot="1">
      <c r="A20" s="91" t="s">
        <v>388</v>
      </c>
      <c r="B20" s="92" t="s">
        <v>389</v>
      </c>
      <c r="C20" s="93" t="s">
        <v>390</v>
      </c>
      <c r="D20" s="92" t="s">
        <v>391</v>
      </c>
      <c r="E20" s="94" t="s">
        <v>54</v>
      </c>
      <c r="F20" s="94" t="s">
        <v>392</v>
      </c>
      <c r="G20" s="95" t="s">
        <v>393</v>
      </c>
      <c r="H20" s="145" t="s">
        <v>1793</v>
      </c>
      <c r="I20" s="100" t="s">
        <v>1337</v>
      </c>
      <c r="J20" s="235"/>
      <c r="K20" s="100"/>
      <c r="L20" s="100"/>
    </row>
    <row r="21" spans="1:12" ht="45">
      <c r="A21" s="135" t="s">
        <v>394</v>
      </c>
      <c r="B21" s="136"/>
      <c r="C21" s="137"/>
      <c r="D21" s="138"/>
      <c r="E21" s="138"/>
      <c r="F21" s="138" t="s">
        <v>54</v>
      </c>
      <c r="G21" s="138" t="s">
        <v>54</v>
      </c>
      <c r="H21" s="234"/>
      <c r="I21" s="142"/>
      <c r="J21" s="234"/>
      <c r="K21" s="140"/>
      <c r="L21" s="140"/>
    </row>
    <row r="22" spans="1:12">
      <c r="A22" s="87" t="s">
        <v>373</v>
      </c>
      <c r="B22" s="88"/>
      <c r="C22" s="75"/>
      <c r="D22" s="76"/>
      <c r="E22" s="76"/>
      <c r="F22" s="76"/>
      <c r="G22" s="76"/>
      <c r="H22" s="232"/>
      <c r="I22" s="89"/>
      <c r="J22" s="232"/>
      <c r="K22" s="90"/>
      <c r="L22" s="90"/>
    </row>
    <row r="23" spans="1:12" ht="15.75" thickBot="1">
      <c r="A23" s="87" t="s">
        <v>374</v>
      </c>
      <c r="B23" s="88"/>
      <c r="C23" s="75"/>
      <c r="D23" s="76"/>
      <c r="E23" s="76"/>
      <c r="F23" s="76"/>
      <c r="G23" s="76"/>
      <c r="H23" s="233"/>
      <c r="I23" s="98"/>
      <c r="J23" s="233"/>
      <c r="K23" s="90"/>
      <c r="L23" s="90"/>
    </row>
    <row r="24" spans="1:12" ht="270.75" thickBot="1">
      <c r="A24" s="91" t="s">
        <v>395</v>
      </c>
      <c r="B24" s="92" t="s">
        <v>396</v>
      </c>
      <c r="C24" s="93" t="s">
        <v>397</v>
      </c>
      <c r="D24" s="92" t="s">
        <v>398</v>
      </c>
      <c r="E24" s="94" t="s">
        <v>399</v>
      </c>
      <c r="F24" s="94" t="s">
        <v>400</v>
      </c>
      <c r="G24" s="95" t="s">
        <v>54</v>
      </c>
      <c r="H24" s="145" t="s">
        <v>54</v>
      </c>
      <c r="I24" s="100" t="s">
        <v>54</v>
      </c>
      <c r="J24" s="235" t="s">
        <v>54</v>
      </c>
      <c r="K24" s="100"/>
      <c r="L24" s="100"/>
    </row>
    <row r="25" spans="1:12">
      <c r="A25" s="135" t="s">
        <v>401</v>
      </c>
      <c r="B25" s="136"/>
      <c r="C25" s="137"/>
      <c r="D25" s="138"/>
      <c r="E25" s="138" t="s">
        <v>54</v>
      </c>
      <c r="F25" s="138"/>
      <c r="G25" s="138"/>
      <c r="H25" s="234"/>
      <c r="I25" s="142"/>
      <c r="J25" s="234"/>
      <c r="K25" s="140"/>
      <c r="L25" s="140"/>
    </row>
    <row r="26" spans="1:12">
      <c r="A26" s="87" t="s">
        <v>373</v>
      </c>
      <c r="B26" s="88"/>
      <c r="C26" s="75"/>
      <c r="D26" s="76"/>
      <c r="E26" s="76"/>
      <c r="F26" s="76"/>
      <c r="G26" s="76"/>
      <c r="H26" s="232"/>
      <c r="I26" s="89"/>
      <c r="J26" s="232"/>
      <c r="K26" s="90"/>
      <c r="L26" s="90"/>
    </row>
    <row r="27" spans="1:12" ht="15.75" thickBot="1">
      <c r="A27" s="87" t="s">
        <v>374</v>
      </c>
      <c r="B27" s="88"/>
      <c r="C27" s="75"/>
      <c r="D27" s="76"/>
      <c r="E27" s="76"/>
      <c r="F27" s="76"/>
      <c r="G27" s="76"/>
      <c r="H27" s="233"/>
      <c r="I27" s="89"/>
      <c r="J27" s="232"/>
      <c r="K27" s="90"/>
      <c r="L27" s="90"/>
    </row>
    <row r="28" spans="1:12" ht="409.6" thickBot="1">
      <c r="A28" s="91" t="s">
        <v>402</v>
      </c>
      <c r="B28" s="92" t="s">
        <v>403</v>
      </c>
      <c r="C28" s="93" t="s">
        <v>404</v>
      </c>
      <c r="D28" s="92" t="s">
        <v>405</v>
      </c>
      <c r="E28" s="94" t="s">
        <v>406</v>
      </c>
      <c r="F28" s="94" t="s">
        <v>407</v>
      </c>
      <c r="G28" s="95" t="s">
        <v>54</v>
      </c>
      <c r="H28" s="148" t="s">
        <v>54</v>
      </c>
      <c r="I28" s="96" t="s">
        <v>54</v>
      </c>
      <c r="J28" s="235" t="s">
        <v>408</v>
      </c>
      <c r="K28" s="100"/>
      <c r="L28" s="100"/>
    </row>
    <row r="29" spans="1:12" ht="45">
      <c r="A29" s="135" t="s">
        <v>409</v>
      </c>
      <c r="B29" s="136"/>
      <c r="C29" s="137"/>
      <c r="D29" s="138"/>
      <c r="E29" s="138" t="s">
        <v>54</v>
      </c>
      <c r="F29" s="138" t="s">
        <v>54</v>
      </c>
      <c r="G29" s="138"/>
      <c r="H29" s="234"/>
      <c r="I29" s="139"/>
      <c r="J29" s="231"/>
      <c r="K29" s="140"/>
      <c r="L29" s="140"/>
    </row>
    <row r="30" spans="1:12">
      <c r="A30" s="87" t="s">
        <v>410</v>
      </c>
      <c r="B30" s="88"/>
      <c r="C30" s="75"/>
      <c r="D30" s="76"/>
      <c r="E30" s="76"/>
      <c r="F30" s="76"/>
      <c r="G30" s="76"/>
      <c r="H30" s="232"/>
      <c r="I30" s="89"/>
      <c r="J30" s="232"/>
      <c r="K30" s="90"/>
      <c r="L30" s="90"/>
    </row>
    <row r="31" spans="1:12" ht="15.75" thickBot="1">
      <c r="A31" s="87" t="s">
        <v>374</v>
      </c>
      <c r="B31" s="88"/>
      <c r="C31" s="75"/>
      <c r="D31" s="76"/>
      <c r="E31" s="76"/>
      <c r="F31" s="76"/>
      <c r="G31" s="76"/>
      <c r="H31" s="233"/>
      <c r="I31" s="89"/>
      <c r="J31" s="232"/>
      <c r="K31" s="90"/>
      <c r="L31" s="90"/>
    </row>
    <row r="32" spans="1:12" ht="409.6" thickBot="1">
      <c r="A32" s="91" t="s">
        <v>411</v>
      </c>
      <c r="B32" s="92" t="s">
        <v>412</v>
      </c>
      <c r="C32" s="101" t="s">
        <v>413</v>
      </c>
      <c r="D32" s="92" t="s">
        <v>414</v>
      </c>
      <c r="E32" s="94" t="s">
        <v>415</v>
      </c>
      <c r="F32" s="94" t="s">
        <v>416</v>
      </c>
      <c r="G32" s="95" t="s">
        <v>54</v>
      </c>
      <c r="H32" s="148" t="s">
        <v>54</v>
      </c>
      <c r="I32" s="96" t="s">
        <v>54</v>
      </c>
      <c r="J32" s="96" t="s">
        <v>54</v>
      </c>
      <c r="K32" s="711"/>
      <c r="L32" s="711"/>
    </row>
    <row r="33" spans="1:12">
      <c r="A33" s="135" t="s">
        <v>417</v>
      </c>
      <c r="B33" s="136"/>
      <c r="C33" s="137"/>
      <c r="D33" s="138"/>
      <c r="E33" s="138" t="s">
        <v>54</v>
      </c>
      <c r="F33" s="138"/>
      <c r="G33" s="138"/>
      <c r="H33" s="234"/>
      <c r="I33" s="139"/>
      <c r="J33" s="140"/>
      <c r="K33" s="140"/>
      <c r="L33" s="140"/>
    </row>
    <row r="34" spans="1:12">
      <c r="A34" s="87" t="s">
        <v>373</v>
      </c>
      <c r="B34" s="88"/>
      <c r="C34" s="75"/>
      <c r="D34" s="76"/>
      <c r="E34" s="76"/>
      <c r="F34" s="76"/>
      <c r="G34" s="76"/>
      <c r="H34" s="232"/>
      <c r="I34" s="89"/>
      <c r="J34" s="90"/>
      <c r="K34" s="90"/>
      <c r="L34" s="90"/>
    </row>
    <row r="35" spans="1:12" ht="15.75" thickBot="1">
      <c r="A35" s="87" t="s">
        <v>374</v>
      </c>
      <c r="B35" s="88"/>
      <c r="C35" s="75"/>
      <c r="D35" s="76"/>
      <c r="E35" s="76"/>
      <c r="F35" s="76"/>
      <c r="G35" s="76"/>
      <c r="H35" s="233"/>
      <c r="I35" s="98"/>
      <c r="J35" s="99"/>
      <c r="K35" s="90"/>
      <c r="L35" s="90"/>
    </row>
    <row r="36" spans="1:12" ht="409.6" thickBot="1">
      <c r="A36" s="147" t="s">
        <v>418</v>
      </c>
      <c r="B36" s="148" t="s">
        <v>419</v>
      </c>
      <c r="C36" s="149" t="s">
        <v>420</v>
      </c>
      <c r="D36" s="148" t="s">
        <v>421</v>
      </c>
      <c r="E36" s="102" t="s">
        <v>422</v>
      </c>
      <c r="F36" s="102" t="s">
        <v>423</v>
      </c>
      <c r="G36" s="150" t="s">
        <v>1225</v>
      </c>
      <c r="H36" s="150" t="s">
        <v>1338</v>
      </c>
      <c r="I36" s="146" t="s">
        <v>1339</v>
      </c>
      <c r="J36" s="146" t="s">
        <v>1339</v>
      </c>
      <c r="K36" s="555"/>
      <c r="L36" s="555"/>
    </row>
    <row r="37" spans="1:12" ht="45">
      <c r="A37" s="135" t="s">
        <v>424</v>
      </c>
      <c r="B37" s="136"/>
      <c r="C37" s="137"/>
      <c r="D37" s="138"/>
      <c r="E37" s="138" t="s">
        <v>54</v>
      </c>
      <c r="F37" s="138" t="s">
        <v>54</v>
      </c>
      <c r="G37" s="138"/>
      <c r="H37" s="234"/>
      <c r="I37" s="142"/>
      <c r="J37" s="143"/>
      <c r="K37" s="140"/>
      <c r="L37" s="140"/>
    </row>
    <row r="38" spans="1:12" ht="22.5">
      <c r="A38" s="87" t="s">
        <v>387</v>
      </c>
      <c r="B38" s="88"/>
      <c r="C38" s="75"/>
      <c r="D38" s="76"/>
      <c r="E38" s="76"/>
      <c r="F38" s="76"/>
      <c r="G38" s="76"/>
      <c r="H38" s="232"/>
      <c r="I38" s="89"/>
      <c r="J38" s="90"/>
      <c r="K38" s="90"/>
      <c r="L38" s="90"/>
    </row>
    <row r="39" spans="1:12" ht="15.75" thickBot="1">
      <c r="A39" s="87" t="s">
        <v>374</v>
      </c>
      <c r="B39" s="88"/>
      <c r="C39" s="75"/>
      <c r="D39" s="76"/>
      <c r="E39" s="76"/>
      <c r="F39" s="76"/>
      <c r="G39" s="76"/>
      <c r="H39" s="233"/>
      <c r="I39" s="89"/>
      <c r="J39" s="99"/>
      <c r="K39" s="90"/>
      <c r="L39" s="90"/>
    </row>
    <row r="40" spans="1:12" s="229" customFormat="1" ht="409.6" thickBot="1">
      <c r="A40" s="147" t="s">
        <v>956</v>
      </c>
      <c r="B40" s="148" t="s">
        <v>957</v>
      </c>
      <c r="C40" s="149" t="s">
        <v>1226</v>
      </c>
      <c r="D40" s="148" t="s">
        <v>958</v>
      </c>
      <c r="E40" s="102" t="s">
        <v>54</v>
      </c>
      <c r="F40" s="102" t="s">
        <v>959</v>
      </c>
      <c r="G40" s="150" t="s">
        <v>960</v>
      </c>
      <c r="H40" s="148" t="s">
        <v>54</v>
      </c>
      <c r="I40" s="145" t="s">
        <v>54</v>
      </c>
      <c r="J40" s="146" t="s">
        <v>54</v>
      </c>
      <c r="K40" s="555"/>
      <c r="L40" s="555"/>
    </row>
    <row r="41" spans="1:12" ht="45">
      <c r="A41" s="135" t="s">
        <v>425</v>
      </c>
      <c r="B41" s="136"/>
      <c r="C41" s="137"/>
      <c r="D41" s="138"/>
      <c r="E41" s="138"/>
      <c r="F41" s="138" t="s">
        <v>54</v>
      </c>
      <c r="G41" s="138"/>
      <c r="H41" s="234"/>
      <c r="I41" s="139"/>
      <c r="J41" s="140"/>
      <c r="K41" s="140"/>
      <c r="L41" s="140"/>
    </row>
    <row r="42" spans="1:12">
      <c r="A42" s="87" t="s">
        <v>373</v>
      </c>
      <c r="B42" s="88"/>
      <c r="C42" s="75"/>
      <c r="D42" s="76"/>
      <c r="E42" s="76"/>
      <c r="F42" s="76"/>
      <c r="G42" s="76"/>
      <c r="H42" s="232"/>
      <c r="I42" s="89"/>
      <c r="J42" s="90"/>
      <c r="K42" s="90"/>
      <c r="L42" s="90"/>
    </row>
    <row r="43" spans="1:12" ht="15.75" thickBot="1">
      <c r="A43" s="87" t="s">
        <v>374</v>
      </c>
      <c r="B43" s="88"/>
      <c r="C43" s="75"/>
      <c r="D43" s="76"/>
      <c r="E43" s="76"/>
      <c r="F43" s="76"/>
      <c r="G43" s="76"/>
      <c r="H43" s="233"/>
      <c r="I43" s="89"/>
      <c r="J43" s="99"/>
      <c r="K43" s="90"/>
      <c r="L43" s="90"/>
    </row>
    <row r="44" spans="1:12" ht="409.6" thickBot="1">
      <c r="A44" s="147" t="s">
        <v>426</v>
      </c>
      <c r="B44" s="148" t="s">
        <v>427</v>
      </c>
      <c r="C44" s="149" t="s">
        <v>428</v>
      </c>
      <c r="D44" s="148" t="s">
        <v>429</v>
      </c>
      <c r="E44" s="102" t="s">
        <v>430</v>
      </c>
      <c r="F44" s="102" t="s">
        <v>431</v>
      </c>
      <c r="G44" s="102" t="s">
        <v>1270</v>
      </c>
      <c r="H44" s="148" t="s">
        <v>1340</v>
      </c>
      <c r="I44" s="145" t="s">
        <v>1341</v>
      </c>
      <c r="J44" s="146" t="s">
        <v>1342</v>
      </c>
      <c r="K44" s="146"/>
      <c r="L44" s="146"/>
    </row>
    <row r="45" spans="1:12" ht="45">
      <c r="A45" s="135" t="s">
        <v>432</v>
      </c>
      <c r="B45" s="136"/>
      <c r="C45" s="137"/>
      <c r="D45" s="138"/>
      <c r="E45" s="138" t="s">
        <v>54</v>
      </c>
      <c r="F45" s="138" t="s">
        <v>54</v>
      </c>
      <c r="G45" s="138"/>
      <c r="H45" s="234"/>
      <c r="I45" s="139"/>
      <c r="J45" s="231"/>
      <c r="K45" s="140"/>
      <c r="L45" s="140"/>
    </row>
    <row r="46" spans="1:12">
      <c r="A46" s="87" t="s">
        <v>373</v>
      </c>
      <c r="B46" s="88"/>
      <c r="C46" s="75"/>
      <c r="D46" s="76"/>
      <c r="E46" s="76"/>
      <c r="F46" s="76"/>
      <c r="G46" s="76"/>
      <c r="H46" s="232"/>
      <c r="I46" s="89"/>
      <c r="J46" s="232"/>
      <c r="K46" s="90"/>
      <c r="L46" s="90"/>
    </row>
    <row r="47" spans="1:12" ht="22.5">
      <c r="A47" s="87" t="s">
        <v>374</v>
      </c>
      <c r="B47" s="88"/>
      <c r="C47" s="75"/>
      <c r="D47" s="76"/>
      <c r="E47" s="76"/>
      <c r="F47" s="76"/>
      <c r="G47" s="76" t="s">
        <v>1282</v>
      </c>
      <c r="H47" s="233"/>
      <c r="I47" s="89"/>
      <c r="J47" s="232"/>
      <c r="K47" s="90"/>
      <c r="L47" s="90"/>
    </row>
    <row r="48" spans="1:12" ht="15.75" customHeight="1" thickBot="1">
      <c r="A48" s="957" t="s">
        <v>433</v>
      </c>
      <c r="B48" s="957"/>
      <c r="C48" s="957"/>
      <c r="D48" s="957"/>
      <c r="E48" s="957"/>
      <c r="F48" s="957"/>
      <c r="G48" s="957"/>
      <c r="H48" s="957"/>
      <c r="I48" s="957"/>
      <c r="J48" s="230"/>
      <c r="K48" s="230"/>
      <c r="L48" s="230"/>
    </row>
    <row r="49" spans="1:12">
      <c r="A49" s="135" t="s">
        <v>434</v>
      </c>
      <c r="B49" s="136"/>
      <c r="C49" s="137"/>
      <c r="D49" s="138"/>
      <c r="E49" s="138"/>
      <c r="F49" s="138"/>
      <c r="G49" s="138"/>
      <c r="H49" s="234"/>
      <c r="I49" s="139"/>
      <c r="J49" s="231"/>
      <c r="K49" s="140"/>
      <c r="L49" s="140"/>
    </row>
    <row r="50" spans="1:12">
      <c r="A50" s="87" t="s">
        <v>410</v>
      </c>
      <c r="B50" s="88"/>
      <c r="C50" s="75"/>
      <c r="D50" s="76"/>
      <c r="E50" s="76"/>
      <c r="F50" s="76"/>
      <c r="G50" s="76"/>
      <c r="H50" s="232"/>
      <c r="I50" s="89"/>
      <c r="J50" s="232"/>
      <c r="K50" s="90"/>
      <c r="L50" s="90"/>
    </row>
    <row r="51" spans="1:12" ht="15.75" thickBot="1">
      <c r="A51" s="87" t="s">
        <v>374</v>
      </c>
      <c r="B51" s="88"/>
      <c r="C51" s="75"/>
      <c r="D51" s="76"/>
      <c r="E51" s="76"/>
      <c r="F51" s="76"/>
      <c r="G51" s="76"/>
      <c r="H51" s="233"/>
      <c r="I51" s="98"/>
      <c r="J51" s="233"/>
      <c r="K51" s="90"/>
      <c r="L51" s="90"/>
    </row>
    <row r="52" spans="1:12" ht="409.6" thickBot="1">
      <c r="A52" s="147" t="s">
        <v>435</v>
      </c>
      <c r="B52" s="148" t="s">
        <v>436</v>
      </c>
      <c r="C52" s="149" t="s">
        <v>437</v>
      </c>
      <c r="D52" s="148" t="s">
        <v>438</v>
      </c>
      <c r="E52" s="102" t="s">
        <v>1227</v>
      </c>
      <c r="F52" s="102" t="s">
        <v>1228</v>
      </c>
      <c r="G52" s="102" t="s">
        <v>1229</v>
      </c>
      <c r="H52" s="549" t="s">
        <v>1230</v>
      </c>
      <c r="I52" s="146" t="s">
        <v>1794</v>
      </c>
      <c r="J52" s="549" t="s">
        <v>1795</v>
      </c>
      <c r="K52" s="549" t="s">
        <v>1795</v>
      </c>
      <c r="L52" s="146"/>
    </row>
    <row r="53" spans="1:12" ht="45">
      <c r="A53" s="135" t="s">
        <v>439</v>
      </c>
      <c r="B53" s="136"/>
      <c r="C53" s="137"/>
      <c r="D53" s="138"/>
      <c r="E53" s="138" t="s">
        <v>440</v>
      </c>
      <c r="F53" s="138" t="s">
        <v>54</v>
      </c>
      <c r="G53" s="138"/>
      <c r="H53" s="234"/>
      <c r="I53" s="142"/>
      <c r="J53" s="234"/>
      <c r="K53" s="140"/>
      <c r="L53" s="140"/>
    </row>
    <row r="54" spans="1:12">
      <c r="A54" s="87" t="s">
        <v>373</v>
      </c>
      <c r="B54" s="88"/>
      <c r="C54" s="75"/>
      <c r="D54" s="76"/>
      <c r="E54" s="76" t="s">
        <v>440</v>
      </c>
      <c r="F54" s="76"/>
      <c r="G54" s="76"/>
      <c r="H54" s="232"/>
      <c r="I54" s="89"/>
      <c r="J54" s="232"/>
      <c r="K54" s="90"/>
      <c r="L54" s="90"/>
    </row>
    <row r="55" spans="1:12" ht="15.75" thickBot="1">
      <c r="A55" s="87" t="s">
        <v>374</v>
      </c>
      <c r="B55" s="88"/>
      <c r="C55" s="75"/>
      <c r="D55" s="76"/>
      <c r="E55" s="76"/>
      <c r="F55" s="76"/>
      <c r="G55" s="76"/>
      <c r="H55" s="233"/>
      <c r="I55" s="98"/>
      <c r="J55" s="233"/>
      <c r="K55" s="90"/>
      <c r="L55" s="90"/>
    </row>
    <row r="56" spans="1:12" ht="409.6" thickBot="1">
      <c r="A56" s="147" t="s">
        <v>441</v>
      </c>
      <c r="B56" s="148" t="s">
        <v>870</v>
      </c>
      <c r="C56" s="149" t="s">
        <v>442</v>
      </c>
      <c r="D56" s="148" t="s">
        <v>443</v>
      </c>
      <c r="E56" s="102" t="s">
        <v>1231</v>
      </c>
      <c r="F56" s="102" t="s">
        <v>1232</v>
      </c>
      <c r="G56" s="150" t="s">
        <v>1233</v>
      </c>
      <c r="H56" s="145" t="s">
        <v>1343</v>
      </c>
      <c r="I56" s="146" t="s">
        <v>1344</v>
      </c>
      <c r="J56" s="146" t="s">
        <v>54</v>
      </c>
      <c r="K56" s="146"/>
      <c r="L56" s="146"/>
    </row>
    <row r="57" spans="1:12" ht="45">
      <c r="A57" s="135" t="s">
        <v>444</v>
      </c>
      <c r="B57" s="136"/>
      <c r="C57" s="137"/>
      <c r="D57" s="138"/>
      <c r="E57" s="138" t="s">
        <v>54</v>
      </c>
      <c r="F57" s="138" t="s">
        <v>54</v>
      </c>
      <c r="G57" s="138"/>
      <c r="H57" s="234"/>
      <c r="I57" s="142"/>
      <c r="J57" s="143"/>
      <c r="K57" s="140"/>
      <c r="L57" s="140"/>
    </row>
    <row r="58" spans="1:12" ht="22.5">
      <c r="A58" s="87" t="s">
        <v>387</v>
      </c>
      <c r="B58" s="88"/>
      <c r="C58" s="75"/>
      <c r="D58" s="76"/>
      <c r="E58" s="76"/>
      <c r="F58" s="76"/>
      <c r="G58" s="76"/>
      <c r="H58" s="232"/>
      <c r="I58" s="89"/>
      <c r="J58" s="90"/>
      <c r="K58" s="90"/>
      <c r="L58" s="90"/>
    </row>
    <row r="59" spans="1:12" ht="15.75" thickBot="1">
      <c r="A59" s="87" t="s">
        <v>374</v>
      </c>
      <c r="B59" s="88"/>
      <c r="C59" s="75"/>
      <c r="D59" s="76"/>
      <c r="E59" s="76"/>
      <c r="F59" s="76"/>
      <c r="G59" s="76"/>
      <c r="H59" s="233"/>
      <c r="I59" s="98"/>
      <c r="J59" s="99"/>
      <c r="K59" s="90"/>
      <c r="L59" s="90"/>
    </row>
    <row r="60" spans="1:12" ht="102" thickBot="1">
      <c r="A60" s="147" t="s">
        <v>445</v>
      </c>
      <c r="B60" s="148" t="s">
        <v>446</v>
      </c>
      <c r="C60" s="149" t="s">
        <v>447</v>
      </c>
      <c r="D60" s="148" t="s">
        <v>448</v>
      </c>
      <c r="E60" s="102" t="s">
        <v>54</v>
      </c>
      <c r="F60" s="102" t="s">
        <v>1234</v>
      </c>
      <c r="G60" s="150" t="s">
        <v>1235</v>
      </c>
      <c r="H60" s="145" t="s">
        <v>1236</v>
      </c>
      <c r="I60" s="146" t="s">
        <v>1237</v>
      </c>
      <c r="J60" s="146" t="s">
        <v>54</v>
      </c>
      <c r="K60" s="146"/>
      <c r="L60" s="146"/>
    </row>
    <row r="61" spans="1:12">
      <c r="A61" s="135" t="s">
        <v>449</v>
      </c>
      <c r="B61" s="136"/>
      <c r="C61" s="137"/>
      <c r="D61" s="138"/>
      <c r="E61" s="138"/>
      <c r="F61" s="138"/>
      <c r="G61" s="138" t="s">
        <v>54</v>
      </c>
      <c r="H61" s="234"/>
      <c r="I61" s="142"/>
      <c r="J61" s="143"/>
      <c r="K61" s="140"/>
      <c r="L61" s="140"/>
    </row>
    <row r="62" spans="1:12">
      <c r="A62" s="87" t="s">
        <v>373</v>
      </c>
      <c r="B62" s="88"/>
      <c r="C62" s="75"/>
      <c r="D62" s="76"/>
      <c r="E62" s="76"/>
      <c r="F62" s="76"/>
      <c r="G62" s="76"/>
      <c r="H62" s="232"/>
      <c r="I62" s="89"/>
      <c r="J62" s="90"/>
      <c r="K62" s="90"/>
      <c r="L62" s="90"/>
    </row>
    <row r="63" spans="1:12" ht="15.75" thickBot="1">
      <c r="A63" s="87" t="s">
        <v>374</v>
      </c>
      <c r="B63" s="88"/>
      <c r="C63" s="75"/>
      <c r="D63" s="76"/>
      <c r="E63" s="76"/>
      <c r="F63" s="76"/>
      <c r="G63" s="76"/>
      <c r="H63" s="233"/>
      <c r="I63" s="89"/>
      <c r="J63" s="90"/>
      <c r="K63" s="90"/>
      <c r="L63" s="90"/>
    </row>
    <row r="64" spans="1:12" ht="409.6" thickBot="1">
      <c r="A64" s="147" t="s">
        <v>450</v>
      </c>
      <c r="B64" s="148" t="s">
        <v>451</v>
      </c>
      <c r="C64" s="149" t="s">
        <v>452</v>
      </c>
      <c r="D64" s="148" t="s">
        <v>453</v>
      </c>
      <c r="E64" s="102" t="s">
        <v>454</v>
      </c>
      <c r="F64" s="102" t="s">
        <v>954</v>
      </c>
      <c r="G64" s="150" t="s">
        <v>955</v>
      </c>
      <c r="H64" s="148" t="s">
        <v>1796</v>
      </c>
      <c r="I64" s="145" t="s">
        <v>1797</v>
      </c>
      <c r="J64" s="146" t="s">
        <v>1798</v>
      </c>
      <c r="K64" s="146" t="s">
        <v>1799</v>
      </c>
      <c r="L64" s="146"/>
    </row>
    <row r="65" spans="1:12">
      <c r="A65" s="135" t="s">
        <v>455</v>
      </c>
      <c r="B65" s="136"/>
      <c r="C65" s="137"/>
      <c r="D65" s="138"/>
      <c r="E65" s="138"/>
      <c r="F65" s="138"/>
      <c r="G65" s="138"/>
      <c r="H65" s="234"/>
      <c r="I65" s="139"/>
      <c r="J65" s="140"/>
      <c r="K65" s="140"/>
      <c r="L65" s="140"/>
    </row>
    <row r="66" spans="1:12">
      <c r="A66" s="87" t="s">
        <v>373</v>
      </c>
      <c r="B66" s="88"/>
      <c r="C66" s="75"/>
      <c r="D66" s="76"/>
      <c r="E66" s="76"/>
      <c r="F66" s="76"/>
      <c r="G66" s="76"/>
      <c r="H66" s="232"/>
      <c r="I66" s="89"/>
      <c r="J66" s="90"/>
      <c r="K66" s="90"/>
      <c r="L66" s="90"/>
    </row>
    <row r="67" spans="1:12" ht="15.75" thickBot="1">
      <c r="A67" s="87" t="s">
        <v>374</v>
      </c>
      <c r="B67" s="88"/>
      <c r="C67" s="75"/>
      <c r="D67" s="76"/>
      <c r="E67" s="76"/>
      <c r="F67" s="76"/>
      <c r="G67" s="76"/>
      <c r="H67" s="233"/>
      <c r="I67" s="89"/>
      <c r="J67" s="99"/>
      <c r="K67" s="90"/>
      <c r="L67" s="90"/>
    </row>
    <row r="68" spans="1:12" ht="409.6" thickBot="1">
      <c r="A68" s="147" t="s">
        <v>456</v>
      </c>
      <c r="B68" s="148" t="s">
        <v>1800</v>
      </c>
      <c r="C68" s="149" t="s">
        <v>457</v>
      </c>
      <c r="D68" s="148" t="s">
        <v>458</v>
      </c>
      <c r="E68" s="102" t="s">
        <v>459</v>
      </c>
      <c r="F68" s="102" t="s">
        <v>460</v>
      </c>
      <c r="G68" s="150" t="s">
        <v>461</v>
      </c>
      <c r="H68" s="148" t="s">
        <v>1801</v>
      </c>
      <c r="I68" s="145" t="s">
        <v>461</v>
      </c>
      <c r="J68" s="550" t="s">
        <v>461</v>
      </c>
      <c r="K68" s="550" t="s">
        <v>461</v>
      </c>
      <c r="L68" s="550" t="s">
        <v>461</v>
      </c>
    </row>
    <row r="69" spans="1:12">
      <c r="A69" s="135" t="s">
        <v>462</v>
      </c>
      <c r="B69" s="136"/>
      <c r="C69" s="137"/>
      <c r="D69" s="138"/>
      <c r="E69" s="138" t="s">
        <v>54</v>
      </c>
      <c r="F69" s="138"/>
      <c r="G69" s="138"/>
      <c r="H69" s="234"/>
      <c r="I69" s="139"/>
      <c r="J69" s="140"/>
      <c r="K69" s="140"/>
      <c r="L69" s="140"/>
    </row>
    <row r="70" spans="1:12">
      <c r="A70" s="87" t="s">
        <v>373</v>
      </c>
      <c r="B70" s="88"/>
      <c r="C70" s="75"/>
      <c r="D70" s="76"/>
      <c r="E70" s="76"/>
      <c r="F70" s="76"/>
      <c r="G70" s="76"/>
      <c r="H70" s="232"/>
      <c r="I70" s="89"/>
      <c r="J70" s="90"/>
      <c r="K70" s="90"/>
      <c r="L70" s="90"/>
    </row>
    <row r="71" spans="1:12" ht="15.75" thickBot="1">
      <c r="A71" s="87" t="s">
        <v>374</v>
      </c>
      <c r="B71" s="88"/>
      <c r="C71" s="75"/>
      <c r="D71" s="76"/>
      <c r="E71" s="76"/>
      <c r="F71" s="76"/>
      <c r="G71" s="76"/>
      <c r="H71" s="233"/>
      <c r="I71" s="89"/>
      <c r="J71" s="90"/>
      <c r="K71" s="90"/>
      <c r="L71" s="90"/>
    </row>
    <row r="72" spans="1:12" ht="409.6" thickBot="1">
      <c r="A72" s="147" t="s">
        <v>463</v>
      </c>
      <c r="B72" s="148" t="s">
        <v>464</v>
      </c>
      <c r="C72" s="149" t="s">
        <v>465</v>
      </c>
      <c r="D72" s="148" t="s">
        <v>466</v>
      </c>
      <c r="E72" s="102" t="s">
        <v>54</v>
      </c>
      <c r="F72" s="102" t="s">
        <v>467</v>
      </c>
      <c r="G72" s="150" t="s">
        <v>54</v>
      </c>
      <c r="H72" s="148" t="s">
        <v>54</v>
      </c>
      <c r="I72" s="145" t="s">
        <v>54</v>
      </c>
      <c r="J72" s="146" t="s">
        <v>408</v>
      </c>
      <c r="K72" s="146"/>
      <c r="L72" s="146"/>
    </row>
    <row r="73" spans="1:12">
      <c r="A73" s="135" t="s">
        <v>468</v>
      </c>
      <c r="B73" s="136"/>
      <c r="C73" s="137"/>
      <c r="D73" s="138"/>
      <c r="E73" s="138"/>
      <c r="F73" s="138"/>
      <c r="G73" s="138"/>
      <c r="H73" s="234"/>
      <c r="I73" s="139"/>
      <c r="J73" s="231"/>
      <c r="K73" s="140"/>
      <c r="L73" s="140"/>
    </row>
    <row r="74" spans="1:12">
      <c r="A74" s="87" t="s">
        <v>373</v>
      </c>
      <c r="B74" s="88"/>
      <c r="C74" s="75"/>
      <c r="D74" s="76"/>
      <c r="E74" s="76"/>
      <c r="F74" s="76"/>
      <c r="G74" s="76"/>
      <c r="H74" s="232"/>
      <c r="I74" s="89"/>
      <c r="J74" s="232"/>
      <c r="K74" s="90"/>
      <c r="L74" s="90"/>
    </row>
    <row r="75" spans="1:12" ht="15.75" thickBot="1">
      <c r="A75" s="87" t="s">
        <v>374</v>
      </c>
      <c r="B75" s="88"/>
      <c r="C75" s="75"/>
      <c r="D75" s="76"/>
      <c r="E75" s="76"/>
      <c r="F75" s="76"/>
      <c r="G75" s="76"/>
      <c r="H75" s="233"/>
      <c r="I75" s="89"/>
      <c r="J75" s="232"/>
      <c r="K75" s="90"/>
      <c r="L75" s="90"/>
    </row>
    <row r="76" spans="1:12" ht="90.75" thickBot="1">
      <c r="A76" s="147" t="s">
        <v>469</v>
      </c>
      <c r="B76" s="148" t="s">
        <v>470</v>
      </c>
      <c r="C76" s="149" t="s">
        <v>471</v>
      </c>
      <c r="D76" s="148" t="s">
        <v>54</v>
      </c>
      <c r="E76" s="102" t="s">
        <v>472</v>
      </c>
      <c r="F76" s="102" t="s">
        <v>54</v>
      </c>
      <c r="G76" s="150" t="s">
        <v>1238</v>
      </c>
      <c r="H76" s="148" t="s">
        <v>472</v>
      </c>
      <c r="I76" s="145" t="s">
        <v>54</v>
      </c>
      <c r="J76" s="551" t="s">
        <v>408</v>
      </c>
      <c r="K76" s="146"/>
      <c r="L76" s="146"/>
    </row>
    <row r="77" spans="1:12">
      <c r="A77" s="135" t="s">
        <v>473</v>
      </c>
      <c r="B77" s="136"/>
      <c r="C77" s="137"/>
      <c r="D77" s="138"/>
      <c r="E77" s="138" t="s">
        <v>54</v>
      </c>
      <c r="F77" s="138"/>
      <c r="G77" s="138"/>
      <c r="H77" s="234"/>
      <c r="I77" s="139"/>
      <c r="J77" s="231"/>
      <c r="K77" s="140"/>
      <c r="L77" s="140"/>
    </row>
    <row r="78" spans="1:12" ht="22.5">
      <c r="A78" s="87" t="s">
        <v>387</v>
      </c>
      <c r="B78" s="88"/>
      <c r="C78" s="75"/>
      <c r="D78" s="76"/>
      <c r="E78" s="76"/>
      <c r="F78" s="76"/>
      <c r="G78" s="76"/>
      <c r="H78" s="232"/>
      <c r="I78" s="89"/>
      <c r="J78" s="232"/>
      <c r="K78" s="90"/>
      <c r="L78" s="90"/>
    </row>
    <row r="79" spans="1:12">
      <c r="A79" s="87" t="s">
        <v>374</v>
      </c>
      <c r="B79" s="88"/>
      <c r="C79" s="75"/>
      <c r="D79" s="76"/>
      <c r="E79" s="76"/>
      <c r="F79" s="76"/>
      <c r="G79" s="76"/>
      <c r="H79" s="233"/>
      <c r="I79" s="89"/>
      <c r="J79" s="232"/>
      <c r="K79" s="90"/>
      <c r="L79" s="90"/>
    </row>
    <row r="80" spans="1:12" ht="15.75" customHeight="1" thickBot="1">
      <c r="A80" s="959" t="s">
        <v>474</v>
      </c>
      <c r="B80" s="959"/>
      <c r="C80" s="959"/>
      <c r="D80" s="959"/>
      <c r="E80" s="959"/>
      <c r="F80" s="959"/>
      <c r="G80" s="959"/>
      <c r="H80" s="959"/>
      <c r="I80" s="236"/>
      <c r="J80" s="236"/>
      <c r="K80" s="144"/>
      <c r="L80" s="144"/>
    </row>
    <row r="81" spans="1:12">
      <c r="A81" s="135" t="s">
        <v>475</v>
      </c>
      <c r="B81" s="136"/>
      <c r="C81" s="137"/>
      <c r="D81" s="138"/>
      <c r="E81" s="138"/>
      <c r="F81" s="138"/>
      <c r="G81" s="138"/>
      <c r="H81" s="234"/>
      <c r="I81" s="139"/>
      <c r="J81" s="231"/>
      <c r="K81" s="140"/>
      <c r="L81" s="140"/>
    </row>
    <row r="82" spans="1:12" ht="22.5">
      <c r="A82" s="87" t="s">
        <v>387</v>
      </c>
      <c r="B82" s="88"/>
      <c r="C82" s="75"/>
      <c r="D82" s="76"/>
      <c r="E82" s="76"/>
      <c r="F82" s="76"/>
      <c r="G82" s="76"/>
      <c r="H82" s="232"/>
      <c r="I82" s="89"/>
      <c r="J82" s="232"/>
      <c r="K82" s="90"/>
      <c r="L82" s="90"/>
    </row>
    <row r="83" spans="1:12" ht="15.75" thickBot="1">
      <c r="A83" s="87" t="s">
        <v>374</v>
      </c>
      <c r="B83" s="88"/>
      <c r="C83" s="75"/>
      <c r="D83" s="76"/>
      <c r="E83" s="76"/>
      <c r="F83" s="76"/>
      <c r="G83" s="76"/>
      <c r="H83" s="233"/>
      <c r="I83" s="89"/>
      <c r="J83" s="232"/>
      <c r="K83" s="90"/>
      <c r="L83" s="90"/>
    </row>
    <row r="84" spans="1:12" s="229" customFormat="1" ht="409.6" thickBot="1">
      <c r="A84" s="147" t="s">
        <v>476</v>
      </c>
      <c r="B84" s="148" t="s">
        <v>477</v>
      </c>
      <c r="C84" s="149" t="s">
        <v>871</v>
      </c>
      <c r="D84" s="247" t="s">
        <v>962</v>
      </c>
      <c r="E84" s="552" t="s">
        <v>961</v>
      </c>
      <c r="F84" s="552" t="s">
        <v>1345</v>
      </c>
      <c r="G84" s="552" t="s">
        <v>1346</v>
      </c>
      <c r="H84" s="552" t="s">
        <v>1802</v>
      </c>
      <c r="I84" s="552" t="s">
        <v>1803</v>
      </c>
      <c r="J84" s="552" t="s">
        <v>1804</v>
      </c>
      <c r="K84" s="712"/>
      <c r="L84" s="712"/>
    </row>
    <row r="85" spans="1:12" ht="123.75">
      <c r="A85" s="135" t="s">
        <v>478</v>
      </c>
      <c r="B85" s="136"/>
      <c r="C85" s="137"/>
      <c r="D85" s="138"/>
      <c r="E85" s="138" t="s">
        <v>479</v>
      </c>
      <c r="F85" s="138" t="s">
        <v>479</v>
      </c>
      <c r="G85" s="138"/>
      <c r="H85" s="554">
        <v>37000</v>
      </c>
      <c r="I85" s="139">
        <v>5000</v>
      </c>
      <c r="J85" s="231"/>
      <c r="K85" s="140"/>
      <c r="L85" s="140"/>
    </row>
    <row r="86" spans="1:12" ht="112.5">
      <c r="A86" s="87" t="s">
        <v>387</v>
      </c>
      <c r="B86" s="88"/>
      <c r="C86" s="75"/>
      <c r="D86" s="76"/>
      <c r="E86" s="76" t="s">
        <v>480</v>
      </c>
      <c r="F86" s="76" t="s">
        <v>480</v>
      </c>
      <c r="G86" s="76"/>
      <c r="H86" s="76">
        <v>5000</v>
      </c>
      <c r="I86" s="89">
        <v>5000</v>
      </c>
      <c r="J86" s="232"/>
      <c r="K86" s="90"/>
      <c r="L86" s="90"/>
    </row>
    <row r="87" spans="1:12" ht="409.6" thickBot="1">
      <c r="A87" s="87" t="s">
        <v>374</v>
      </c>
      <c r="B87" s="88"/>
      <c r="C87" s="75"/>
      <c r="D87" s="76"/>
      <c r="E87" s="76" t="s">
        <v>481</v>
      </c>
      <c r="F87" s="76" t="s">
        <v>482</v>
      </c>
      <c r="G87" s="76"/>
      <c r="H87" s="76">
        <v>32000</v>
      </c>
      <c r="I87" s="89" t="s">
        <v>1347</v>
      </c>
      <c r="J87" s="232"/>
      <c r="K87" s="90"/>
      <c r="L87" s="90"/>
    </row>
    <row r="88" spans="1:12" ht="260.25" customHeight="1" thickBot="1">
      <c r="A88" s="244" t="s">
        <v>483</v>
      </c>
      <c r="B88" s="245" t="s">
        <v>963</v>
      </c>
      <c r="C88" s="246" t="s">
        <v>484</v>
      </c>
      <c r="D88" s="247" t="s">
        <v>485</v>
      </c>
      <c r="E88" s="242" t="s">
        <v>964</v>
      </c>
      <c r="F88" s="242" t="s">
        <v>964</v>
      </c>
      <c r="G88" s="243" t="s">
        <v>965</v>
      </c>
      <c r="H88" s="247" t="s">
        <v>1805</v>
      </c>
      <c r="I88" s="713" t="s">
        <v>1806</v>
      </c>
      <c r="J88" s="278" t="s">
        <v>1807</v>
      </c>
      <c r="K88" s="555"/>
      <c r="L88" s="555"/>
    </row>
    <row r="89" spans="1:12">
      <c r="A89" s="135" t="s">
        <v>486</v>
      </c>
      <c r="B89" s="136"/>
      <c r="C89" s="137"/>
      <c r="D89" s="138"/>
      <c r="E89" s="138">
        <v>30000</v>
      </c>
      <c r="F89" s="138">
        <v>30000</v>
      </c>
      <c r="G89" s="138"/>
      <c r="H89" s="234">
        <v>5000</v>
      </c>
      <c r="I89" s="139">
        <v>5000</v>
      </c>
      <c r="J89" s="231"/>
      <c r="K89" s="140"/>
      <c r="L89" s="140"/>
    </row>
    <row r="90" spans="1:12" ht="22.5">
      <c r="A90" s="87" t="s">
        <v>387</v>
      </c>
      <c r="B90" s="88"/>
      <c r="C90" s="75"/>
      <c r="D90" s="76"/>
      <c r="E90" s="76">
        <v>25000</v>
      </c>
      <c r="F90" s="76">
        <v>20000</v>
      </c>
      <c r="G90" s="76"/>
      <c r="H90" s="232">
        <v>5000</v>
      </c>
      <c r="I90" s="89">
        <v>5000</v>
      </c>
      <c r="J90" s="232"/>
      <c r="K90" s="90"/>
      <c r="L90" s="90"/>
    </row>
    <row r="91" spans="1:12" ht="45">
      <c r="A91" s="103" t="s">
        <v>374</v>
      </c>
      <c r="B91" s="104"/>
      <c r="C91" s="105"/>
      <c r="D91" s="97"/>
      <c r="E91" s="97">
        <v>5000</v>
      </c>
      <c r="F91" s="97">
        <v>10000</v>
      </c>
      <c r="G91" s="97"/>
      <c r="H91" s="89" t="s">
        <v>1347</v>
      </c>
      <c r="I91" s="89" t="s">
        <v>1347</v>
      </c>
      <c r="J91" s="232"/>
      <c r="K91" s="90"/>
      <c r="L91" s="90"/>
    </row>
    <row r="92" spans="1:12" ht="15.75" customHeight="1" thickBot="1">
      <c r="A92" s="960" t="s">
        <v>487</v>
      </c>
      <c r="B92" s="960"/>
      <c r="C92" s="960"/>
      <c r="D92" s="960"/>
      <c r="E92" s="960"/>
      <c r="F92" s="960"/>
      <c r="G92" s="960"/>
      <c r="H92" s="960"/>
      <c r="I92" s="960"/>
      <c r="J92" s="237"/>
      <c r="K92" s="237"/>
      <c r="L92" s="237"/>
    </row>
    <row r="93" spans="1:12">
      <c r="A93" s="135" t="s">
        <v>488</v>
      </c>
      <c r="B93" s="136"/>
      <c r="C93" s="137"/>
      <c r="D93" s="138"/>
      <c r="E93" s="138"/>
      <c r="F93" s="138"/>
      <c r="G93" s="138"/>
      <c r="H93" s="234"/>
      <c r="I93" s="139"/>
      <c r="J93" s="231"/>
      <c r="K93" s="140"/>
      <c r="L93" s="140"/>
    </row>
    <row r="94" spans="1:12" ht="22.5">
      <c r="A94" s="87" t="s">
        <v>387</v>
      </c>
      <c r="B94" s="88"/>
      <c r="C94" s="75"/>
      <c r="D94" s="76"/>
      <c r="E94" s="76"/>
      <c r="F94" s="76"/>
      <c r="G94" s="76"/>
      <c r="H94" s="232"/>
      <c r="I94" s="89"/>
      <c r="J94" s="232"/>
      <c r="K94" s="90"/>
      <c r="L94" s="90"/>
    </row>
    <row r="95" spans="1:12" ht="15.75" thickBot="1">
      <c r="A95" s="87" t="s">
        <v>374</v>
      </c>
      <c r="B95" s="88"/>
      <c r="C95" s="75"/>
      <c r="D95" s="76"/>
      <c r="E95" s="76"/>
      <c r="F95" s="76"/>
      <c r="G95" s="76"/>
      <c r="H95" s="233"/>
      <c r="I95" s="98"/>
      <c r="J95" s="233"/>
      <c r="K95" s="90"/>
      <c r="L95" s="90"/>
    </row>
    <row r="96" spans="1:12" ht="409.6" thickBot="1">
      <c r="A96" s="147" t="s">
        <v>489</v>
      </c>
      <c r="B96" s="148" t="s">
        <v>490</v>
      </c>
      <c r="C96" s="149" t="s">
        <v>491</v>
      </c>
      <c r="D96" s="148" t="s">
        <v>492</v>
      </c>
      <c r="E96" s="102" t="s">
        <v>493</v>
      </c>
      <c r="F96" s="102" t="s">
        <v>494</v>
      </c>
      <c r="G96" s="150" t="s">
        <v>494</v>
      </c>
      <c r="H96" s="145" t="s">
        <v>494</v>
      </c>
      <c r="I96" s="146" t="s">
        <v>494</v>
      </c>
      <c r="J96" s="551" t="s">
        <v>494</v>
      </c>
      <c r="K96" s="146"/>
      <c r="L96" s="146"/>
    </row>
    <row r="97" spans="1:12" ht="123.75">
      <c r="A97" s="135" t="s">
        <v>495</v>
      </c>
      <c r="B97" s="136"/>
      <c r="C97" s="137"/>
      <c r="D97" s="138"/>
      <c r="E97" s="138" t="s">
        <v>496</v>
      </c>
      <c r="F97" s="138" t="s">
        <v>497</v>
      </c>
      <c r="G97" s="138" t="s">
        <v>498</v>
      </c>
      <c r="H97" s="554" t="s">
        <v>499</v>
      </c>
      <c r="I97" s="142" t="s">
        <v>499</v>
      </c>
      <c r="J97" s="234"/>
      <c r="K97" s="140"/>
      <c r="L97" s="140"/>
    </row>
    <row r="98" spans="1:12" ht="123.75">
      <c r="A98" s="87" t="s">
        <v>373</v>
      </c>
      <c r="B98" s="88"/>
      <c r="C98" s="75"/>
      <c r="D98" s="76"/>
      <c r="E98" s="76" t="s">
        <v>496</v>
      </c>
      <c r="F98" s="76" t="s">
        <v>497</v>
      </c>
      <c r="G98" s="76" t="s">
        <v>498</v>
      </c>
      <c r="H98" s="76" t="s">
        <v>499</v>
      </c>
      <c r="I98" s="89" t="s">
        <v>499</v>
      </c>
      <c r="J98" s="232"/>
      <c r="K98" s="90"/>
      <c r="L98" s="90"/>
    </row>
    <row r="99" spans="1:12" ht="23.25" thickBot="1">
      <c r="A99" s="87" t="s">
        <v>374</v>
      </c>
      <c r="B99" s="88"/>
      <c r="C99" s="75"/>
      <c r="D99" s="76"/>
      <c r="E99" s="76" t="s">
        <v>500</v>
      </c>
      <c r="F99" s="76"/>
      <c r="G99" s="76"/>
      <c r="H99" s="76"/>
      <c r="I99" s="89"/>
      <c r="J99" s="232"/>
      <c r="K99" s="90"/>
      <c r="L99" s="90"/>
    </row>
    <row r="100" spans="1:12" ht="69.75" customHeight="1" thickBot="1">
      <c r="A100" s="147" t="s">
        <v>501</v>
      </c>
      <c r="B100" s="148" t="s">
        <v>502</v>
      </c>
      <c r="C100" s="149" t="s">
        <v>503</v>
      </c>
      <c r="D100" s="148" t="s">
        <v>54</v>
      </c>
      <c r="E100" s="102" t="s">
        <v>504</v>
      </c>
      <c r="F100" s="102" t="s">
        <v>54</v>
      </c>
      <c r="G100" s="150" t="s">
        <v>1254</v>
      </c>
      <c r="H100" s="148" t="s">
        <v>1348</v>
      </c>
      <c r="I100" s="145" t="s">
        <v>1349</v>
      </c>
      <c r="J100" s="146" t="s">
        <v>1255</v>
      </c>
      <c r="K100" s="146" t="s">
        <v>1350</v>
      </c>
      <c r="L100" s="146" t="s">
        <v>1350</v>
      </c>
    </row>
    <row r="101" spans="1:12">
      <c r="A101" s="135" t="s">
        <v>505</v>
      </c>
      <c r="B101" s="136"/>
      <c r="C101" s="137"/>
      <c r="D101" s="138"/>
      <c r="E101" s="138"/>
      <c r="F101" s="138"/>
      <c r="G101" s="138"/>
      <c r="H101" s="554"/>
      <c r="I101" s="139"/>
      <c r="J101" s="231"/>
      <c r="K101" s="140"/>
      <c r="L101" s="140"/>
    </row>
    <row r="102" spans="1:12" ht="23.25" thickBot="1">
      <c r="A102" s="87" t="s">
        <v>387</v>
      </c>
      <c r="B102" s="88"/>
      <c r="C102" s="75"/>
      <c r="D102" s="76"/>
      <c r="E102" s="76"/>
      <c r="F102" s="76"/>
      <c r="G102" s="76"/>
      <c r="H102" s="76"/>
      <c r="I102" s="98"/>
      <c r="J102" s="233"/>
      <c r="K102" s="90"/>
      <c r="L102" s="90"/>
    </row>
    <row r="103" spans="1:12" ht="409.6" thickBot="1">
      <c r="A103" s="147" t="s">
        <v>506</v>
      </c>
      <c r="B103" s="148" t="s">
        <v>507</v>
      </c>
      <c r="C103" s="149" t="s">
        <v>508</v>
      </c>
      <c r="D103" s="148" t="s">
        <v>509</v>
      </c>
      <c r="E103" s="102" t="s">
        <v>510</v>
      </c>
      <c r="F103" s="102" t="s">
        <v>511</v>
      </c>
      <c r="G103" s="150" t="s">
        <v>54</v>
      </c>
      <c r="H103" s="145" t="s">
        <v>54</v>
      </c>
      <c r="I103" s="146" t="s">
        <v>54</v>
      </c>
      <c r="J103" s="551" t="s">
        <v>54</v>
      </c>
      <c r="K103" s="146"/>
      <c r="L103" s="146"/>
    </row>
    <row r="104" spans="1:12" ht="22.5">
      <c r="A104" s="135" t="s">
        <v>387</v>
      </c>
      <c r="B104" s="136"/>
      <c r="C104" s="137"/>
      <c r="D104" s="138"/>
      <c r="E104" s="138"/>
      <c r="F104" s="138"/>
      <c r="G104" s="138"/>
      <c r="H104" s="554"/>
      <c r="I104" s="142"/>
      <c r="J104" s="234"/>
      <c r="K104" s="140"/>
      <c r="L104" s="140"/>
    </row>
    <row r="105" spans="1:12">
      <c r="A105" s="87" t="s">
        <v>374</v>
      </c>
      <c r="B105" s="88"/>
      <c r="C105" s="75"/>
      <c r="D105" s="76"/>
      <c r="E105" s="76"/>
      <c r="F105" s="76"/>
      <c r="G105" s="76"/>
      <c r="H105" s="76"/>
      <c r="I105" s="89"/>
      <c r="J105" s="232"/>
      <c r="K105" s="90"/>
      <c r="L105" s="90"/>
    </row>
    <row r="106" spans="1:12" ht="15.75" customHeight="1" thickBot="1">
      <c r="A106" s="960" t="s">
        <v>512</v>
      </c>
      <c r="B106" s="960"/>
      <c r="C106" s="960"/>
      <c r="D106" s="960"/>
      <c r="E106" s="960"/>
      <c r="F106" s="960"/>
      <c r="G106" s="960"/>
      <c r="H106" s="960"/>
      <c r="I106" s="960"/>
      <c r="J106" s="237"/>
      <c r="K106" s="237"/>
      <c r="L106" s="237"/>
    </row>
    <row r="107" spans="1:12">
      <c r="A107" s="135" t="s">
        <v>513</v>
      </c>
      <c r="B107" s="136"/>
      <c r="C107" s="137"/>
      <c r="D107" s="138"/>
      <c r="E107" s="138"/>
      <c r="F107" s="138"/>
      <c r="G107" s="138"/>
      <c r="H107" s="234"/>
      <c r="I107" s="139"/>
      <c r="J107" s="231"/>
      <c r="K107" s="140"/>
      <c r="L107" s="140"/>
    </row>
    <row r="108" spans="1:12">
      <c r="A108" s="87" t="s">
        <v>373</v>
      </c>
      <c r="B108" s="88"/>
      <c r="C108" s="75"/>
      <c r="D108" s="76"/>
      <c r="E108" s="76"/>
      <c r="F108" s="76"/>
      <c r="G108" s="76"/>
      <c r="H108" s="232"/>
      <c r="I108" s="89"/>
      <c r="J108" s="232"/>
      <c r="K108" s="90"/>
      <c r="L108" s="90"/>
    </row>
    <row r="109" spans="1:12" ht="15.75" thickBot="1">
      <c r="A109" s="87" t="s">
        <v>374</v>
      </c>
      <c r="B109" s="88"/>
      <c r="C109" s="75"/>
      <c r="D109" s="76"/>
      <c r="E109" s="76"/>
      <c r="F109" s="76"/>
      <c r="G109" s="76"/>
      <c r="H109" s="233"/>
      <c r="I109" s="98"/>
      <c r="J109" s="233"/>
      <c r="K109" s="90"/>
      <c r="L109" s="90"/>
    </row>
    <row r="110" spans="1:12" ht="409.6" thickBot="1">
      <c r="A110" s="147" t="s">
        <v>514</v>
      </c>
      <c r="B110" s="148" t="s">
        <v>515</v>
      </c>
      <c r="C110" s="149" t="s">
        <v>966</v>
      </c>
      <c r="D110" s="102" t="s">
        <v>967</v>
      </c>
      <c r="E110" s="150" t="s">
        <v>517</v>
      </c>
      <c r="F110" s="145" t="s">
        <v>518</v>
      </c>
      <c r="G110" s="146" t="s">
        <v>518</v>
      </c>
      <c r="H110" s="145" t="s">
        <v>518</v>
      </c>
      <c r="I110" s="146" t="s">
        <v>518</v>
      </c>
      <c r="J110" s="146" t="s">
        <v>1351</v>
      </c>
      <c r="K110" s="146" t="s">
        <v>518</v>
      </c>
      <c r="L110" s="146" t="s">
        <v>1352</v>
      </c>
    </row>
    <row r="111" spans="1:12">
      <c r="A111" s="135" t="s">
        <v>519</v>
      </c>
      <c r="B111" s="136"/>
      <c r="C111" s="137"/>
      <c r="D111" s="138"/>
      <c r="E111" s="138"/>
      <c r="F111" s="138"/>
      <c r="G111" s="138"/>
      <c r="H111" s="234"/>
      <c r="I111" s="142"/>
      <c r="J111" s="234"/>
      <c r="K111" s="140"/>
      <c r="L111" s="140"/>
    </row>
    <row r="112" spans="1:12" ht="22.5">
      <c r="A112" s="87" t="s">
        <v>387</v>
      </c>
      <c r="B112" s="88"/>
      <c r="C112" s="75"/>
      <c r="D112" s="76"/>
      <c r="E112" s="76"/>
      <c r="F112" s="76"/>
      <c r="G112" s="76"/>
      <c r="H112" s="232"/>
      <c r="I112" s="89"/>
      <c r="J112" s="232"/>
      <c r="K112" s="90"/>
      <c r="L112" s="90"/>
    </row>
    <row r="113" spans="1:12" ht="15.75" thickBot="1">
      <c r="A113" s="87" t="s">
        <v>374</v>
      </c>
      <c r="B113" s="88"/>
      <c r="C113" s="75"/>
      <c r="D113" s="76"/>
      <c r="E113" s="76"/>
      <c r="F113" s="76"/>
      <c r="G113" s="76"/>
      <c r="H113" s="233"/>
      <c r="I113" s="89"/>
      <c r="J113" s="233"/>
      <c r="K113" s="90"/>
      <c r="L113" s="90"/>
    </row>
    <row r="114" spans="1:12" ht="409.6" thickBot="1">
      <c r="A114" s="147" t="s">
        <v>520</v>
      </c>
      <c r="B114" s="148" t="s">
        <v>521</v>
      </c>
      <c r="C114" s="149" t="s">
        <v>522</v>
      </c>
      <c r="D114" s="148" t="s">
        <v>516</v>
      </c>
      <c r="E114" s="102" t="s">
        <v>523</v>
      </c>
      <c r="F114" s="102" t="s">
        <v>524</v>
      </c>
      <c r="G114" s="150" t="s">
        <v>525</v>
      </c>
      <c r="H114" s="148" t="s">
        <v>1353</v>
      </c>
      <c r="I114" s="145" t="s">
        <v>1353</v>
      </c>
      <c r="J114" s="146" t="s">
        <v>1353</v>
      </c>
      <c r="K114" s="146" t="s">
        <v>1353</v>
      </c>
      <c r="L114" s="146" t="s">
        <v>1353</v>
      </c>
    </row>
    <row r="115" spans="1:12">
      <c r="A115" s="135" t="s">
        <v>526</v>
      </c>
      <c r="B115" s="136"/>
      <c r="C115" s="137"/>
      <c r="D115" s="138"/>
      <c r="E115" s="138"/>
      <c r="F115" s="138"/>
      <c r="G115" s="138"/>
      <c r="H115" s="234"/>
      <c r="I115" s="139"/>
      <c r="J115" s="231"/>
      <c r="K115" s="140"/>
      <c r="L115" s="140"/>
    </row>
    <row r="116" spans="1:12">
      <c r="A116" s="87" t="s">
        <v>410</v>
      </c>
      <c r="B116" s="88"/>
      <c r="C116" s="75"/>
      <c r="D116" s="76" t="s">
        <v>527</v>
      </c>
      <c r="E116" s="76" t="s">
        <v>528</v>
      </c>
      <c r="F116" s="76"/>
      <c r="G116" s="76"/>
      <c r="H116" s="232"/>
      <c r="I116" s="89"/>
      <c r="J116" s="232"/>
      <c r="K116" s="90"/>
      <c r="L116" s="90"/>
    </row>
    <row r="117" spans="1:12" ht="15.75" thickBot="1">
      <c r="A117" s="87" t="s">
        <v>374</v>
      </c>
      <c r="B117" s="88"/>
      <c r="C117" s="75"/>
      <c r="D117" s="76"/>
      <c r="E117" s="76"/>
      <c r="F117" s="76"/>
      <c r="G117" s="76"/>
      <c r="H117" s="233"/>
      <c r="I117" s="98"/>
      <c r="J117" s="233"/>
      <c r="K117" s="90"/>
      <c r="L117" s="90"/>
    </row>
    <row r="118" spans="1:12" ht="348.75" customHeight="1" thickBot="1">
      <c r="A118" s="147" t="s">
        <v>872</v>
      </c>
      <c r="B118" s="148" t="s">
        <v>873</v>
      </c>
      <c r="C118" s="149" t="s">
        <v>529</v>
      </c>
      <c r="D118" s="148" t="s">
        <v>1808</v>
      </c>
      <c r="E118" s="102" t="s">
        <v>1239</v>
      </c>
      <c r="F118" s="102" t="s">
        <v>1239</v>
      </c>
      <c r="G118" s="102" t="s">
        <v>874</v>
      </c>
      <c r="H118" s="150" t="s">
        <v>1354</v>
      </c>
      <c r="I118" s="150" t="s">
        <v>1354</v>
      </c>
      <c r="J118" s="150" t="s">
        <v>1354</v>
      </c>
      <c r="K118" s="150" t="s">
        <v>1354</v>
      </c>
      <c r="L118" s="150" t="s">
        <v>1354</v>
      </c>
    </row>
    <row r="119" spans="1:12" ht="123.75">
      <c r="A119" s="135" t="s">
        <v>530</v>
      </c>
      <c r="B119" s="136"/>
      <c r="C119" s="137"/>
      <c r="D119" s="138"/>
      <c r="E119" s="138" t="s">
        <v>953</v>
      </c>
      <c r="F119" s="138" t="s">
        <v>953</v>
      </c>
      <c r="G119" s="138">
        <v>160000</v>
      </c>
      <c r="H119" s="554">
        <v>135895</v>
      </c>
      <c r="I119" s="142" t="s">
        <v>531</v>
      </c>
      <c r="J119" s="234">
        <v>165000</v>
      </c>
      <c r="K119" s="140"/>
      <c r="L119" s="140"/>
    </row>
    <row r="120" spans="1:12" ht="123.75">
      <c r="A120" s="87" t="s">
        <v>410</v>
      </c>
      <c r="B120" s="88"/>
      <c r="C120" s="75"/>
      <c r="D120" s="76"/>
      <c r="E120" s="76" t="s">
        <v>953</v>
      </c>
      <c r="F120" s="76" t="s">
        <v>953</v>
      </c>
      <c r="G120" s="76">
        <v>160000</v>
      </c>
      <c r="H120" s="76">
        <v>135895</v>
      </c>
      <c r="I120" s="89" t="s">
        <v>531</v>
      </c>
      <c r="J120" s="232">
        <v>165000</v>
      </c>
      <c r="K120" s="90"/>
      <c r="L120" s="90"/>
    </row>
    <row r="121" spans="1:12" ht="15.75" thickBot="1">
      <c r="A121" s="87" t="s">
        <v>374</v>
      </c>
      <c r="B121" s="104"/>
      <c r="C121" s="105"/>
      <c r="D121" s="97"/>
      <c r="E121" s="97"/>
      <c r="F121" s="97"/>
      <c r="G121" s="97"/>
      <c r="H121" s="97"/>
      <c r="I121" s="89"/>
      <c r="J121" s="233"/>
      <c r="K121" s="90"/>
      <c r="L121" s="90"/>
    </row>
    <row r="122" spans="1:12" ht="409.6" thickBot="1">
      <c r="A122" s="147" t="s">
        <v>1269</v>
      </c>
      <c r="B122" s="550" t="s">
        <v>532</v>
      </c>
      <c r="C122" s="146" t="s">
        <v>1809</v>
      </c>
      <c r="D122" s="146" t="s">
        <v>1355</v>
      </c>
      <c r="E122" s="146" t="s">
        <v>1356</v>
      </c>
      <c r="F122" s="146" t="s">
        <v>1355</v>
      </c>
      <c r="G122" s="146" t="s">
        <v>1357</v>
      </c>
      <c r="H122" s="150" t="s">
        <v>1358</v>
      </c>
      <c r="I122" s="150" t="s">
        <v>1358</v>
      </c>
      <c r="J122" s="150" t="s">
        <v>1358</v>
      </c>
      <c r="K122" s="150" t="s">
        <v>1358</v>
      </c>
      <c r="L122" s="150" t="s">
        <v>1358</v>
      </c>
    </row>
    <row r="123" spans="1:12" ht="123.75">
      <c r="A123" s="135" t="s">
        <v>533</v>
      </c>
      <c r="B123" s="504"/>
      <c r="C123" s="505"/>
      <c r="D123" s="141"/>
      <c r="E123" s="141" t="s">
        <v>534</v>
      </c>
      <c r="F123" s="141" t="s">
        <v>535</v>
      </c>
      <c r="G123" s="141" t="s">
        <v>536</v>
      </c>
      <c r="H123" s="556" t="s">
        <v>537</v>
      </c>
      <c r="I123" s="139" t="s">
        <v>538</v>
      </c>
      <c r="J123" s="231"/>
      <c r="K123" s="140"/>
      <c r="L123" s="140"/>
    </row>
    <row r="124" spans="1:12" ht="123.75">
      <c r="A124" s="87" t="s">
        <v>373</v>
      </c>
      <c r="B124" s="88"/>
      <c r="C124" s="75"/>
      <c r="D124" s="76"/>
      <c r="E124" s="76" t="s">
        <v>534</v>
      </c>
      <c r="F124" s="76" t="s">
        <v>535</v>
      </c>
      <c r="G124" s="76" t="s">
        <v>536</v>
      </c>
      <c r="H124" s="76" t="s">
        <v>537</v>
      </c>
      <c r="I124" s="89" t="s">
        <v>538</v>
      </c>
      <c r="J124" s="232"/>
      <c r="K124" s="90"/>
      <c r="L124" s="90"/>
    </row>
    <row r="125" spans="1:12" ht="15.75" thickBot="1">
      <c r="A125" s="87" t="s">
        <v>374</v>
      </c>
      <c r="B125" s="104"/>
      <c r="C125" s="75"/>
      <c r="D125" s="76"/>
      <c r="E125" s="76"/>
      <c r="F125" s="76"/>
      <c r="G125" s="76"/>
      <c r="H125" s="76"/>
      <c r="I125" s="89"/>
      <c r="J125" s="233"/>
      <c r="K125" s="90"/>
      <c r="L125" s="90"/>
    </row>
    <row r="126" spans="1:12" ht="409.6" thickBot="1">
      <c r="A126" s="147" t="s">
        <v>875</v>
      </c>
      <c r="B126" s="146" t="s">
        <v>539</v>
      </c>
      <c r="C126" s="557" t="s">
        <v>1240</v>
      </c>
      <c r="D126" s="102" t="s">
        <v>968</v>
      </c>
      <c r="E126" s="150" t="s">
        <v>969</v>
      </c>
      <c r="F126" s="148" t="s">
        <v>969</v>
      </c>
      <c r="G126" s="145" t="s">
        <v>969</v>
      </c>
      <c r="H126" s="150" t="s">
        <v>1810</v>
      </c>
      <c r="I126" s="150" t="s">
        <v>1810</v>
      </c>
      <c r="J126" s="150" t="s">
        <v>1810</v>
      </c>
      <c r="K126" s="150" t="s">
        <v>1810</v>
      </c>
      <c r="L126" s="150" t="s">
        <v>1810</v>
      </c>
    </row>
    <row r="127" spans="1:12">
      <c r="A127" s="135" t="s">
        <v>540</v>
      </c>
      <c r="B127" s="504"/>
      <c r="C127" s="137"/>
      <c r="D127" s="138"/>
      <c r="E127" s="138"/>
      <c r="F127" s="138"/>
      <c r="G127" s="138"/>
      <c r="H127" s="554"/>
      <c r="I127" s="139"/>
      <c r="J127" s="231"/>
      <c r="K127" s="140"/>
      <c r="L127" s="140"/>
    </row>
    <row r="128" spans="1:12" ht="409.5">
      <c r="A128" s="87" t="s">
        <v>387</v>
      </c>
      <c r="B128" s="88"/>
      <c r="C128" s="75"/>
      <c r="D128" s="76"/>
      <c r="E128" s="76" t="s">
        <v>541</v>
      </c>
      <c r="F128" s="76" t="s">
        <v>542</v>
      </c>
      <c r="G128" s="76" t="s">
        <v>1359</v>
      </c>
      <c r="H128" s="76" t="s">
        <v>1360</v>
      </c>
      <c r="I128" s="76" t="s">
        <v>1361</v>
      </c>
      <c r="J128" s="76" t="s">
        <v>1361</v>
      </c>
      <c r="K128" s="90"/>
      <c r="L128" s="90"/>
    </row>
    <row r="129" spans="1:12" ht="15.75" thickBot="1">
      <c r="A129" s="87" t="s">
        <v>374</v>
      </c>
      <c r="B129" s="88"/>
      <c r="C129" s="75"/>
      <c r="D129" s="76"/>
      <c r="E129" s="76"/>
      <c r="F129" s="76"/>
      <c r="G129" s="76"/>
      <c r="H129" s="76"/>
      <c r="I129" s="89"/>
      <c r="J129" s="232"/>
      <c r="K129" s="90"/>
      <c r="L129" s="90"/>
    </row>
    <row r="130" spans="1:12" ht="163.5" customHeight="1" thickBot="1">
      <c r="A130" s="147" t="s">
        <v>543</v>
      </c>
      <c r="B130" s="148" t="s">
        <v>544</v>
      </c>
      <c r="C130" s="149" t="s">
        <v>545</v>
      </c>
      <c r="D130" s="148" t="s">
        <v>1241</v>
      </c>
      <c r="E130" s="102" t="s">
        <v>1242</v>
      </c>
      <c r="F130" s="102" t="s">
        <v>1243</v>
      </c>
      <c r="G130" s="150" t="s">
        <v>1244</v>
      </c>
      <c r="H130" s="150" t="s">
        <v>1362</v>
      </c>
      <c r="I130" s="150" t="s">
        <v>1363</v>
      </c>
      <c r="J130" s="150" t="s">
        <v>1363</v>
      </c>
      <c r="K130" s="150" t="s">
        <v>1363</v>
      </c>
      <c r="L130" s="150" t="s">
        <v>1363</v>
      </c>
    </row>
    <row r="131" spans="1:12" ht="15.75" thickBot="1">
      <c r="A131" s="135" t="s">
        <v>546</v>
      </c>
      <c r="B131" s="136"/>
      <c r="C131" s="137"/>
      <c r="D131" s="138"/>
      <c r="E131" s="138" t="s">
        <v>547</v>
      </c>
      <c r="F131" s="138">
        <v>60000</v>
      </c>
      <c r="G131" s="138">
        <v>60000</v>
      </c>
      <c r="H131" s="554">
        <v>60000</v>
      </c>
      <c r="I131" s="138">
        <v>60000</v>
      </c>
      <c r="J131" s="231">
        <v>60000</v>
      </c>
      <c r="K131" s="140"/>
      <c r="L131" s="140"/>
    </row>
    <row r="132" spans="1:12">
      <c r="A132" s="87" t="s">
        <v>410</v>
      </c>
      <c r="B132" s="88"/>
      <c r="C132" s="75"/>
      <c r="D132" s="76"/>
      <c r="E132" s="76" t="s">
        <v>547</v>
      </c>
      <c r="F132" s="76">
        <v>60000</v>
      </c>
      <c r="G132" s="138">
        <v>60000</v>
      </c>
      <c r="H132" s="554">
        <v>60000</v>
      </c>
      <c r="I132" s="138">
        <v>60000</v>
      </c>
      <c r="J132" s="232">
        <v>60000</v>
      </c>
      <c r="K132" s="90"/>
      <c r="L132" s="90"/>
    </row>
    <row r="133" spans="1:12" ht="15.75" thickBot="1">
      <c r="A133" s="87" t="s">
        <v>374</v>
      </c>
      <c r="B133" s="88"/>
      <c r="C133" s="75"/>
      <c r="D133" s="76"/>
      <c r="E133" s="76"/>
      <c r="F133" s="76"/>
      <c r="G133" s="76"/>
      <c r="H133" s="76"/>
      <c r="I133" s="89"/>
      <c r="J133" s="232"/>
      <c r="K133" s="90"/>
      <c r="L133" s="90"/>
    </row>
    <row r="134" spans="1:12" ht="124.5" customHeight="1" thickBot="1">
      <c r="A134" s="558" t="s">
        <v>1256</v>
      </c>
      <c r="B134" s="705" t="s">
        <v>503</v>
      </c>
      <c r="C134" s="706"/>
      <c r="D134" s="277"/>
      <c r="E134" s="707"/>
      <c r="F134" s="707" t="s">
        <v>1257</v>
      </c>
      <c r="G134" s="277" t="s">
        <v>1002</v>
      </c>
      <c r="H134" s="148" t="s">
        <v>1364</v>
      </c>
      <c r="I134" s="145" t="s">
        <v>1365</v>
      </c>
      <c r="J134" s="146" t="s">
        <v>1366</v>
      </c>
      <c r="K134" s="146" t="s">
        <v>1003</v>
      </c>
      <c r="L134" s="146" t="s">
        <v>1003</v>
      </c>
    </row>
    <row r="135" spans="1:12">
      <c r="A135" s="135" t="s">
        <v>548</v>
      </c>
      <c r="B135" s="136"/>
      <c r="C135" s="137"/>
      <c r="D135" s="138"/>
      <c r="E135" s="138"/>
      <c r="F135" s="138"/>
      <c r="G135" s="138" t="s">
        <v>549</v>
      </c>
      <c r="H135" s="554" t="s">
        <v>550</v>
      </c>
      <c r="I135" s="139"/>
      <c r="J135" s="231"/>
      <c r="K135" s="140"/>
      <c r="L135" s="140"/>
    </row>
    <row r="136" spans="1:12">
      <c r="A136" s="87" t="s">
        <v>410</v>
      </c>
      <c r="B136" s="88"/>
      <c r="C136" s="75"/>
      <c r="D136" s="76"/>
      <c r="E136" s="76"/>
      <c r="F136" s="76"/>
      <c r="G136" s="76" t="s">
        <v>549</v>
      </c>
      <c r="H136" s="76" t="s">
        <v>550</v>
      </c>
      <c r="I136" s="89"/>
      <c r="J136" s="232"/>
      <c r="K136" s="90"/>
      <c r="L136" s="90"/>
    </row>
    <row r="137" spans="1:12" ht="15.75" thickBot="1">
      <c r="A137" s="87" t="s">
        <v>374</v>
      </c>
      <c r="B137" s="88"/>
      <c r="C137" s="75"/>
      <c r="D137" s="76"/>
      <c r="E137" s="76"/>
      <c r="F137" s="76"/>
      <c r="G137" s="76"/>
      <c r="H137" s="76"/>
      <c r="I137" s="89"/>
      <c r="J137" s="232"/>
      <c r="K137" s="90"/>
      <c r="L137" s="90"/>
    </row>
    <row r="138" spans="1:12" ht="409.6" thickBot="1">
      <c r="A138" s="91" t="s">
        <v>551</v>
      </c>
      <c r="B138" s="92" t="s">
        <v>552</v>
      </c>
      <c r="C138" s="93" t="s">
        <v>447</v>
      </c>
      <c r="D138" s="92" t="s">
        <v>553</v>
      </c>
      <c r="E138" s="94" t="s">
        <v>554</v>
      </c>
      <c r="F138" s="94" t="s">
        <v>555</v>
      </c>
      <c r="G138" s="95" t="s">
        <v>555</v>
      </c>
      <c r="H138" s="148" t="s">
        <v>555</v>
      </c>
      <c r="I138" s="96" t="s">
        <v>555</v>
      </c>
      <c r="J138" s="235" t="s">
        <v>555</v>
      </c>
      <c r="K138" s="100" t="s">
        <v>555</v>
      </c>
      <c r="L138" s="100" t="s">
        <v>555</v>
      </c>
    </row>
    <row r="139" spans="1:12">
      <c r="A139" s="135" t="s">
        <v>556</v>
      </c>
      <c r="B139" s="136"/>
      <c r="C139" s="137"/>
      <c r="D139" s="138"/>
      <c r="E139" s="138" t="s">
        <v>54</v>
      </c>
      <c r="F139" s="138"/>
      <c r="G139" s="138"/>
      <c r="H139" s="89"/>
      <c r="I139" s="139"/>
      <c r="J139" s="231"/>
      <c r="K139" s="140"/>
      <c r="L139" s="140"/>
    </row>
    <row r="140" spans="1:12" ht="23.25" thickBot="1">
      <c r="A140" s="87" t="s">
        <v>387</v>
      </c>
      <c r="B140" s="88"/>
      <c r="C140" s="75"/>
      <c r="D140" s="76"/>
      <c r="E140" s="76"/>
      <c r="F140" s="76"/>
      <c r="G140" s="76"/>
      <c r="H140" s="89"/>
      <c r="I140" s="89"/>
      <c r="J140" s="232"/>
      <c r="K140" s="90"/>
      <c r="L140" s="90"/>
    </row>
    <row r="141" spans="1:12" ht="409.6" thickBot="1">
      <c r="A141" s="147" t="s">
        <v>970</v>
      </c>
      <c r="B141" s="149" t="s">
        <v>557</v>
      </c>
      <c r="C141" s="102" t="s">
        <v>971</v>
      </c>
      <c r="D141" s="150" t="s">
        <v>558</v>
      </c>
      <c r="E141" s="150" t="s">
        <v>558</v>
      </c>
      <c r="F141" s="150" t="s">
        <v>1258</v>
      </c>
      <c r="G141" s="150" t="s">
        <v>1258</v>
      </c>
      <c r="H141" s="150" t="s">
        <v>558</v>
      </c>
      <c r="I141" s="150" t="s">
        <v>558</v>
      </c>
      <c r="J141" s="150" t="s">
        <v>558</v>
      </c>
      <c r="K141" s="150" t="s">
        <v>558</v>
      </c>
      <c r="L141" s="150" t="s">
        <v>558</v>
      </c>
    </row>
    <row r="142" spans="1:12">
      <c r="A142" s="151" t="s">
        <v>548</v>
      </c>
      <c r="B142" s="152"/>
      <c r="C142" s="153"/>
      <c r="D142" s="154"/>
      <c r="E142" s="154"/>
      <c r="F142" s="154"/>
      <c r="G142" s="154"/>
      <c r="H142" s="154"/>
      <c r="I142" s="155"/>
      <c r="J142" s="238"/>
      <c r="K142" s="156"/>
      <c r="L142" s="156"/>
    </row>
    <row r="143" spans="1:12">
      <c r="A143" s="106" t="s">
        <v>410</v>
      </c>
      <c r="B143" s="107"/>
      <c r="C143" s="108"/>
      <c r="D143" s="109"/>
      <c r="E143" s="109"/>
      <c r="F143" s="109"/>
      <c r="G143" s="109"/>
      <c r="H143" s="109"/>
      <c r="I143" s="110"/>
      <c r="J143" s="239"/>
      <c r="K143" s="111"/>
      <c r="L143" s="111"/>
    </row>
    <row r="144" spans="1:12" ht="15.75" thickBot="1">
      <c r="A144" s="106" t="s">
        <v>374</v>
      </c>
      <c r="B144" s="107"/>
      <c r="C144" s="108"/>
      <c r="D144" s="109"/>
      <c r="E144" s="109"/>
      <c r="F144" s="109"/>
      <c r="G144" s="109"/>
      <c r="H144" s="109"/>
      <c r="I144" s="110"/>
      <c r="J144" s="239"/>
      <c r="K144" s="111"/>
      <c r="L144" s="111"/>
    </row>
    <row r="145" spans="1:12" ht="409.5">
      <c r="A145" s="147" t="s">
        <v>559</v>
      </c>
      <c r="B145" s="148" t="s">
        <v>560</v>
      </c>
      <c r="C145" s="149" t="s">
        <v>561</v>
      </c>
      <c r="D145" s="102" t="s">
        <v>972</v>
      </c>
      <c r="E145" s="150" t="s">
        <v>562</v>
      </c>
      <c r="F145" s="150" t="s">
        <v>562</v>
      </c>
      <c r="G145" s="150" t="s">
        <v>562</v>
      </c>
      <c r="H145" s="150" t="s">
        <v>562</v>
      </c>
      <c r="I145" s="150" t="s">
        <v>562</v>
      </c>
      <c r="J145" s="150" t="s">
        <v>562</v>
      </c>
      <c r="K145" s="714" t="s">
        <v>562</v>
      </c>
      <c r="L145" s="714" t="s">
        <v>562</v>
      </c>
    </row>
    <row r="146" spans="1:12">
      <c r="A146" s="87" t="s">
        <v>374</v>
      </c>
      <c r="B146" s="88"/>
      <c r="C146" s="75"/>
      <c r="D146" s="76"/>
      <c r="E146" s="76"/>
      <c r="F146" s="76"/>
      <c r="G146" s="76"/>
      <c r="H146" s="89"/>
      <c r="I146" s="89"/>
      <c r="J146" s="232"/>
      <c r="K146" s="90"/>
      <c r="L146" s="90"/>
    </row>
    <row r="147" spans="1:12" ht="15" customHeight="1">
      <c r="A147" s="957" t="s">
        <v>563</v>
      </c>
      <c r="B147" s="957"/>
      <c r="C147" s="957"/>
      <c r="D147" s="957"/>
      <c r="E147" s="957"/>
      <c r="F147" s="957"/>
      <c r="G147" s="957"/>
      <c r="H147" s="957"/>
      <c r="I147" s="957"/>
      <c r="J147" s="230"/>
      <c r="K147" s="230"/>
      <c r="L147" s="230"/>
    </row>
    <row r="148" spans="1:12">
      <c r="A148" s="87" t="s">
        <v>564</v>
      </c>
      <c r="B148" s="88"/>
      <c r="C148" s="75"/>
      <c r="D148" s="76"/>
      <c r="E148" s="76"/>
      <c r="F148" s="76"/>
      <c r="G148" s="76"/>
      <c r="H148" s="89"/>
      <c r="I148" s="89"/>
      <c r="J148" s="232"/>
      <c r="K148" s="90"/>
      <c r="L148" s="90"/>
    </row>
    <row r="149" spans="1:12" ht="22.5">
      <c r="A149" s="87" t="s">
        <v>387</v>
      </c>
      <c r="B149" s="88"/>
      <c r="C149" s="75"/>
      <c r="D149" s="76"/>
      <c r="E149" s="76"/>
      <c r="F149" s="76"/>
      <c r="G149" s="76"/>
      <c r="H149" s="89"/>
      <c r="I149" s="89"/>
      <c r="J149" s="232"/>
      <c r="K149" s="90"/>
      <c r="L149" s="90"/>
    </row>
    <row r="150" spans="1:12" ht="15.75" thickBot="1">
      <c r="A150" s="87" t="s">
        <v>374</v>
      </c>
      <c r="B150" s="88"/>
      <c r="C150" s="75"/>
      <c r="D150" s="76"/>
      <c r="E150" s="76"/>
      <c r="F150" s="76"/>
      <c r="G150" s="76"/>
      <c r="H150" s="89"/>
      <c r="I150" s="89"/>
      <c r="J150" s="232"/>
      <c r="K150" s="90"/>
      <c r="L150" s="90"/>
    </row>
    <row r="151" spans="1:12" ht="409.5">
      <c r="A151" s="147" t="s">
        <v>565</v>
      </c>
      <c r="B151" s="148" t="s">
        <v>566</v>
      </c>
      <c r="C151" s="149" t="s">
        <v>1245</v>
      </c>
      <c r="D151" s="148"/>
      <c r="E151" s="102" t="s">
        <v>567</v>
      </c>
      <c r="F151" s="102" t="s">
        <v>976</v>
      </c>
      <c r="G151" s="150" t="s">
        <v>1246</v>
      </c>
      <c r="H151" s="150" t="s">
        <v>568</v>
      </c>
      <c r="I151" s="150" t="s">
        <v>569</v>
      </c>
      <c r="J151" s="150" t="s">
        <v>570</v>
      </c>
      <c r="K151" s="714" t="s">
        <v>570</v>
      </c>
      <c r="L151" s="714" t="s">
        <v>570</v>
      </c>
    </row>
    <row r="152" spans="1:12">
      <c r="A152" s="112"/>
      <c r="B152" s="113"/>
      <c r="C152" s="113"/>
      <c r="D152" s="90"/>
      <c r="E152" s="90"/>
      <c r="F152" s="90"/>
      <c r="G152" s="90"/>
      <c r="H152" s="90"/>
      <c r="I152" s="90"/>
      <c r="J152" s="232"/>
      <c r="K152" s="90"/>
      <c r="L152" s="90"/>
    </row>
    <row r="153" spans="1:12" ht="15.75" thickBot="1">
      <c r="A153" s="112"/>
      <c r="B153" s="113"/>
      <c r="C153" s="113"/>
      <c r="D153" s="90"/>
      <c r="E153" s="90"/>
      <c r="F153" s="90"/>
      <c r="G153" s="90" t="s">
        <v>1247</v>
      </c>
      <c r="H153" s="90"/>
      <c r="I153" s="90"/>
      <c r="J153" s="232"/>
      <c r="K153" s="90"/>
      <c r="L153" s="90"/>
    </row>
    <row r="154" spans="1:12" ht="409.5">
      <c r="A154" s="559" t="s">
        <v>571</v>
      </c>
      <c r="B154" s="560" t="s">
        <v>572</v>
      </c>
      <c r="C154" s="561" t="s">
        <v>573</v>
      </c>
      <c r="D154" s="560" t="s">
        <v>54</v>
      </c>
      <c r="E154" s="562" t="s">
        <v>574</v>
      </c>
      <c r="F154" s="562" t="s">
        <v>574</v>
      </c>
      <c r="G154" s="150" t="s">
        <v>574</v>
      </c>
      <c r="H154" s="563" t="s">
        <v>890</v>
      </c>
      <c r="I154" s="150" t="s">
        <v>570</v>
      </c>
      <c r="J154" s="150" t="s">
        <v>570</v>
      </c>
      <c r="K154" s="714" t="s">
        <v>570</v>
      </c>
      <c r="L154" s="714" t="s">
        <v>570</v>
      </c>
    </row>
    <row r="155" spans="1:12">
      <c r="A155" s="115" t="s">
        <v>575</v>
      </c>
      <c r="B155" s="88"/>
      <c r="C155" s="75"/>
      <c r="D155" s="76"/>
      <c r="E155" s="76"/>
      <c r="F155" s="76"/>
      <c r="G155" s="76"/>
      <c r="H155" s="232"/>
      <c r="I155" s="89"/>
      <c r="J155" s="232"/>
      <c r="K155" s="90"/>
      <c r="L155" s="90"/>
    </row>
    <row r="156" spans="1:12" ht="22.5">
      <c r="A156" s="87" t="s">
        <v>387</v>
      </c>
      <c r="B156" s="88"/>
      <c r="C156" s="75"/>
      <c r="D156" s="76"/>
      <c r="E156" s="76"/>
      <c r="F156" s="76"/>
      <c r="G156" s="76"/>
      <c r="H156" s="232"/>
      <c r="I156" s="89"/>
      <c r="J156" s="232"/>
      <c r="K156" s="90"/>
      <c r="L156" s="90"/>
    </row>
    <row r="157" spans="1:12" ht="101.25">
      <c r="A157" s="103" t="s">
        <v>576</v>
      </c>
      <c r="B157" s="104"/>
      <c r="C157" s="75"/>
      <c r="D157" s="76"/>
      <c r="E157" s="76" t="s">
        <v>577</v>
      </c>
      <c r="F157" s="76" t="s">
        <v>1271</v>
      </c>
      <c r="G157" s="76"/>
      <c r="H157" s="89"/>
      <c r="I157" s="89"/>
      <c r="J157" s="232"/>
      <c r="K157" s="90"/>
      <c r="L157" s="90"/>
    </row>
    <row r="158" spans="1:12" ht="239.25" customHeight="1">
      <c r="A158" s="564" t="s">
        <v>1272</v>
      </c>
      <c r="B158" s="565" t="s">
        <v>1273</v>
      </c>
      <c r="C158" s="107" t="s">
        <v>1274</v>
      </c>
      <c r="D158" s="109" t="s">
        <v>1275</v>
      </c>
      <c r="E158" s="109"/>
      <c r="F158" s="109"/>
      <c r="G158" s="109" t="s">
        <v>1276</v>
      </c>
      <c r="H158" s="109" t="s">
        <v>1367</v>
      </c>
      <c r="I158" s="110" t="s">
        <v>1368</v>
      </c>
      <c r="J158" s="239" t="s">
        <v>1369</v>
      </c>
      <c r="K158" s="111" t="s">
        <v>1369</v>
      </c>
      <c r="L158" s="111" t="s">
        <v>1369</v>
      </c>
    </row>
    <row r="159" spans="1:12">
      <c r="A159" s="509" t="s">
        <v>1277</v>
      </c>
      <c r="B159" s="510"/>
      <c r="C159" s="75"/>
      <c r="D159" s="76"/>
      <c r="E159" s="76"/>
      <c r="F159" s="76"/>
      <c r="G159" s="76"/>
      <c r="H159" s="232"/>
      <c r="I159" s="89"/>
      <c r="J159" s="232"/>
      <c r="K159" s="90"/>
      <c r="L159" s="90"/>
    </row>
    <row r="160" spans="1:12" ht="22.5">
      <c r="A160" s="507" t="s">
        <v>387</v>
      </c>
      <c r="B160" s="88"/>
      <c r="C160" s="75"/>
      <c r="D160" s="76"/>
      <c r="E160" s="508"/>
      <c r="F160" s="76"/>
      <c r="G160" s="76"/>
      <c r="H160" s="232"/>
      <c r="I160" s="89"/>
      <c r="J160" s="232"/>
      <c r="K160" s="90"/>
      <c r="L160" s="90"/>
    </row>
    <row r="161" spans="1:12" ht="22.5">
      <c r="A161" s="715" t="s">
        <v>1278</v>
      </c>
      <c r="B161" s="88"/>
      <c r="C161" s="75"/>
      <c r="D161" s="76"/>
      <c r="F161" s="76"/>
      <c r="G161" s="76" t="s">
        <v>1279</v>
      </c>
      <c r="H161" s="89"/>
      <c r="I161" s="89"/>
      <c r="J161" s="232"/>
      <c r="K161" s="90"/>
      <c r="L161" s="90"/>
    </row>
    <row r="162" spans="1:12" ht="15.75" customHeight="1" thickBot="1">
      <c r="A162" s="957" t="s">
        <v>579</v>
      </c>
      <c r="B162" s="957"/>
      <c r="C162" s="957"/>
      <c r="D162" s="957"/>
      <c r="E162" s="957"/>
      <c r="F162" s="957"/>
      <c r="G162" s="957"/>
      <c r="H162" s="957"/>
      <c r="I162" s="957"/>
      <c r="J162" s="232"/>
      <c r="K162" s="90"/>
      <c r="L162" s="90"/>
    </row>
    <row r="163" spans="1:12" ht="409.5">
      <c r="A163" s="147" t="s">
        <v>580</v>
      </c>
      <c r="B163" s="148" t="s">
        <v>581</v>
      </c>
      <c r="C163" s="566" t="s">
        <v>876</v>
      </c>
      <c r="D163" s="148" t="s">
        <v>877</v>
      </c>
      <c r="E163" s="567" t="s">
        <v>1280</v>
      </c>
      <c r="F163" s="102" t="s">
        <v>582</v>
      </c>
      <c r="G163" s="150" t="s">
        <v>1248</v>
      </c>
      <c r="H163" s="148" t="s">
        <v>1370</v>
      </c>
      <c r="I163" s="145" t="s">
        <v>1371</v>
      </c>
      <c r="J163" s="146" t="s">
        <v>581</v>
      </c>
      <c r="K163" s="146" t="s">
        <v>1372</v>
      </c>
      <c r="L163" s="146" t="s">
        <v>1372</v>
      </c>
    </row>
    <row r="164" spans="1:12">
      <c r="A164" s="115" t="s">
        <v>583</v>
      </c>
      <c r="B164" s="88"/>
      <c r="C164" s="75"/>
      <c r="D164" s="76"/>
      <c r="E164" s="76"/>
      <c r="F164" s="76"/>
      <c r="G164" s="76"/>
      <c r="H164" s="232"/>
      <c r="I164" s="89"/>
      <c r="J164" s="232"/>
      <c r="K164" s="90"/>
      <c r="L164" s="90"/>
    </row>
    <row r="165" spans="1:12">
      <c r="A165" s="87" t="s">
        <v>373</v>
      </c>
      <c r="B165" s="88"/>
      <c r="C165" s="75"/>
      <c r="D165" s="76"/>
      <c r="E165" s="76"/>
      <c r="F165" s="76"/>
      <c r="G165" s="76"/>
      <c r="H165" s="232"/>
      <c r="I165" s="89"/>
      <c r="J165" s="232"/>
      <c r="K165" s="90"/>
      <c r="L165" s="90"/>
    </row>
    <row r="166" spans="1:12" ht="102" thickBot="1">
      <c r="A166" s="103" t="s">
        <v>374</v>
      </c>
      <c r="B166" s="104"/>
      <c r="C166" s="105"/>
      <c r="D166" s="97"/>
      <c r="E166" s="97" t="s">
        <v>577</v>
      </c>
      <c r="F166" s="97" t="s">
        <v>578</v>
      </c>
      <c r="G166" s="97" t="s">
        <v>1281</v>
      </c>
      <c r="H166" s="89"/>
      <c r="I166" s="98"/>
      <c r="J166" s="233"/>
      <c r="K166" s="99"/>
      <c r="L166" s="99"/>
    </row>
    <row r="167" spans="1:12" s="711" customFormat="1" ht="168.75" customHeight="1">
      <c r="A167" s="568" t="s">
        <v>584</v>
      </c>
      <c r="B167" s="569" t="s">
        <v>1283</v>
      </c>
      <c r="C167" s="569" t="s">
        <v>1284</v>
      </c>
      <c r="D167" s="111" t="s">
        <v>1285</v>
      </c>
      <c r="E167" s="111" t="s">
        <v>1286</v>
      </c>
      <c r="F167" s="111" t="s">
        <v>1287</v>
      </c>
      <c r="G167" s="150" t="s">
        <v>1288</v>
      </c>
      <c r="H167" s="111" t="s">
        <v>1288</v>
      </c>
      <c r="I167" s="111" t="s">
        <v>1288</v>
      </c>
      <c r="J167" s="111" t="s">
        <v>1288</v>
      </c>
      <c r="K167" s="717"/>
      <c r="L167" s="717"/>
    </row>
    <row r="168" spans="1:12">
      <c r="A168" s="511" t="s">
        <v>585</v>
      </c>
      <c r="B168" s="510"/>
      <c r="C168" s="512"/>
      <c r="D168" s="513"/>
      <c r="E168" s="513"/>
      <c r="F168" s="513"/>
      <c r="G168" s="513"/>
      <c r="H168" s="232"/>
      <c r="I168" s="514"/>
      <c r="J168" s="240"/>
      <c r="K168" s="515"/>
      <c r="L168" s="515"/>
    </row>
    <row r="169" spans="1:12" ht="23.25" thickBot="1">
      <c r="A169" s="87" t="s">
        <v>387</v>
      </c>
      <c r="B169" s="88"/>
      <c r="C169" s="75"/>
      <c r="D169" s="76"/>
      <c r="E169" s="76"/>
      <c r="F169" s="76"/>
      <c r="G169" s="76"/>
      <c r="H169" s="232"/>
      <c r="I169" s="89"/>
      <c r="J169" s="232"/>
      <c r="K169" s="90"/>
      <c r="L169" s="90"/>
    </row>
    <row r="170" spans="1:12">
      <c r="A170" s="87" t="s">
        <v>374</v>
      </c>
      <c r="B170" s="92"/>
      <c r="C170" s="101"/>
      <c r="D170" s="92"/>
      <c r="E170" s="94"/>
      <c r="F170" s="94"/>
      <c r="G170" s="95"/>
      <c r="H170" s="89"/>
      <c r="I170" s="96" t="s">
        <v>54</v>
      </c>
      <c r="J170" s="235" t="s">
        <v>54</v>
      </c>
      <c r="K170" s="90"/>
      <c r="L170" s="90"/>
    </row>
    <row r="171" spans="1:12">
      <c r="A171" s="115" t="s">
        <v>585</v>
      </c>
      <c r="B171" s="88"/>
      <c r="C171" s="105"/>
      <c r="D171" s="97"/>
      <c r="E171" s="97"/>
      <c r="F171" s="97"/>
      <c r="G171" s="97"/>
      <c r="H171" s="232"/>
      <c r="I171" s="98"/>
      <c r="J171" s="233"/>
      <c r="K171" s="90"/>
      <c r="L171" s="90"/>
    </row>
    <row r="172" spans="1:12">
      <c r="A172" s="87" t="s">
        <v>373</v>
      </c>
      <c r="C172" s="100"/>
      <c r="D172" s="100"/>
      <c r="E172" s="100"/>
      <c r="F172" s="100"/>
      <c r="G172" s="100"/>
      <c r="H172" s="89"/>
      <c r="I172" s="100"/>
      <c r="J172" s="100"/>
      <c r="K172" s="99"/>
      <c r="L172" s="99"/>
    </row>
    <row r="173" spans="1:12" ht="168.75">
      <c r="A173" s="559" t="s">
        <v>1249</v>
      </c>
      <c r="B173" s="570" t="s">
        <v>1292</v>
      </c>
      <c r="C173" s="570" t="s">
        <v>1250</v>
      </c>
      <c r="D173" s="571"/>
      <c r="E173" s="571"/>
      <c r="F173" s="571"/>
      <c r="G173" s="571" t="s">
        <v>1251</v>
      </c>
      <c r="H173" s="572" t="s">
        <v>1252</v>
      </c>
      <c r="I173" s="719" t="s">
        <v>1373</v>
      </c>
      <c r="J173" s="111"/>
      <c r="K173" s="111"/>
      <c r="L173" s="111"/>
    </row>
    <row r="174" spans="1:12">
      <c r="A174" s="115" t="s">
        <v>586</v>
      </c>
      <c r="B174" s="75"/>
      <c r="C174" s="76"/>
      <c r="D174" s="76"/>
      <c r="E174" s="76"/>
      <c r="F174" s="76"/>
      <c r="G174" s="76"/>
      <c r="H174" s="232"/>
      <c r="I174" s="232"/>
      <c r="J174" s="90"/>
    </row>
    <row r="175" spans="1:12">
      <c r="A175" s="87" t="s">
        <v>373</v>
      </c>
      <c r="B175" s="75"/>
      <c r="C175" s="76"/>
      <c r="D175" s="76"/>
      <c r="E175" s="76"/>
      <c r="F175" s="76"/>
      <c r="G175" s="76"/>
      <c r="H175" s="232"/>
      <c r="I175" s="232"/>
      <c r="J175" s="100"/>
    </row>
    <row r="176" spans="1:12" ht="22.5">
      <c r="A176" s="87" t="s">
        <v>374</v>
      </c>
      <c r="B176" s="88"/>
      <c r="C176" s="75"/>
      <c r="D176" s="76"/>
      <c r="E176" s="76"/>
      <c r="F176" s="76"/>
      <c r="G176" s="76" t="s">
        <v>1253</v>
      </c>
      <c r="H176" s="89"/>
      <c r="I176" s="89"/>
      <c r="J176" s="232"/>
    </row>
    <row r="177" spans="1:12">
      <c r="A177" s="115" t="s">
        <v>594</v>
      </c>
      <c r="B177" s="957"/>
      <c r="C177" s="957"/>
      <c r="D177" s="957"/>
      <c r="E177" s="957"/>
      <c r="F177" s="957"/>
      <c r="G177" s="957"/>
      <c r="H177" s="957"/>
      <c r="I177" s="957"/>
      <c r="J177" s="957"/>
      <c r="K177" s="230"/>
      <c r="L177" s="230"/>
    </row>
    <row r="178" spans="1:12" ht="23.25" thickBot="1">
      <c r="A178" s="87" t="s">
        <v>387</v>
      </c>
      <c r="B178" s="721"/>
      <c r="C178" s="100"/>
      <c r="D178" s="100"/>
      <c r="E178" s="100"/>
      <c r="F178" s="100"/>
      <c r="G178" s="100"/>
      <c r="H178" s="146"/>
      <c r="I178" s="235"/>
      <c r="K178" s="100"/>
      <c r="L178" s="100"/>
    </row>
    <row r="179" spans="1:12" ht="409.6" thickBot="1">
      <c r="A179" s="147" t="s">
        <v>587</v>
      </c>
      <c r="B179" s="149" t="s">
        <v>1291</v>
      </c>
      <c r="C179" s="148" t="s">
        <v>1290</v>
      </c>
      <c r="D179" s="102" t="s">
        <v>54</v>
      </c>
      <c r="E179" s="102" t="s">
        <v>588</v>
      </c>
      <c r="F179" s="150" t="s">
        <v>589</v>
      </c>
      <c r="G179" s="145" t="s">
        <v>54</v>
      </c>
      <c r="H179" s="145" t="s">
        <v>54</v>
      </c>
      <c r="I179" s="723" t="s">
        <v>54</v>
      </c>
      <c r="J179" s="111" t="s">
        <v>593</v>
      </c>
      <c r="K179" s="723"/>
      <c r="L179" s="723"/>
    </row>
    <row r="180" spans="1:12" ht="409.5">
      <c r="A180" s="147" t="s">
        <v>590</v>
      </c>
      <c r="B180" s="149" t="s">
        <v>591</v>
      </c>
      <c r="C180" s="148" t="s">
        <v>1289</v>
      </c>
      <c r="D180" s="102" t="s">
        <v>54</v>
      </c>
      <c r="E180" s="102" t="s">
        <v>592</v>
      </c>
      <c r="F180" s="150" t="s">
        <v>593</v>
      </c>
      <c r="G180" s="150" t="s">
        <v>593</v>
      </c>
      <c r="H180" s="150" t="s">
        <v>593</v>
      </c>
      <c r="I180" s="145" t="s">
        <v>593</v>
      </c>
      <c r="J180" s="111"/>
      <c r="K180" s="723"/>
      <c r="L180" s="723"/>
    </row>
    <row r="181" spans="1:12">
      <c r="A181" s="115" t="s">
        <v>594</v>
      </c>
      <c r="B181" s="75"/>
      <c r="C181" s="76"/>
      <c r="D181" s="76"/>
      <c r="E181" s="76"/>
      <c r="F181" s="76"/>
      <c r="G181" s="76"/>
      <c r="H181" s="110"/>
      <c r="I181" s="232"/>
      <c r="J181" s="90"/>
    </row>
    <row r="182" spans="1:12" ht="22.5">
      <c r="A182" s="87" t="s">
        <v>387</v>
      </c>
      <c r="B182" s="75"/>
      <c r="C182" s="76"/>
      <c r="D182" s="76"/>
      <c r="E182" s="76"/>
      <c r="F182" s="76"/>
      <c r="G182" s="76"/>
      <c r="H182" s="110"/>
      <c r="I182" s="233"/>
      <c r="J182" s="724"/>
    </row>
  </sheetData>
  <mergeCells count="15">
    <mergeCell ref="B4:K4"/>
    <mergeCell ref="A1:I1"/>
    <mergeCell ref="A2:A3"/>
    <mergeCell ref="B2:B3"/>
    <mergeCell ref="C2:C3"/>
    <mergeCell ref="D2:D3"/>
    <mergeCell ref="E2:J2"/>
    <mergeCell ref="B177:J177"/>
    <mergeCell ref="A147:I147"/>
    <mergeCell ref="A162:I162"/>
    <mergeCell ref="A8:I8"/>
    <mergeCell ref="A48:I48"/>
    <mergeCell ref="A80:H80"/>
    <mergeCell ref="A92:I92"/>
    <mergeCell ref="A106:I106"/>
  </mergeCells>
  <pageMargins left="0.7" right="0.7" top="0.75" bottom="0.75" header="0.3" footer="0.3"/>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1. Criminal and Adm Legislation</vt:lpstr>
      <vt:lpstr>2. Judiciary</vt:lpstr>
      <vt:lpstr>3. Police</vt:lpstr>
      <vt:lpstr>4. Prosecution</vt:lpstr>
      <vt:lpstr>4.Prosecution</vt:lpstr>
      <vt:lpstr>5. Legal Aid Service</vt:lpstr>
      <vt:lpstr>6. Penitentiary</vt:lpstr>
      <vt:lpstr>7. Probation</vt:lpstr>
      <vt:lpstr>8. Justice for Children</vt:lpstr>
      <vt:lpstr>9. Legal Education</vt:lpstr>
      <vt:lpstr>10. Efficient PD's Office</vt:lpstr>
      <vt:lpstr>11. Res_Rehabilitaiton</vt:lpstr>
      <vt:lpstr>'1. Criminal and Adm Legislation'!Print_Area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2017-07-06T05:31:54Z</dcterms:modified>
</cp:coreProperties>
</file>