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tabRatio="917" activeTab="2"/>
  </bookViews>
  <sheets>
    <sheet name="1. Criminal and JJ Legislation" sheetId="4" r:id="rId1"/>
    <sheet name="2. Police" sheetId="13" r:id="rId2"/>
    <sheet name="3. Prosecution" sheetId="23" r:id="rId3"/>
    <sheet name="4. Legal Aid Service" sheetId="15" r:id="rId4"/>
    <sheet name="5. Judiciary " sheetId="16" state="hidden" r:id="rId5"/>
    <sheet name="6. Penitentiary" sheetId="17" r:id="rId6"/>
    <sheet name="7. Probation" sheetId="18" r:id="rId7"/>
    <sheet name="8. Justice for Children" sheetId="19" r:id="rId8"/>
    <sheet name="9. Legal Education" sheetId="20" r:id="rId9"/>
    <sheet name="10. Efficient PD's Office" sheetId="21" r:id="rId10"/>
    <sheet name="11. Res_Rehabilitaiton" sheetId="22" r:id="rId11"/>
  </sheets>
  <definedNames>
    <definedName name="_xlnm.Print_Area" localSheetId="0">'1. Criminal and JJ Legislation'!$A$1:$G$10</definedName>
  </definedNames>
  <calcPr calcId="152511" concurrentCalc="0"/>
</workbook>
</file>

<file path=xl/calcChain.xml><?xml version="1.0" encoding="utf-8"?>
<calcChain xmlns="http://schemas.openxmlformats.org/spreadsheetml/2006/main">
  <c r="K81" i="17" l="1"/>
  <c r="J81" i="17"/>
  <c r="I81" i="17"/>
  <c r="H81" i="17"/>
  <c r="G81" i="17"/>
  <c r="F81" i="17"/>
  <c r="E81" i="17"/>
  <c r="D81" i="17"/>
  <c r="G78" i="17"/>
  <c r="F78" i="17"/>
  <c r="K77" i="17"/>
  <c r="J77" i="17"/>
  <c r="I77" i="17"/>
  <c r="H77" i="17"/>
  <c r="G77" i="17"/>
  <c r="F77" i="17"/>
  <c r="E77" i="17"/>
  <c r="D77" i="17"/>
  <c r="K75" i="17"/>
  <c r="J75" i="17"/>
  <c r="I75" i="17"/>
  <c r="H75" i="17"/>
  <c r="G75" i="17"/>
  <c r="F75" i="17"/>
  <c r="E75" i="17"/>
  <c r="D75" i="17"/>
  <c r="K74" i="17"/>
  <c r="J74" i="17"/>
  <c r="I74" i="17"/>
  <c r="H74" i="17"/>
  <c r="G74" i="17"/>
  <c r="F74" i="17"/>
  <c r="E74" i="17"/>
  <c r="D74" i="17"/>
  <c r="K73" i="17"/>
  <c r="J73" i="17"/>
  <c r="I73" i="17"/>
  <c r="H73" i="17"/>
  <c r="G73" i="17"/>
  <c r="F73" i="17"/>
  <c r="E73" i="17"/>
  <c r="D73" i="17"/>
  <c r="K65" i="17"/>
  <c r="K61" i="17"/>
  <c r="J61" i="17"/>
  <c r="I61" i="17"/>
  <c r="H61" i="17"/>
  <c r="G61" i="17"/>
  <c r="F61" i="17"/>
  <c r="E61" i="17"/>
  <c r="D61" i="17"/>
  <c r="C61" i="17"/>
  <c r="K56" i="17"/>
  <c r="J56" i="17"/>
  <c r="I56" i="17"/>
  <c r="H56" i="17"/>
  <c r="G56" i="17"/>
  <c r="F56" i="17"/>
  <c r="E56" i="17"/>
  <c r="D56" i="17"/>
  <c r="K52" i="17"/>
  <c r="J52" i="17"/>
  <c r="I52" i="17"/>
  <c r="H52" i="17"/>
  <c r="G52" i="17"/>
  <c r="F52" i="17"/>
  <c r="E52" i="17"/>
  <c r="D52" i="17"/>
  <c r="I49" i="17"/>
  <c r="H49" i="17"/>
  <c r="H41" i="17"/>
  <c r="G49" i="17"/>
  <c r="F49" i="17"/>
  <c r="F48" i="17"/>
  <c r="K48" i="17"/>
  <c r="J48" i="17"/>
  <c r="I48" i="17"/>
  <c r="H48" i="17"/>
  <c r="G48" i="17"/>
  <c r="G45" i="17"/>
  <c r="E45" i="17"/>
  <c r="E44" i="17"/>
  <c r="K44" i="17"/>
  <c r="J44" i="17"/>
  <c r="I44" i="17"/>
  <c r="H44" i="17"/>
  <c r="G44" i="17"/>
  <c r="F44" i="17"/>
  <c r="D44" i="17"/>
  <c r="E42" i="17"/>
  <c r="K41" i="17"/>
  <c r="J41" i="17"/>
  <c r="I41" i="17"/>
  <c r="I28" i="17"/>
  <c r="G41" i="17"/>
  <c r="G28" i="17"/>
  <c r="E41" i="17"/>
  <c r="D41" i="17"/>
  <c r="K40" i="17"/>
  <c r="J40" i="17"/>
  <c r="I40" i="17"/>
  <c r="G40" i="17"/>
  <c r="E40" i="17"/>
  <c r="D40" i="17"/>
  <c r="J28" i="17"/>
  <c r="J21" i="17"/>
  <c r="K27" i="17"/>
  <c r="J27" i="17"/>
  <c r="K22" i="17"/>
  <c r="J22" i="17"/>
  <c r="I22" i="17"/>
  <c r="H22" i="17"/>
  <c r="G22" i="17"/>
  <c r="F22" i="17"/>
  <c r="E22" i="17"/>
  <c r="K21" i="17"/>
  <c r="K20" i="17"/>
  <c r="E21" i="17"/>
  <c r="E20" i="17"/>
  <c r="E9" i="17"/>
  <c r="J20" i="17"/>
  <c r="J8" i="17"/>
  <c r="J7" i="17"/>
  <c r="G27" i="17"/>
  <c r="G21" i="17"/>
  <c r="I27" i="17"/>
  <c r="I21" i="17"/>
  <c r="H40" i="17"/>
  <c r="H28" i="17"/>
  <c r="K8" i="17"/>
  <c r="K7" i="17"/>
  <c r="F41" i="17"/>
  <c r="E8" i="17"/>
  <c r="E7" i="17"/>
  <c r="E115" i="21"/>
  <c r="D115" i="21"/>
  <c r="D113" i="21"/>
  <c r="J113" i="21"/>
  <c r="I113" i="21"/>
  <c r="H113" i="21"/>
  <c r="G113" i="21"/>
  <c r="F113" i="21"/>
  <c r="E113" i="21"/>
  <c r="J111" i="21"/>
  <c r="I111" i="21"/>
  <c r="H111" i="21"/>
  <c r="G111" i="21"/>
  <c r="F111" i="21"/>
  <c r="E111" i="21"/>
  <c r="D111" i="21"/>
  <c r="J110" i="21"/>
  <c r="I110" i="21"/>
  <c r="H110" i="21"/>
  <c r="G110" i="21"/>
  <c r="F110" i="21"/>
  <c r="E110" i="21"/>
  <c r="D110" i="21"/>
  <c r="J109" i="21"/>
  <c r="J108" i="21"/>
  <c r="I109" i="21"/>
  <c r="H109" i="21"/>
  <c r="G109" i="21"/>
  <c r="F109" i="21"/>
  <c r="E109" i="21"/>
  <c r="D109" i="21"/>
  <c r="I108" i="21"/>
  <c r="F108" i="21"/>
  <c r="E108" i="21"/>
  <c r="J105" i="21"/>
  <c r="I105" i="21"/>
  <c r="H105" i="21"/>
  <c r="G105" i="21"/>
  <c r="F105" i="21"/>
  <c r="E105" i="21"/>
  <c r="D105" i="21"/>
  <c r="J104" i="21"/>
  <c r="I104" i="21"/>
  <c r="H104" i="21"/>
  <c r="G104" i="21"/>
  <c r="F104" i="21"/>
  <c r="E104" i="21"/>
  <c r="D104" i="21"/>
  <c r="J103" i="21"/>
  <c r="G103" i="21"/>
  <c r="F103" i="21"/>
  <c r="E100" i="21"/>
  <c r="E98" i="21"/>
  <c r="J99" i="21"/>
  <c r="J98" i="21"/>
  <c r="I99" i="21"/>
  <c r="H99" i="21"/>
  <c r="H98" i="21"/>
  <c r="G99" i="21"/>
  <c r="G98" i="21"/>
  <c r="F99" i="21"/>
  <c r="E99" i="21"/>
  <c r="D99" i="21"/>
  <c r="D98" i="21"/>
  <c r="I98" i="21"/>
  <c r="F98" i="21"/>
  <c r="J95" i="21"/>
  <c r="I95" i="21"/>
  <c r="H95" i="21"/>
  <c r="G95" i="21"/>
  <c r="F95" i="21"/>
  <c r="E95" i="21"/>
  <c r="E93" i="21"/>
  <c r="J94" i="21"/>
  <c r="J93" i="21"/>
  <c r="I94" i="21"/>
  <c r="H94" i="21"/>
  <c r="G94" i="21"/>
  <c r="G93" i="21"/>
  <c r="F94" i="21"/>
  <c r="F93" i="21"/>
  <c r="E94" i="21"/>
  <c r="D94" i="21"/>
  <c r="D93" i="21"/>
  <c r="I93" i="21"/>
  <c r="J90" i="21"/>
  <c r="I90" i="21"/>
  <c r="I88" i="21"/>
  <c r="H90" i="21"/>
  <c r="G90" i="21"/>
  <c r="F90" i="21"/>
  <c r="E90" i="21"/>
  <c r="E88" i="21"/>
  <c r="J89" i="21"/>
  <c r="I89" i="21"/>
  <c r="H89" i="21"/>
  <c r="H88" i="21"/>
  <c r="G89" i="21"/>
  <c r="G88" i="21"/>
  <c r="F89" i="21"/>
  <c r="E89" i="21"/>
  <c r="D89" i="21"/>
  <c r="D88" i="21"/>
  <c r="J88" i="21"/>
  <c r="F88" i="21"/>
  <c r="J84" i="21"/>
  <c r="J83" i="21"/>
  <c r="I84" i="21"/>
  <c r="I83" i="21"/>
  <c r="H84" i="21"/>
  <c r="G84" i="21"/>
  <c r="F84" i="21"/>
  <c r="F83" i="21"/>
  <c r="E84" i="21"/>
  <c r="E83" i="21"/>
  <c r="D84" i="21"/>
  <c r="D83" i="21"/>
  <c r="H83" i="21"/>
  <c r="G83" i="21"/>
  <c r="J79" i="21"/>
  <c r="J78" i="21"/>
  <c r="I79" i="21"/>
  <c r="H79" i="21"/>
  <c r="H78" i="21"/>
  <c r="G79" i="21"/>
  <c r="G78" i="21"/>
  <c r="F79" i="21"/>
  <c r="E79" i="21"/>
  <c r="D79" i="21"/>
  <c r="D78" i="21"/>
  <c r="I78" i="21"/>
  <c r="F78" i="21"/>
  <c r="E78" i="21"/>
  <c r="J75" i="21"/>
  <c r="I75" i="21"/>
  <c r="H75" i="21"/>
  <c r="H73" i="21"/>
  <c r="G75" i="21"/>
  <c r="F75" i="21"/>
  <c r="J74" i="21"/>
  <c r="J73" i="21"/>
  <c r="I74" i="21"/>
  <c r="I73" i="21"/>
  <c r="H74" i="21"/>
  <c r="G74" i="21"/>
  <c r="G73" i="21"/>
  <c r="F74" i="21"/>
  <c r="F73" i="21"/>
  <c r="E74" i="21"/>
  <c r="E73" i="21"/>
  <c r="D74" i="21"/>
  <c r="D73" i="21"/>
  <c r="D70" i="21"/>
  <c r="J69" i="21"/>
  <c r="J68" i="21"/>
  <c r="I69" i="21"/>
  <c r="I68" i="21"/>
  <c r="H69" i="21"/>
  <c r="H68" i="21"/>
  <c r="G69" i="21"/>
  <c r="F69" i="21"/>
  <c r="F68" i="21"/>
  <c r="E69" i="21"/>
  <c r="E68" i="21"/>
  <c r="D69" i="21"/>
  <c r="D54" i="21"/>
  <c r="G68" i="21"/>
  <c r="J65" i="21"/>
  <c r="J55" i="21"/>
  <c r="I65" i="21"/>
  <c r="H65" i="21"/>
  <c r="G65" i="21"/>
  <c r="F65" i="21"/>
  <c r="F55" i="21"/>
  <c r="E65" i="21"/>
  <c r="D65" i="21"/>
  <c r="J64" i="21"/>
  <c r="I64" i="21"/>
  <c r="I54" i="21"/>
  <c r="H64" i="21"/>
  <c r="G64" i="21"/>
  <c r="F64" i="21"/>
  <c r="E64" i="21"/>
  <c r="E54" i="21"/>
  <c r="E53" i="21"/>
  <c r="D64" i="21"/>
  <c r="H63" i="21"/>
  <c r="E63" i="21"/>
  <c r="D63" i="21"/>
  <c r="J60" i="21"/>
  <c r="I60" i="21"/>
  <c r="I58" i="21"/>
  <c r="H60" i="21"/>
  <c r="H58" i="21"/>
  <c r="G60" i="21"/>
  <c r="F60" i="21"/>
  <c r="E60" i="21"/>
  <c r="E58" i="21"/>
  <c r="D60" i="21"/>
  <c r="D58" i="21"/>
  <c r="J58" i="21"/>
  <c r="G58" i="21"/>
  <c r="F58" i="21"/>
  <c r="J56" i="21"/>
  <c r="I56" i="21"/>
  <c r="H56" i="21"/>
  <c r="G56" i="21"/>
  <c r="F56" i="21"/>
  <c r="E56" i="21"/>
  <c r="D56" i="21"/>
  <c r="H55" i="21"/>
  <c r="E55" i="21"/>
  <c r="G54" i="21"/>
  <c r="J50" i="21"/>
  <c r="J48" i="21"/>
  <c r="I50" i="21"/>
  <c r="I35" i="21"/>
  <c r="H50" i="21"/>
  <c r="G50" i="21"/>
  <c r="G48" i="21"/>
  <c r="F50" i="21"/>
  <c r="F48" i="21"/>
  <c r="E50" i="21"/>
  <c r="E35" i="21"/>
  <c r="E33" i="21"/>
  <c r="D50" i="21"/>
  <c r="I48" i="21"/>
  <c r="H48" i="21"/>
  <c r="E48" i="21"/>
  <c r="D48" i="21"/>
  <c r="D45" i="21"/>
  <c r="J43" i="21"/>
  <c r="I43" i="21"/>
  <c r="H43" i="21"/>
  <c r="G43" i="21"/>
  <c r="F43" i="21"/>
  <c r="E43" i="21"/>
  <c r="D43" i="21"/>
  <c r="D40" i="21"/>
  <c r="J38" i="21"/>
  <c r="I38" i="21"/>
  <c r="H38" i="21"/>
  <c r="G38" i="21"/>
  <c r="F38" i="21"/>
  <c r="E38" i="21"/>
  <c r="D38" i="21"/>
  <c r="J36" i="21"/>
  <c r="I36" i="21"/>
  <c r="H36" i="21"/>
  <c r="G36" i="21"/>
  <c r="G11" i="21"/>
  <c r="F36" i="21"/>
  <c r="E36" i="21"/>
  <c r="D36" i="21"/>
  <c r="J35" i="21"/>
  <c r="H35" i="21"/>
  <c r="G35" i="21"/>
  <c r="F35" i="21"/>
  <c r="D35" i="21"/>
  <c r="J34" i="21"/>
  <c r="J33" i="21"/>
  <c r="I34" i="21"/>
  <c r="H34" i="21"/>
  <c r="G34" i="21"/>
  <c r="G33" i="21"/>
  <c r="F34" i="21"/>
  <c r="F33" i="21"/>
  <c r="E34" i="21"/>
  <c r="D34" i="21"/>
  <c r="I33" i="21"/>
  <c r="H33" i="21"/>
  <c r="D33" i="21"/>
  <c r="D31" i="21"/>
  <c r="E30" i="21"/>
  <c r="J29" i="21"/>
  <c r="J28" i="21"/>
  <c r="I29" i="21"/>
  <c r="H29" i="21"/>
  <c r="G29" i="21"/>
  <c r="F29" i="21"/>
  <c r="F28" i="21"/>
  <c r="E29" i="21"/>
  <c r="H28" i="21"/>
  <c r="G28" i="21"/>
  <c r="D28" i="21"/>
  <c r="J23" i="21"/>
  <c r="I23" i="21"/>
  <c r="H23" i="21"/>
  <c r="G23" i="21"/>
  <c r="F23" i="21"/>
  <c r="E23" i="21"/>
  <c r="D23" i="21"/>
  <c r="J21" i="21"/>
  <c r="I21" i="21"/>
  <c r="I11" i="21"/>
  <c r="H21" i="21"/>
  <c r="G21" i="21"/>
  <c r="F21" i="21"/>
  <c r="E21" i="21"/>
  <c r="D21" i="21"/>
  <c r="J20" i="21"/>
  <c r="I20" i="21"/>
  <c r="H20" i="21"/>
  <c r="H10" i="21"/>
  <c r="G20" i="21"/>
  <c r="F20" i="21"/>
  <c r="D20" i="21"/>
  <c r="J19" i="21"/>
  <c r="H19" i="21"/>
  <c r="H18" i="21"/>
  <c r="G19" i="21"/>
  <c r="G18" i="21"/>
  <c r="F19" i="21"/>
  <c r="D19" i="21"/>
  <c r="D18" i="21"/>
  <c r="J18" i="21"/>
  <c r="F18" i="21"/>
  <c r="J15" i="21"/>
  <c r="I15" i="21"/>
  <c r="H15" i="21"/>
  <c r="G15" i="21"/>
  <c r="F15" i="21"/>
  <c r="E15" i="21"/>
  <c r="E10" i="21"/>
  <c r="D15" i="21"/>
  <c r="J14" i="21"/>
  <c r="I14" i="21"/>
  <c r="H14" i="21"/>
  <c r="H13" i="21"/>
  <c r="G14" i="21"/>
  <c r="F14" i="21"/>
  <c r="E14" i="21"/>
  <c r="D14" i="21"/>
  <c r="D13" i="21"/>
  <c r="J13" i="21"/>
  <c r="G13" i="21"/>
  <c r="F13" i="21"/>
  <c r="J11" i="21"/>
  <c r="F11" i="21"/>
  <c r="E11" i="21"/>
  <c r="G20" i="17"/>
  <c r="G8" i="17"/>
  <c r="G7" i="17"/>
  <c r="F28" i="17"/>
  <c r="F40" i="17"/>
  <c r="I20" i="17"/>
  <c r="I8" i="17"/>
  <c r="I7" i="17"/>
  <c r="H27" i="17"/>
  <c r="H21" i="17"/>
  <c r="I55" i="21"/>
  <c r="I10" i="21"/>
  <c r="F54" i="21"/>
  <c r="F53" i="21"/>
  <c r="F63" i="21"/>
  <c r="E19" i="21"/>
  <c r="E28" i="21"/>
  <c r="D11" i="21"/>
  <c r="D55" i="21"/>
  <c r="D10" i="21"/>
  <c r="I63" i="21"/>
  <c r="G63" i="21"/>
  <c r="H93" i="21"/>
  <c r="D103" i="21"/>
  <c r="H103" i="21"/>
  <c r="G108" i="21"/>
  <c r="I53" i="21"/>
  <c r="E13" i="21"/>
  <c r="I13" i="21"/>
  <c r="J10" i="21"/>
  <c r="H54" i="21"/>
  <c r="J54" i="21"/>
  <c r="J53" i="21"/>
  <c r="J63" i="21"/>
  <c r="D68" i="21"/>
  <c r="D9" i="21"/>
  <c r="D8" i="21"/>
  <c r="J9" i="21"/>
  <c r="I19" i="21"/>
  <c r="I28" i="21"/>
  <c r="F10" i="21"/>
  <c r="H11" i="21"/>
  <c r="G9" i="21"/>
  <c r="G10" i="21"/>
  <c r="G55" i="21"/>
  <c r="G53" i="21"/>
  <c r="E103" i="21"/>
  <c r="I103" i="21"/>
  <c r="D108" i="21"/>
  <c r="H108" i="21"/>
  <c r="H20" i="17"/>
  <c r="H8" i="17"/>
  <c r="H7" i="17"/>
  <c r="F21" i="17"/>
  <c r="F27" i="17"/>
  <c r="H53" i="21"/>
  <c r="H9" i="21"/>
  <c r="H8" i="21"/>
  <c r="G8" i="21"/>
  <c r="I9" i="21"/>
  <c r="I8" i="21"/>
  <c r="I18" i="21"/>
  <c r="E9" i="21"/>
  <c r="E8" i="21"/>
  <c r="E18" i="21"/>
  <c r="D53" i="21"/>
  <c r="F9" i="21"/>
  <c r="F8" i="21"/>
  <c r="J8" i="21"/>
  <c r="F20" i="17"/>
  <c r="F8" i="17"/>
  <c r="F7" i="17"/>
  <c r="J185" i="18"/>
  <c r="I185" i="18"/>
  <c r="H185" i="18"/>
  <c r="G185" i="18"/>
  <c r="F185" i="18"/>
  <c r="E185" i="18"/>
  <c r="D185" i="18"/>
  <c r="J180" i="18"/>
  <c r="I180" i="18"/>
  <c r="H180" i="18"/>
  <c r="G180" i="18"/>
  <c r="F180" i="18"/>
  <c r="E180" i="18"/>
  <c r="D180" i="18"/>
  <c r="D173" i="18"/>
  <c r="D171" i="18"/>
  <c r="D170" i="18"/>
  <c r="J170" i="18"/>
  <c r="I170" i="18"/>
  <c r="H170" i="18"/>
  <c r="G170" i="18"/>
  <c r="E170" i="18"/>
  <c r="J163" i="18"/>
  <c r="I163" i="18"/>
  <c r="H163" i="18"/>
  <c r="G163" i="18"/>
  <c r="F163" i="18"/>
  <c r="E163" i="18"/>
  <c r="D163" i="18"/>
  <c r="J144" i="18"/>
  <c r="I144" i="18"/>
  <c r="H144" i="18"/>
  <c r="G144" i="18"/>
  <c r="F144" i="18"/>
  <c r="E144" i="18"/>
  <c r="D144" i="18"/>
  <c r="J139" i="18"/>
  <c r="I139" i="18"/>
  <c r="H139" i="18"/>
  <c r="G139" i="18"/>
  <c r="F139" i="18"/>
  <c r="E139" i="18"/>
  <c r="D139" i="18"/>
  <c r="J134" i="18"/>
  <c r="I134" i="18"/>
  <c r="H134" i="18"/>
  <c r="G134" i="18"/>
  <c r="F134" i="18"/>
  <c r="E134" i="18"/>
  <c r="D134" i="18"/>
  <c r="J129" i="18"/>
  <c r="I129" i="18"/>
  <c r="H129" i="18"/>
  <c r="G129" i="18"/>
  <c r="F129" i="18"/>
  <c r="E129" i="18"/>
  <c r="D129" i="18"/>
  <c r="J124" i="18"/>
  <c r="I124" i="18"/>
  <c r="H124" i="18"/>
  <c r="G124" i="18"/>
  <c r="F124" i="18"/>
  <c r="E124" i="18"/>
  <c r="D124" i="18"/>
  <c r="J119" i="18"/>
  <c r="I119" i="18"/>
  <c r="H119" i="18"/>
  <c r="G119" i="18"/>
  <c r="F119" i="18"/>
  <c r="E119" i="18"/>
  <c r="D119" i="18"/>
  <c r="J96" i="18"/>
  <c r="G96" i="18"/>
  <c r="F96" i="18"/>
  <c r="E96" i="18"/>
  <c r="D96" i="18"/>
  <c r="J91" i="18"/>
  <c r="I91" i="18"/>
  <c r="H91" i="18"/>
  <c r="G91" i="18"/>
  <c r="F91" i="18"/>
  <c r="E91" i="18"/>
  <c r="D91" i="18"/>
  <c r="J85" i="18"/>
  <c r="I85" i="18"/>
  <c r="H85" i="18"/>
  <c r="G85" i="18"/>
  <c r="F85" i="18"/>
  <c r="E85" i="18"/>
  <c r="D85" i="18"/>
  <c r="J80" i="18"/>
  <c r="I80" i="18"/>
  <c r="H80" i="18"/>
  <c r="G80" i="18"/>
  <c r="F80" i="18"/>
  <c r="E80" i="18"/>
  <c r="D80" i="18"/>
  <c r="J78" i="18"/>
  <c r="I78" i="18"/>
  <c r="H78" i="18"/>
  <c r="G78" i="18"/>
  <c r="F78" i="18"/>
  <c r="E78" i="18"/>
  <c r="D78" i="18"/>
  <c r="J77" i="18"/>
  <c r="I77" i="18"/>
  <c r="H77" i="18"/>
  <c r="G77" i="18"/>
  <c r="F77" i="18"/>
  <c r="E77" i="18"/>
  <c r="D77" i="18"/>
  <c r="J76" i="18"/>
  <c r="J75" i="18"/>
  <c r="I76" i="18"/>
  <c r="H76" i="18"/>
  <c r="H75" i="18"/>
  <c r="G76" i="18"/>
  <c r="G75" i="18"/>
  <c r="F76" i="18"/>
  <c r="F75" i="18"/>
  <c r="E76" i="18"/>
  <c r="D76" i="18"/>
  <c r="D75" i="18"/>
  <c r="I75" i="18"/>
  <c r="E75" i="18"/>
  <c r="J62" i="18"/>
  <c r="I62" i="18"/>
  <c r="H62" i="18"/>
  <c r="G62" i="18"/>
  <c r="F62" i="18"/>
  <c r="E62" i="18"/>
  <c r="D62" i="18"/>
  <c r="J54" i="18"/>
  <c r="I54" i="18"/>
  <c r="H54" i="18"/>
  <c r="G54" i="18"/>
  <c r="F54" i="18"/>
  <c r="E54" i="18"/>
  <c r="D54" i="18"/>
  <c r="J50" i="18"/>
  <c r="J49" i="18"/>
  <c r="I49" i="18"/>
  <c r="H49" i="18"/>
  <c r="G49" i="18"/>
  <c r="F49" i="18"/>
  <c r="J39" i="18"/>
  <c r="I39" i="18"/>
  <c r="H39" i="18"/>
  <c r="G39" i="18"/>
  <c r="F39" i="18"/>
  <c r="E39" i="18"/>
  <c r="D39" i="18"/>
  <c r="J29" i="18"/>
  <c r="I29" i="18"/>
  <c r="H29" i="18"/>
  <c r="G29" i="18"/>
  <c r="F29" i="18"/>
  <c r="E29" i="18"/>
  <c r="D29" i="18"/>
  <c r="J24" i="18"/>
  <c r="I24" i="18"/>
  <c r="H24" i="18"/>
  <c r="G24" i="18"/>
  <c r="F24" i="18"/>
  <c r="J19" i="18"/>
  <c r="I19" i="18"/>
  <c r="H19" i="18"/>
  <c r="G19" i="18"/>
  <c r="F19" i="18"/>
  <c r="J8" i="18"/>
  <c r="I8" i="18"/>
  <c r="H8" i="18"/>
  <c r="G8" i="18"/>
  <c r="F8" i="18"/>
  <c r="H55" i="15"/>
  <c r="G55" i="15"/>
  <c r="F55" i="15"/>
  <c r="E55" i="15"/>
  <c r="H54" i="15"/>
  <c r="G54" i="15"/>
  <c r="F54" i="15"/>
  <c r="E54" i="15"/>
  <c r="D54" i="15"/>
  <c r="H51" i="15"/>
  <c r="G51" i="15"/>
  <c r="G35" i="15"/>
  <c r="G34" i="15"/>
  <c r="F51" i="15"/>
  <c r="F35" i="15"/>
  <c r="F34" i="15"/>
  <c r="E51" i="15"/>
  <c r="H50" i="15"/>
  <c r="G50" i="15"/>
  <c r="F50" i="15"/>
  <c r="E50" i="15"/>
  <c r="H47" i="15"/>
  <c r="H46" i="15"/>
  <c r="G47" i="15"/>
  <c r="G46" i="15"/>
  <c r="F47" i="15"/>
  <c r="F46" i="15"/>
  <c r="E46" i="15"/>
  <c r="D46" i="15"/>
  <c r="H42" i="15"/>
  <c r="G42" i="15"/>
  <c r="F42" i="15"/>
  <c r="E42" i="15"/>
  <c r="D42" i="15"/>
  <c r="H38" i="15"/>
  <c r="G38" i="15"/>
  <c r="F38" i="15"/>
  <c r="E38" i="15"/>
  <c r="D38" i="15"/>
  <c r="H35" i="15"/>
  <c r="H34" i="15"/>
  <c r="E35" i="15"/>
  <c r="D35" i="15"/>
  <c r="D34" i="15"/>
  <c r="E34" i="15"/>
  <c r="H30" i="15"/>
  <c r="G30" i="15"/>
  <c r="F30" i="15"/>
  <c r="E30" i="15"/>
  <c r="D30" i="15"/>
  <c r="H26" i="15"/>
  <c r="G26" i="15"/>
  <c r="F26" i="15"/>
  <c r="E26" i="15"/>
  <c r="D26" i="15"/>
  <c r="H23" i="15"/>
  <c r="H15" i="15"/>
  <c r="H7" i="15"/>
  <c r="H6" i="15"/>
  <c r="G23" i="15"/>
  <c r="E23" i="15"/>
  <c r="G22" i="15"/>
  <c r="G14" i="15"/>
  <c r="F22" i="15"/>
  <c r="E22" i="15"/>
  <c r="D22" i="15"/>
  <c r="H18" i="15"/>
  <c r="G18" i="15"/>
  <c r="F18" i="15"/>
  <c r="E18" i="15"/>
  <c r="E14" i="15"/>
  <c r="D18" i="15"/>
  <c r="D14" i="15"/>
  <c r="G15" i="15"/>
  <c r="F15" i="15"/>
  <c r="F7" i="15"/>
  <c r="F6" i="15"/>
  <c r="E15" i="15"/>
  <c r="E7" i="15"/>
  <c r="E6" i="15"/>
  <c r="D15" i="15"/>
  <c r="F14" i="15"/>
  <c r="H11" i="15"/>
  <c r="G11" i="15"/>
  <c r="G7" i="15"/>
  <c r="G6" i="15"/>
  <c r="F11" i="15"/>
  <c r="E11" i="15"/>
  <c r="H10" i="15"/>
  <c r="G10" i="15"/>
  <c r="F10" i="15"/>
  <c r="E10" i="15"/>
  <c r="D10" i="15"/>
  <c r="D7" i="15"/>
  <c r="D6" i="15"/>
  <c r="H14" i="15"/>
  <c r="H22" i="15"/>
</calcChain>
</file>

<file path=xl/comments1.xml><?xml version="1.0" encoding="utf-8"?>
<comments xmlns="http://schemas.openxmlformats.org/spreadsheetml/2006/main">
  <authors>
    <author>Author</author>
  </authors>
  <commentList>
    <comment ref="A5" authorId="0" shapeId="0">
      <text>
        <r>
          <rPr>
            <b/>
            <sz val="9"/>
            <color indexed="81"/>
            <rFont val="Tahoma"/>
            <family val="2"/>
          </rPr>
          <t>Author:</t>
        </r>
        <r>
          <rPr>
            <sz val="9"/>
            <color indexed="81"/>
            <rFont val="Tahoma"/>
            <family val="2"/>
          </rPr>
          <t xml:space="preserve">
მიმართულების ნაცვლად სახალხო დამცველთან წერია შედეგი</t>
        </r>
      </text>
    </comment>
    <comment ref="A7" authorId="0" shapeId="0">
      <text>
        <r>
          <rPr>
            <b/>
            <sz val="9"/>
            <color indexed="81"/>
            <rFont val="Tahoma"/>
            <family val="2"/>
          </rPr>
          <t>Author:</t>
        </r>
        <r>
          <rPr>
            <sz val="9"/>
            <color indexed="81"/>
            <rFont val="Tahoma"/>
            <family val="2"/>
          </rPr>
          <t xml:space="preserve">
აქ ალბათ უნდა იყოს მიმართულება 3.1 </t>
        </r>
      </text>
    </comment>
  </commentList>
</comments>
</file>

<file path=xl/comments2.xml><?xml version="1.0" encoding="utf-8"?>
<comments xmlns="http://schemas.openxmlformats.org/spreadsheetml/2006/main">
  <authors>
    <author>Author</author>
  </authors>
  <commentList>
    <comment ref="I5" authorId="0" shapeId="0">
      <text>
        <r>
          <rPr>
            <b/>
            <sz val="9"/>
            <color indexed="81"/>
            <rFont val="Tahoma"/>
            <family val="2"/>
          </rPr>
          <t>Author:</t>
        </r>
        <r>
          <rPr>
            <sz val="9"/>
            <color indexed="81"/>
            <rFont val="Tahoma"/>
            <family val="2"/>
          </rPr>
          <t xml:space="preserve">
შენიშნვები საჭიროა დარჩეს? რეალურად ეს კომენტარი ეხება ბიუჯეტს</t>
        </r>
      </text>
    </comment>
    <comment ref="A13" authorId="0" shapeId="0">
      <text>
        <r>
          <rPr>
            <b/>
            <sz val="9"/>
            <color indexed="81"/>
            <rFont val="Tahoma"/>
            <family val="2"/>
          </rPr>
          <t>Author:</t>
        </r>
        <r>
          <rPr>
            <sz val="9"/>
            <color indexed="81"/>
            <rFont val="Tahoma"/>
            <family val="2"/>
          </rPr>
          <t xml:space="preserve">
საბიუჯეტო ასიგნებების გარდა, ასევე საჭიროა დონორის ტექნიკური დახმარება</t>
        </r>
      </text>
    </comment>
  </commentList>
</comments>
</file>

<file path=xl/comments3.xml><?xml version="1.0" encoding="utf-8"?>
<comments xmlns="http://schemas.openxmlformats.org/spreadsheetml/2006/main">
  <authors>
    <author>Author</author>
  </authors>
  <commentList>
    <comment ref="D35" authorId="0" shapeId="0">
      <text>
        <r>
          <rPr>
            <b/>
            <sz val="8"/>
            <color indexed="81"/>
            <rFont val="Tahoma"/>
            <family val="2"/>
            <charset val="204"/>
          </rPr>
          <t>Author:</t>
        </r>
        <r>
          <rPr>
            <sz val="8"/>
            <color indexed="81"/>
            <rFont val="Tahoma"/>
            <family val="2"/>
            <charset val="204"/>
          </rPr>
          <t xml:space="preserve">
5000 კომპიუტერები და დანარჩენი რემონტები</t>
        </r>
      </text>
    </comment>
    <comment ref="D44" authorId="0" shapeId="0">
      <text>
        <r>
          <rPr>
            <b/>
            <sz val="8"/>
            <color indexed="81"/>
            <rFont val="Tahoma"/>
            <family val="2"/>
            <charset val="204"/>
          </rPr>
          <t>Author:</t>
        </r>
        <r>
          <rPr>
            <sz val="8"/>
            <color indexed="81"/>
            <rFont val="Tahoma"/>
            <family val="2"/>
            <charset val="204"/>
          </rPr>
          <t xml:space="preserve">
აუდიტორული შემოწმება - 30 000 ლარი; საკონსულტაციო მომსახურება 20 000 ლარი;      პერსონალის გადამზადება, ტრეინინგი – 15 000 ლარი;          სოფტებისა და პროგრამების შესყიდვა 20 000 ლარი;             სულ 85 000 ლარი </t>
        </r>
      </text>
    </comment>
    <comment ref="D46" authorId="0" shapeId="0">
      <text>
        <r>
          <rPr>
            <b/>
            <sz val="8"/>
            <color indexed="81"/>
            <rFont val="Tahoma"/>
            <family val="2"/>
            <charset val="204"/>
          </rPr>
          <t>Author:</t>
        </r>
        <r>
          <rPr>
            <sz val="8"/>
            <color indexed="81"/>
            <rFont val="Tahoma"/>
            <family val="2"/>
            <charset val="204"/>
          </rPr>
          <t xml:space="preserve">
სოფტები და პროგრამები</t>
        </r>
      </text>
    </comment>
  </commentList>
</comments>
</file>

<file path=xl/comments4.xml><?xml version="1.0" encoding="utf-8"?>
<comments xmlns="http://schemas.openxmlformats.org/spreadsheetml/2006/main">
  <authors>
    <author>Author</author>
  </authors>
  <commentList>
    <comment ref="D116" authorId="0" shapeId="0">
      <text>
        <r>
          <rPr>
            <b/>
            <sz val="9"/>
            <color indexed="81"/>
            <rFont val="Tahoma"/>
            <family val="2"/>
          </rPr>
          <t>Author:</t>
        </r>
        <r>
          <rPr>
            <sz val="9"/>
            <color indexed="81"/>
            <rFont val="Tahoma"/>
            <family val="2"/>
          </rPr>
          <t xml:space="preserve">
(ხშირად მოთხოვნადი სარეაბილიტაციო მომსახურებების ორგანიზაციის ბაზაზე დაგეგმისათვის სრულწლოვნებისა და არასრულწლოვნებისათვის, ეს არის სს მართლმს. სისტემაში რესოც-რეაბ სტრატეგიის სამოქმედო გეგმის 1.4 პუნქტიდან</t>
        </r>
      </text>
    </comment>
    <comment ref="E116" authorId="0" shapeId="0">
      <text>
        <r>
          <rPr>
            <b/>
            <sz val="9"/>
            <color indexed="81"/>
            <rFont val="Tahoma"/>
            <family val="2"/>
          </rPr>
          <t>Author:</t>
        </r>
        <r>
          <rPr>
            <sz val="9"/>
            <color indexed="81"/>
            <rFont val="Tahoma"/>
            <family val="2"/>
          </rPr>
          <t xml:space="preserve">
50 000 სარეაბილიტაციო მომსახურებებზე ზრდასრულთა და არასრულწოვანთათვის; 5 000 კი ემატება სისტემაში რესოც-რეაბ სტრატეგიის სამოქმედო გეგმის 1.4 პუნქტიდან</t>
        </r>
      </text>
    </comment>
    <comment ref="A145" authorId="0" shapeId="0">
      <text>
        <r>
          <rPr>
            <b/>
            <sz val="9"/>
            <color indexed="81"/>
            <rFont val="Tahoma"/>
            <family val="2"/>
            <charset val="204"/>
          </rPr>
          <t>Author:</t>
        </r>
        <r>
          <rPr>
            <sz val="9"/>
            <color indexed="81"/>
            <rFont val="Tahoma"/>
            <family val="2"/>
          </rPr>
          <t xml:space="preserve">
ეს პუნქტი ასევე გაწერილი გვაქვს რეაბილიტაციის თავშიც და აქაც თუ საჭიროა შეგვიძლია დავტოვოთ</t>
        </r>
      </text>
    </comment>
  </commentList>
</comments>
</file>

<file path=xl/comments5.xml><?xml version="1.0" encoding="utf-8"?>
<comments xmlns="http://schemas.openxmlformats.org/spreadsheetml/2006/main">
  <authors>
    <author>Author</author>
  </authors>
  <commentList>
    <comment ref="E84" authorId="0" shapeId="0">
      <text>
        <r>
          <rPr>
            <b/>
            <sz val="9"/>
            <color indexed="81"/>
            <rFont val="Tahoma"/>
            <family val="2"/>
            <charset val="204"/>
          </rPr>
          <t>Author:</t>
        </r>
        <r>
          <rPr>
            <sz val="9"/>
            <color indexed="81"/>
            <rFont val="Tahoma"/>
            <family val="2"/>
            <charset val="204"/>
          </rPr>
          <t xml:space="preserve">
გენდერული თანასწორობის დეპარტამენტის ხელფასი</t>
        </r>
      </text>
    </comment>
  </commentList>
</comments>
</file>

<file path=xl/comments6.xml><?xml version="1.0" encoding="utf-8"?>
<comments xmlns="http://schemas.openxmlformats.org/spreadsheetml/2006/main">
  <authors>
    <author>Author</author>
  </authors>
  <commentList>
    <comment ref="E34" authorId="0" shapeId="0">
      <text>
        <r>
          <rPr>
            <b/>
            <sz val="9"/>
            <color indexed="81"/>
            <rFont val="Tahoma"/>
            <family val="2"/>
            <charset val="204"/>
          </rPr>
          <t>Author:</t>
        </r>
        <r>
          <rPr>
            <sz val="9"/>
            <color indexed="81"/>
            <rFont val="Tahoma"/>
            <family val="2"/>
            <charset val="204"/>
          </rPr>
          <t xml:space="preserve">
არ ვართ როგორც პასუხისმგებელი, თუმცა სტანდარტზე შეგვიძლია დავწეროთ</t>
        </r>
      </text>
    </comment>
  </commentList>
</comments>
</file>

<file path=xl/sharedStrings.xml><?xml version="1.0" encoding="utf-8"?>
<sst xmlns="http://schemas.openxmlformats.org/spreadsheetml/2006/main" count="3551" uniqueCount="1663">
  <si>
    <t>კანონპროექტის მდგომარეობა</t>
  </si>
  <si>
    <t>ზოგადი ნაწილი</t>
  </si>
  <si>
    <t>კერძო ნაწილი</t>
  </si>
  <si>
    <t>შეჯიბრებითობის პრინციპის და დაცვის მხარის უფლებების განმტკიცება</t>
  </si>
  <si>
    <t>ნაფიც მსაჯულთა სასამართლოს რეფორმა</t>
  </si>
  <si>
    <t>ცვლილების შინაარსი</t>
  </si>
  <si>
    <t xml:space="preserve">1.1 საქართველოს სისხლის სამართლის კოდექსი </t>
  </si>
  <si>
    <t xml:space="preserve">1.2 ცვლილებები სისხლის სამართლის საპროცესო კოდექსში </t>
  </si>
  <si>
    <t>1.3 არასრულწლოვანთა მართლმსაჯულების კოდექსი</t>
  </si>
  <si>
    <t># ნორმატიული აქტი</t>
  </si>
  <si>
    <t xml:space="preserve">საჯარო განხილვა (კონფერენცია, სიმპოზიუმი სავარაუდო თარიღი) </t>
  </si>
  <si>
    <t>მთავრობის სხდომაზე გატანა                               (სავარუდო თარიღი)</t>
  </si>
  <si>
    <t>უფლებამოსილი ორგანოსათვის წარდგენა                     (სავარაუდო თარიღი)</t>
  </si>
  <si>
    <t xml:space="preserve">პროექტის აღწერა (ინტერვენციული ლოგიკა)  </t>
  </si>
  <si>
    <t xml:space="preserve">ინდიკატორები, /ქმედებები _x000D_
</t>
  </si>
  <si>
    <t>საფუძველი 2012 _x000D_
(ქმედებების საფუძველის გრაფას ნუ შეავსებთ)</t>
  </si>
  <si>
    <t>მიზანი/მიღწეული 2015</t>
  </si>
  <si>
    <t xml:space="preserve">მიზანი/მიღწეუ_x000D_
ლი 2016 _x000D_
</t>
  </si>
  <si>
    <t xml:space="preserve">მიზანი/მიღწეუ_x000D_
ლი 2017 _x000D_
</t>
  </si>
  <si>
    <t xml:space="preserve">მიზანი/მიღწეუ_x000D_
ლი 2018 _x000D_
</t>
  </si>
  <si>
    <t xml:space="preserve">მიზანი/მიღწეუ_x000D_
ლი 2019 _x000D_
</t>
  </si>
  <si>
    <t xml:space="preserve">პროგრამის ამოცანა  – 2 პოლიცია პოლიციის სიტემაში განხორციელებული რეფორმების შედეგად მიღწეული პროგრესის შენარჩუნება, დანაშაულის პრევენცისა და ეფექტური გამოძიების სტანდარტების გაუმჯობესებით, ადამიანის უფლებების დაცვის სტანდარტების გაძლიერება და მოყვანა საერთაშორისო სტანდარტებთან შესაბამისობაში.
 </t>
  </si>
  <si>
    <t>ქმედებები/ინდიკატორები:</t>
  </si>
  <si>
    <t>მიზნები:</t>
  </si>
  <si>
    <t xml:space="preserve">1) გამოკითხულ ადამიანთა საერთო პროცენტული მაჩვენებელი, რომლებიც ნდობას გამოხატავენ პოლიციის მიმართ, ასახული 
დანაშაულის კვლევაში.
  2) გამოძიებული  დანაშაულების გაზრდილი რაოდენობა 
</t>
  </si>
  <si>
    <t xml:space="preserve">
1) დანაშაულის რაოდენობის შემცირება                                            2) გამოძიებული საქმეების რაოდენობის გაზრდა 
</t>
  </si>
  <si>
    <t xml:space="preserve">
1) დანაშაულის რაოდენობის შემცირება            2) გამოძიებული საქმეების რაოდენობის გაზრდა 
</t>
  </si>
  <si>
    <t xml:space="preserve">
1) დანაშაულის რაოდენობის შემცირება                                                2) გამოძიებული საქმეების რაოდენობის გაზრდა 
</t>
  </si>
  <si>
    <t>სულ პროექტი</t>
  </si>
  <si>
    <t>სახელმწიფო ბიუჯეტი</t>
  </si>
  <si>
    <t>დონორები</t>
  </si>
  <si>
    <t>სხვა სახსრები</t>
  </si>
  <si>
    <t>მოსაძიებელია</t>
  </si>
  <si>
    <t>2.1 შინაგან საქმეთა სამინისტროს დანაშაულთან ბრძოლისა და გამოძიების მეთოდების საერთაშორისო სტანდარტებთან შესაბამისობაში მოყვანა გაუმჯობესებული ინფრასტრუქტურით, მატერიალურ-ტექნიკური რესურსით და სრულყოფილი მონაცემთა ბაზებით</t>
  </si>
  <si>
    <t xml:space="preserve">1) შსს 112-ის გაუმჯობესებული ინფრასტრუქტურა და აღჭურვილობა;                                                   2) კინოლოგიის სამსახურისა და დროებითი მოთავსების იზოლატორების განვითარებული ინფრასტრუქტურა;                                          3) შემცირებული დანაშაულის სტატისტიკა </t>
  </si>
  <si>
    <t xml:space="preserve">1) 112-ის პროგრამული უზრუნველყოფისა და ინფრასტრუქტურის განვითარება                                  2) დმი-ს ინფრასტრუქტურისა და პირობების გაუმჯობესება;                 3) კინოლოგიური სამსახურის რეკონსტრუქცია/აღდგენა                </t>
  </si>
  <si>
    <t xml:space="preserve">1) 112-ის პროგრამული უზრუნველყოფის განვითარება                                 2) დმი-ს ინფრასტრუქტურისა და პირობების გაუმჯობესება;                                     3) კინოლოგიური სამსახურის რეკონსტრუქცია/აღდგენა                </t>
  </si>
  <si>
    <t xml:space="preserve">1) 112-ის პროგრამული უზრუნველყოფის განვითარება                                        2) დმი-ს ინფრასტრუქტურისა და პირობების გაუმჯობესება;              3)  სასაზღვრო სექტორებზე კინოლოგიური ინფრასტრუქტურის განვითარება                          </t>
  </si>
  <si>
    <t xml:space="preserve">1)  დმი-ს ინფრასტრუქტურისა და პირობების გაუმჯობესება; 2) სასაზღვრო სექტორებზე კინოლოგიური ინფრასტრუქტურის განვითარება                </t>
  </si>
  <si>
    <t xml:space="preserve">1) დმი-ს ინფრასტრუქტურისა და პირობების გაუმჯობესება;  2) სასაზღვრო სექტორებზე კინოლოგიური ინფრასტრუქტურის განვითარება                   </t>
  </si>
  <si>
    <t>ბიუჯეტი დათვლილია,  მოსაძიებელია დონორი</t>
  </si>
  <si>
    <t>177,840.00****</t>
  </si>
  <si>
    <t xml:space="preserve">საქმიანობა 2.1.1.  უსაფრთხოების უზრუნველყოფისა და სერვისებზე ხელმისაწვდომობის გაზრდის მიზნით შსს საგანგებო სიტუაციების ცენტრის - 112-ს პროგრამული უზრუნველოყოფისა და სერვერების განვითარება  </t>
  </si>
  <si>
    <t xml:space="preserve">1) 112-ის უსაფრთხო და ეფექტური მომსახურება  </t>
  </si>
  <si>
    <t xml:space="preserve">1) შეზღუდული შესაძლებლობების მქონე პირთათვის (მეტყველებისა და სმენის შეზღუდული შესაძლებლობების მქონე პირთათვის) ხელმისაწვდომი მომსახურების უზრუნველყოფის მიზნით შესაბამისი დაკავშირების არხების დანერგვა და პროგრამული უზრუნველყოფის შექმნა                                                   2) 112-ის სამისამართო ბაზის განახლება                                          3) გადაუდებელი დახმარების ინციდენტის ტიპებისა და საქმის პრიორიტეტების განმსაზღვრელი პროგრამის დანერგვა                                            4) ალტერნატიული დატა  ცენტრის შექმნა.                                </t>
  </si>
  <si>
    <t>გადაუდებელი დახმარების ინციდენტის ტიპებისა და საქმის პრიორიტეტების განმსაზღვრელი პროგრამის დანერგვა</t>
  </si>
  <si>
    <t>გადაუდებელი დახმარების ინციდენტის ტიპებისა და საქმის პრიორიტეტების განმსაზღვრელი პროგრამის გაშვება</t>
  </si>
  <si>
    <t>შესრულებულია</t>
  </si>
  <si>
    <t>1,988,840.00****</t>
  </si>
  <si>
    <t xml:space="preserve">ქმედებები/ინდიკატორები:  </t>
  </si>
  <si>
    <t>საქმიანობა 2.1.2 112-ის ინფრასტრუქტურის შემდგომი  განვითარება და აღჭურვა</t>
  </si>
  <si>
    <t xml:space="preserve">1) ქვეყანაში საგანგებო სიტუაციების მართვისა და გადაუდებელი დახმარების დროს უზრუნველყოფილი 112-ის გაუმჯობესებული, სწრაფი და ეფექტური მომსახურება                        </t>
  </si>
  <si>
    <t xml:space="preserve">1) 112-ის ახალი ადმინისტრაციული შენობის მშენებლობისათვის საჭირო სამუშაოების განხორციელება (პროექტირება) და მშენებლობის დაწყება;            2) ალტერნატიული ცენტრის მშენებლობისათვის საჭირო სამუშაოების განხორციელება (პროექტირება) და მშენებლობის დაწყება            3) ალტერნატიული ცენტრისთვის კომპიუტერული ინფრასტრუქტურის შექმნა                                                  </t>
  </si>
  <si>
    <t>1) 112-ის ადმინისტრაციული შენობის აშენება;                          2) ალტერნატიული ცენტრის მშენებლობა და ტექნიკური აღჭურვა</t>
  </si>
  <si>
    <t>შესრულებული</t>
  </si>
  <si>
    <t xml:space="preserve">საქმიანობა 2.1..3  ადამიანის უფლებების დაცვის გაუმჯობესების მიზნით დროებითი მოთავსების იზოლატორების ინფრასტრუქტურის განვითარება და შესაბამისი პირობების უზრუნველყოფა
_x000D_
_x000D_
</t>
  </si>
  <si>
    <r>
      <t>1) დროებითი მოთავსების იზოლატორების განვითარებული ინფრასტრუქტურა  (აშენებული/გარემონტებული დმი-ს რიცხვობრივი მაჩვენებელი)                                              2)</t>
    </r>
    <r>
      <rPr>
        <sz val="8"/>
        <rFont val="Calibri"/>
        <family val="2"/>
        <charset val="204"/>
        <scheme val="minor"/>
      </rPr>
      <t xml:space="preserve"> CPT</t>
    </r>
    <r>
      <rPr>
        <sz val="8"/>
        <rFont val="AcadNusx"/>
      </rPr>
      <t xml:space="preserve">-ს სტანდარტებთან შესაბამისობაში მოყვანილი დმი-ის არსებული პირობები  </t>
    </r>
    <r>
      <rPr>
        <sz val="8"/>
        <rFont val="Arial"/>
        <family val="2"/>
      </rPr>
      <t/>
    </r>
  </si>
  <si>
    <t xml:space="preserve">1) არსებული დმი-ს რეკონსტრუქცია                 
2) ახალი დმი–ს მშენებლობა_x000D_                                      
</t>
  </si>
  <si>
    <r>
      <t xml:space="preserve">1) არსებული დმი-ს რეკონსტრუქცია                2) ახალი დმი–ს მშენებლობა
 _x000D_
</t>
    </r>
    <r>
      <rPr>
        <b/>
        <sz val="8"/>
        <rFont val="AcadNusx"/>
      </rPr>
      <t xml:space="preserve">_x000D_
</t>
    </r>
  </si>
  <si>
    <r>
      <t xml:space="preserve">1) არსებული დმი-ს რეკონსტრუქცია                   
</t>
    </r>
    <r>
      <rPr>
        <b/>
        <sz val="8"/>
        <rFont val="AcadNusx"/>
      </rPr>
      <t xml:space="preserve">_x000D_
</t>
    </r>
  </si>
  <si>
    <t xml:space="preserve">1) არსებული დმი-ს რეკონსტრუქცია                   
_x000D_
</t>
  </si>
  <si>
    <t xml:space="preserve">საქმიანობა 2.1.4 დანაშაულის ეფექტური გამოძიების უზრუნველყოფა შინაგან საქმეთა სამინისტროს კინოლოგიური ინფრასტრუქტურის განვითარებით
</t>
  </si>
  <si>
    <t xml:space="preserve">შსს-ს გაუმჯობესებული სამძებრო ღონისძიებები სამინისტროს კინოლოგიური მიმართულების განვითარებით </t>
  </si>
  <si>
    <t xml:space="preserve">1) სსდ–საქართველოს სასაზღვრო პოლიციის ლილოს ცენტრის კინოლოგიური სამსახურის რეკონსტრუქციისთვის საჭირო მოსამზადებელი სამუშაოების განხორციელება                              2)  სასაზღვრო სექტორებზე დადგენილი სტანდარტების მიხედვით შესაბამისი ვოლიერების მშენებლობა (სამი ძაღლისათვის) და კეთილმოწყობა;    </t>
  </si>
  <si>
    <t xml:space="preserve">1) სსდ–საქართველოს სასაზღვრო პოლიციის ლილოს ცენტრის კინოლოგიური სამსახურის რეკონსტრუქცია/რეაბილიტაცია                    2)  სასაზღვრო სექტორებზე დადგენილი სტანდარტების მიხედვით შესაბამისი ვოლიერების მშენებლობა (სამი ძაღლისათვის) და კეთილმოწყობა;    </t>
  </si>
  <si>
    <t xml:space="preserve">სასაზღვრო სექტორებზე დადგენილი სტანდარტების მიხედვით შესაბამისი ვოლიერების მშენებლობა (სამი ძაღლისათვის) და კეთილმოწყობა;    </t>
  </si>
  <si>
    <t xml:space="preserve">  2.2 _x000D_
ტაქტიკურ-ოპერატიული დონე_x000D_ გაძლიერებულია საერთაშორისო თანამშრომლობის თვალსაზრისით
 </t>
  </si>
  <si>
    <t>1) შსს-ს გაზრდილი შესაძლებლობები დაბრუნების და რეადმისიის სფეროში, (კონკრეტული ღონისძიებების, გაფორმებული შეთანხმებებისა და ოქმების რაოდენობა).                               2) ევროკავშირის წევრ ქვეყნებთან, მეზობელ და სხვა სახელმწიფოებთან თანამშრომლობის შესახებ ინიცირებული და გაფორმებული შეთანხმებები           3) სხვადასხვა ქვეყნებთან არსებული ხელშეკრულებებისა და ნაცვალგების პრინციპის საფუძველზე განხორციელებული საქმიანობა</t>
  </si>
  <si>
    <t>1) შსს შესაძლებლობების გაზრდა დაბრუნებისა და რეადმისიის სფეროში (შეთანხმებებისა და ოქმების გაფორმება, გამოცდილების გაზიარება)                    2) დანაშაულის წინააღმდეგ ბრძოლის საკითხებში თანამშრომლობის შესახებ შეთანხმებების ინიცირება და გაფორმება                     3) არსებული ხელშეკრულებებისა და ნაცვალგების პრინციპის საფუძველზე სხვადსხვა საქმიანობების განხორციელება</t>
  </si>
  <si>
    <r>
      <t>ადმინისტრაციული ხარჯები</t>
    </r>
    <r>
      <rPr>
        <b/>
        <vertAlign val="superscript"/>
        <sz val="8"/>
        <color theme="1"/>
        <rFont val="AcadNusx"/>
      </rPr>
      <t xml:space="preserve">1 </t>
    </r>
  </si>
  <si>
    <t>საქმიანობა 2.2.1. შსს შესაძლებლობების გაზრდა დაბრუნებისა და რეადმისიის სფეროში</t>
  </si>
  <si>
    <t xml:space="preserve">ქმედებები/ინდიკატორები: </t>
  </si>
  <si>
    <t xml:space="preserve">1) რეადმისიის ხელშეკრულებიდან წარმოშობილი ვალდებულებების შესრულება;                              2) ევროკავშირის წევრ ქვეყნებთან თანამშრომლობის განვითარების მიზნით მიღწეული შეთანხმებებისა და განხორციელებული პროექტების/პროგრამების რაოდენობა.  </t>
  </si>
  <si>
    <t xml:space="preserve">1) ევროკავშირის წევრ ქვეყნებთან რეადმისიის შეთანხმების საიმპლემენტაციო ოქმების გაფორმება;        2) მესამე ქვეყნებთან რეადმისიის შეთანხმების გაფორმების მიზნით მოლაპარაკებების ინიცირება;             3) რეადმისიის საკითხებზე ევროკავშირის წევრი ქვეყნების გამოცდილების გაზიარება სამუშაო შეხვედრებისა და სასწავლო ვიზიტების მეშვეობით;    </t>
  </si>
  <si>
    <t>საქმიანობა 2.2.2. სხვადსხვა ქვეყნებთან ორმხრივი შეთანხმებების გაფორმება დანაშაულის წინააღმდეგ ბრძოლის საკითხებში თანამშრომლობის შესახებ</t>
  </si>
  <si>
    <t>1) ევროკავშირის წევრ ქვეყნებთან, მეზობელ და სხვა სახელმწიფოებთან თანამშრომლობის შესახებ ინიცირებული და გაფორმებული შეთანხმებების რაოდენობა</t>
  </si>
  <si>
    <t>1) დანაშაულის წინააღმდეგ ბრძოლის სფეროში თანამშრომლობის შესახებ შეთანხმების გაფორმების მიზნით მოლაპარაკებების ინიცირება და წარმოება             2) დანაშაულის სფეროში თანამშრომლობის შესახებ შეთანხმებების გაფორმება</t>
  </si>
  <si>
    <r>
      <t>ადმინისტრაციული ხარჯები</t>
    </r>
    <r>
      <rPr>
        <b/>
        <vertAlign val="superscript"/>
        <sz val="8"/>
        <rFont val="AcadNusx"/>
      </rPr>
      <t xml:space="preserve">1 </t>
    </r>
  </si>
  <si>
    <t>საქმიანობა 2.2.3 სხვადასხვა ქვეყნებთან არსებული ხელშეკრულებებისა და ნაცვალგების პრინციპის საფუძველზე თანამშრომლობა</t>
  </si>
  <si>
    <t xml:space="preserve">1) სხვადასხვა ქვეყნებთან არსებული ხელშეკრულებების  და ნაცვალგების პრინციპის საფუძველზე განხორციელებული საქმიანობა (გაგზავნილი და მიღებული მოთხოვნების რაოდენობა, თანამშრომლობის პროგრამების რაოდენობა) </t>
  </si>
  <si>
    <t xml:space="preserve">1) არსებული შეთანხმებებისა და ნაცვალგების პრინციპის საფუძველზე მოთხოვნების მიღება, დამუშავება და გაგზავნა            2) არსებული შეთანხმებებისა და ნაცვალგების პრონციპის საფუძველზე თანამშრომლობის პროგრამების (სამუშაო შეხვედრები, სასწავლო ვიზიტები და სხვ.) შედგენა და განხორციელება </t>
  </si>
  <si>
    <t xml:space="preserve">1) არსებული შეთანხმებებისა და ნაცვალგების პრინციპის საფუძველზე მოთხოვნების მიღება, დამუშავება და გაგზავნა                  2) არსებული შეთანხმებებისა და ნაცვალგების პრონციპის საფუძველზე თანამშრომლობის პროგრამების (სამუშაო შეხვედრები, სასწავლო ვიზიტები და სხვ.) შედგენა და განხორციელება </t>
  </si>
  <si>
    <t xml:space="preserve">1) არსებული შეთანხმებებისა და ნაცვალგების პრინციპის საფუძველზე მოთხოვნების მიღება, დამუშავება და გაგზავნა                            2) არსებული შეთანხმებების და ნაცვალგების პრონციპის საფუძველზე თანამშრომლობის პროგრამების (სამუშაო შეხვედრები, სასწავლო ვიზიტები და სხვ.) შედგენა და განხორციელება </t>
  </si>
  <si>
    <t xml:space="preserve">1) არსებული შეთანხმებებისა და ნაცვალგების პრინციპის საფუძველზე მოთხოვნების მიღება, დამუშავება და გაგზავნა                      2) არსებული შეთანხმებების და ნაცვალგების პრონციპის საფუძველზე თანამშრომლობის პროგრამების (სამუშაო შეხვედრები, სასწავლო ვიზიტები და სხვ.) შედგენა და განხორციელება </t>
  </si>
  <si>
    <t>საქმიანობა 2.2.4 სამართალდაცვით სფეროში საერთაშორისო თანამშრომლობის გაძლიერება ინფორმაციის გაცვლისა და ოპერატიულ-სამძებრო ღონისძიებების კუთხით</t>
  </si>
  <si>
    <t xml:space="preserve">1) კანონმდებლობით დარეგულირებული საერთაშორისო თანამშრომლობა 2) პარტნიორ სახელმწიფოებთან განვითარებული თანამშრომლობა (წარგზავნილი პოლიციის ატაშეების რიცხობრივი მაჩვენებელი)                                                     3) პოლიციის საერთაშორისო ორგანიზაციებში გაწევრიანება </t>
  </si>
  <si>
    <r>
      <t xml:space="preserve">1) კანონით გათვალისწინებული ღონისძიებების გატარება          2) პარტნიორ ქვეყნებში პოლიციის ატაშეების წარგზავნა                                          3) </t>
    </r>
    <r>
      <rPr>
        <sz val="8"/>
        <rFont val="Times New Roman"/>
        <family val="1"/>
        <charset val="204"/>
      </rPr>
      <t>SELEC</t>
    </r>
    <r>
      <rPr>
        <sz val="8"/>
        <rFont val="AcadNusx"/>
      </rPr>
      <t>-ში საქართველოს გაწევრიანების განხილვა</t>
    </r>
  </si>
  <si>
    <t xml:space="preserve">კანონით გათვალისწინებული ღონისძიებების გატარება                                      2) პარტნიორ ქვეყნებში პოლიციის ატაშეების წარგზავნა    </t>
  </si>
  <si>
    <t xml:space="preserve">კანონით გათვალისწინებული ღონისძიებების გატარება                 2) პარტნიორ ქვეყნებში პოლიციის ატაშეების წარგზავნა    </t>
  </si>
  <si>
    <t xml:space="preserve">კანონით გათვალისწინებული ღონისძიებების გატარება                  2) პარტნიორ ქვეყნებში პოლიციის ატაშეების წარგზავნა    </t>
  </si>
  <si>
    <t xml:space="preserve">კანონით გათვალისწინებული ღონისძიებების გატარება                                   2) პარტნიორ ქვეყნებში პოლიციის ატაშეების წარგზავნა    </t>
  </si>
  <si>
    <t>შედეგი 2.3 ადამიანური რესურსების განვითარება ტრეინინგებისა და გადამზადების მეშვეობით</t>
  </si>
  <si>
    <t>1) მომზადებული კადრები
2) გადამზადებული კადრები</t>
  </si>
  <si>
    <t xml:space="preserve">1) უმაღლესი განათლების პროგრამების განხორციელება                2) შსს მიშარები კადრების მომზადება და მოქმედი თანამშრომლების კვალიფიკაციის ამაღლება </t>
  </si>
  <si>
    <t>31,089.00****</t>
  </si>
  <si>
    <t>საქმიანობა 2.3.1. შსს ახალი კადრების მომზადება შსს აკადემიაში უმაღლესი განათლების პროგრამების გზით</t>
  </si>
  <si>
    <t>1)  სამაგისტრო პროგრამაზე ჩარიცხულ სტუდენტთა რაოდენობა; 2)  საბაკალავრო პროგრამაზე მიღებულ სტუდენტთა რაოდენობა</t>
  </si>
  <si>
    <t xml:space="preserve">1)  საბაკალავრო პროგრამაზე სტუდენტთა მიღება და  შესაბამისი სწავლების განხორციელება                            2) სამაგისტრო პროგრამით პოლიციის საშუალო რგოლის პოტენციურ მენეჯერთა მომზადება </t>
  </si>
  <si>
    <t>730,000,00</t>
  </si>
  <si>
    <t xml:space="preserve">საქმიანობა 2.3.2
_x000D_ერთიანი პოლიციის საგამოძიებო შესაძლებლობების გაზრდა საბაზისო და სპეციალიზირებული ტრეინინგის/გადამზადების კურსების მეშვეობით, მათ შორის ტრეინინგები ტაქტიკურ და საგამოძიებო უნარჩვევებში_x000D_
</t>
  </si>
  <si>
    <t>დატრეინინგებული პერსონალის რაოდენობა</t>
  </si>
  <si>
    <t xml:space="preserve">შსს მისაღები კადრების მომზადება  და მოქმედი თანამშრომლების მომზადება/გადამზადება_x000D_
</t>
  </si>
  <si>
    <t xml:space="preserve">საქმიანობა 2.3.3 ოჯახში ძალადობის ეფექტური გამოძიების მიზნით შსს თანამშრომელთა შესაძლებლობების განვითარება
</t>
  </si>
  <si>
    <t xml:space="preserve">1) სამინისტროს გაუმჯობესებული შესაძლებლობები ოჯახში ძალადობის ფაქტებზე რეაგირებაში                                                       2) საბაზისო და სპეციალიზირებული ტრეინინგების რაოდენობა                      3) მომზადებული და გადამზადებული თანამშრომლების რაოდენობა </t>
  </si>
  <si>
    <t>1) შსს მისაღები კადრების მომზადება  და მოქმედი თანამშრომლების მომზადება/გადამზადება</t>
  </si>
  <si>
    <t xml:space="preserve">საქმიანობა 2.3.4. კორუფციული დანაშაულის პრევენციის, აღკვეთისა და გამოძიების მიზნით შსს თანამშრომელთა მომზადება
</t>
  </si>
  <si>
    <t>გადამზადებული თანამშრომლების რაოდენობა</t>
  </si>
  <si>
    <t xml:space="preserve">1) შსს მისაღები კადრების მომზადება და მოქმედი თანამშრომლების გადამზადება              </t>
  </si>
  <si>
    <t xml:space="preserve">საქმიანობა 2.3.5
ტრეინინგი შსს თანამშრომლებისთვის  ტრეფიკინგისა და არალეგალური მიგრაციის საკითხებზე
</t>
  </si>
  <si>
    <t>ჩატარებული ტრეინინგების და გადამზადებული თანამშრომლების რიცხობრივი მაჩვენებელი</t>
  </si>
  <si>
    <t xml:space="preserve">1) შსს მისაღები კადრების მომზადება და მოქმედი თანამშრომლების გადამზადება                                        2) ტრეფიკინგისა და არალეგალური მიგრაციის საკითხებზე ტრეინინგებისა და სასწავლო ვიზიტების ორგანიზება </t>
  </si>
  <si>
    <t xml:space="preserve">საქმიანობა 2.3.6 შსს თანამშრომელთა მომზადება/გადამზადება არასრულწლოვანებთან მოპყრობის სამართლებრივ და ფსიქოლოგიურ თავისებურებებზე/საკითხებზე
</t>
  </si>
  <si>
    <t>1) შსს აკადემიის პროგრამაში დანერგილი ახალი კომპონენტი                                                           2) სერთიფიცირებული თანამშრომლების რაოდენობა                  3) გადამზადებული თანამშრომლების რაოდენობა</t>
  </si>
  <si>
    <t xml:space="preserve">1) არასრულწლოვანთა მართლმსაჯულების პროცესის მწარმოებელი პირების სპეციალური მომზადების პროგრამის შემუშავება
2) არასრულწლოვანთა მართლმსაჯულების პროცესის მწარმოებელი პირების სპეციალური მომზადების პროგრამით თანამშრომელთა მომზადება         </t>
  </si>
  <si>
    <t xml:space="preserve">1) არასრულწლოვანთა მართლმსაჯულების პროცესის მწარმოებელი პირების სპეციალური მომზადების პროგრამით თანამშრომელთა მომზადება  </t>
  </si>
  <si>
    <t xml:space="preserve">საქმიანობა  2.3.7
დროებითი მოთავსების იზოლატორებში ადამიანის უფლებების დაცვის გაუმჯობესება დმი-ს პერსონალის მომზადება/გადამზადების კურიკულუმის შექმნითა და სპეციალიზირებული ტრეინინგების განხორციელების გზით
</t>
  </si>
  <si>
    <t>1) დმი-ში დანერგილი მუშაობის ახალი (ამაღლებული) სტანდარტი                                                2)  საქართველოს მასშტაბით დატრეინინგებული დმი-ს პერსონალის რაოდენობა.</t>
  </si>
  <si>
    <t xml:space="preserve">1) დმი-ს პერსონალისთვის სპეციალიზირებული ტრეინინგების ჩატარება პირველად დახმარებაში; ფსიქოლოგიურ დახმარებაში;  განსაკუთრებული საჭიროების მქონე პირების (ალკოჰოლიზმით დაავადებულნი, ნარკოტიკული დამოკიდებულების მქონე პირები, შეზღუდული შესაძლებლობების მქონე პირები) მოპყრობაში; ფსიქიური აშლილობის მქონე პირთა მოპყრობაში      2) შსს დროებითი მოთავსების იზოლატორების თანამშრომლებისთვის კურიკულუმის შემუშავება და შსს აკადემიის მომზადების და გადამზადების  პროგრამაში დანერგვა </t>
  </si>
  <si>
    <t xml:space="preserve">1) დმი-ს პერსონალის მომზადება-გადამზადება  </t>
  </si>
  <si>
    <t>32,209.00****</t>
  </si>
  <si>
    <t xml:space="preserve">საქმიანობა  2.3.8
შსს ოპერატიული თანამშრომლების მომზადება უცხო ენებში 
</t>
  </si>
  <si>
    <t>პროგრამის ფარგლებში მომზადებული პოლიციელთა რაოდენობა.</t>
  </si>
  <si>
    <t xml:space="preserve">
1) ინგლისური ენის შესწავლის მსურველი თანამშრომლების მოძიება მათი ინგლისური ენის სასწავლო პროექტში ჩართვის მიზნით;                           2) შსს ოპერატიული თანამშრომლების მომზადება</t>
  </si>
  <si>
    <t xml:space="preserve">საქმიანობა 2.3.9
სისხლის სამართლის საქმეთა ინტეგრირებული მართვის სისტემის (სსიმს) ყოველდღიურ მოხმარებასთან დაკავშირებით შსს თანამშრომლების მომზადება
</t>
  </si>
  <si>
    <t xml:space="preserve">1) გადამზადებული თანამშრომლების რაოდენობა </t>
  </si>
  <si>
    <t xml:space="preserve">1) უბნის ინსპექტორებისა და დეტექტივების მომზადება    </t>
  </si>
  <si>
    <t xml:space="preserve">საქმიანობა 2.3.10 კიბერდანაშაულის წინააღმდეგ ბრძოლის საკითხებზე თანამშრომელთა მომზადება/გადამზადება                         </t>
  </si>
  <si>
    <t xml:space="preserve">ქმედებები/ინდიკატორები    </t>
  </si>
  <si>
    <t>სამინისტროს გაუმჯობესებული შესაძლებლობები კიბერდანაშაულის სფეროში</t>
  </si>
  <si>
    <t>1) კიბერდანაშაულის წინააღმდეგ ბრძოლის საკითხებზე თანამშრომლების მომზადება საბაზისო კურსით                                                    2) კიბერდანაშაულის წინააღმდეგ ბრძოლის საკითხებზე თანამშრომლების  გადამზადება სპეციალიზირებული ტრეინინგების გზით                            3) სხვადსხვა ქვეყნების გამოცდილების გაზიარება სასწავლო ვიზიტების გზით</t>
  </si>
  <si>
    <t>1) კიბერდანაშაულის წინააღმდეგ ბრძოლის საკითხებზე თანამშრომლების მომზადება საბაზისო კურსით                                                   2) კიბერდანაშაულის წინააღმდეგ ბრძოლის საკითხებზე თანამშრომლების  გადამზადება სპეციალიზირებული ტრეინინგების გზით                          3) სხვადსხვა ქვეყნების გამოცდილების გაზიარება სასწავლო ვიზიტების გზით</t>
  </si>
  <si>
    <t>1) კიბერდანაშაულის წინააღმდეგ ბრძოლის საკითხებზე თანამშრომლების მომზადება საბაზისო კურსით                                                            2) კიბერდანაშაულის წინააღმდეგ ბრძოლის საკითხებზე თანამშრომლების  გადამზადება სპეციალიზირებული ტრეინინგების გზით                                3) სხვადსხვა ქვეყნების გამოცდილების გაზიარება სასწავლო ვიზიტების გზით</t>
  </si>
  <si>
    <t>1) კიბერდანაშაულის წინააღმდეგ ბრძოლის საკითხებზე თანამშრომლების მომზადება საბაზისო კურსით                                                         2) კიბერდანაშაულის წინააღმდეგ ბრძოლის საკითხებზე თანამშრომლების  გადამზადება სპეციალიზირებული ტრეინინგების გზით                              3) სხვადსხვა ქვეყნების გამოცდილების გაზიარება სასწავლო ვიზიტების გზით</t>
  </si>
  <si>
    <t>1) კიბერდანაშაულის წინააღმდეგ ბრძოლის საკითხებზე თანამშრომლების მომზადება საბაზისო კურსით                                                         2) კიბერდანაშაულის წინააღმდეგ ბრძოლის საკითხებზე თანამშრომლების  გადამზადება სპეციალიზირებული ტრეინინგების გზით                     3) სხვადსხვა ქვეყნების გამოცდილების გაზიარება სასწავლო ვიზიტების გზით</t>
  </si>
  <si>
    <r>
      <rPr>
        <b/>
        <sz val="9"/>
        <color indexed="8"/>
        <rFont val="AcadNusx"/>
      </rPr>
      <t xml:space="preserve">            2.4 </t>
    </r>
    <r>
      <rPr>
        <b/>
        <sz val="8"/>
        <color indexed="8"/>
        <rFont val="AcadNusx"/>
      </rPr>
      <t xml:space="preserve">
ადამიანის უფლებები,  საზოგადოებასთან ურთიერთობა და დანაშაულის პრევენცია
</t>
    </r>
  </si>
  <si>
    <t>1) სახალხო დამცველთან ან მთავარ პროკურატურაში მისული ადამიანის უფლებების დარღვევის ფაქტების შემცირების პროცენტული მაჩვენებელი. 
2) დაკავებულთა პროცენტული მაჩვენებელი, რომლებიც დაკავებისას ინფორმირებულნი იქნენ თავისი უფლებების შესახებ ან დაურიგდათ უფლებრივი მასალა. 
3) პრევენციის მიზნით განხორციელებული ღონისძიებები</t>
  </si>
  <si>
    <t xml:space="preserve">1) ადამიანის უფლებების დარღვევის ფაქტების რაოდენობის შემცირება                                               2) დმი-ში მოთავსებული პირების ინფორმირება მათი უფლებების შესახებ                          3) საზოგადოების ცნობიერების ამაღლება/პრევენციული ღონისძიებების გატარება        </t>
  </si>
  <si>
    <t xml:space="preserve">1) ადამიანის უფლებების დარღვევის ფაქტების რაოდენობის შემცირება                                               2) დმი-ში მოთავსებული პირების ინფორმირება მათი უფლებების შესახებ    3) საზოგადოების ცნობიერების ამაღლება/პრევენციული ღონისძიებების გატარება        </t>
  </si>
  <si>
    <t xml:space="preserve">1) ადამიანის უფლებების დარღვევის ფაქტების რაოდენობის შემცირება                                               2) დმი-ში მოთავსებული პირების ინფორმირება მათი უფლებების შესახებ                                         3) საზოგადოების ცნობიერების ამაღლება/პრევენციული ღონისძიებების გატარება        </t>
  </si>
  <si>
    <t>281.000.00****</t>
  </si>
  <si>
    <t xml:space="preserve">საქმიანობა 2.4.1 
დაკავებულთა ინფორმირება მათი უფლებების შესახებ დაბეჭდილი მასალის გამოყენებით
</t>
  </si>
  <si>
    <t>საინფორმაციო მასალა დაკავებულის უფლებათა შესახებ განთავსებულია დმი-ში</t>
  </si>
  <si>
    <t xml:space="preserve">დმი-ის აღჭურვა შესაბამისი ბეჭდური მასალებით
(4 ენაზე: ქართული, რუსული, სომხური, აზერბაიჯანული) 
</t>
  </si>
  <si>
    <r>
      <t xml:space="preserve">დმი-ის აღჭურვა შესაბამისი ბეჭდური მასალებით
(4 ენაზე: ქართული, რუსული, სომხური, აზერბაიჯანული) </t>
    </r>
    <r>
      <rPr>
        <b/>
        <sz val="8"/>
        <color indexed="8"/>
        <rFont val="AcadNusx"/>
      </rPr>
      <t xml:space="preserve">
</t>
    </r>
  </si>
  <si>
    <r>
      <t>საქმიანობა 2.4.2
ადამიანის უფლებებისა და ძირითადი თავისუფლებების საერთაშორისო სტანდრტების შესაბამისად შსს-ს დანაყოფებისთვის სტანდარტული ოპერატიული პროცედურებისა (</t>
    </r>
    <r>
      <rPr>
        <b/>
        <sz val="8"/>
        <rFont val="Arial"/>
        <family val="2"/>
      </rPr>
      <t xml:space="preserve">SOP) და ქცევის ინსტრუქციების </t>
    </r>
    <r>
      <rPr>
        <b/>
        <sz val="8"/>
        <rFont val="AcadNusx"/>
      </rPr>
      <t xml:space="preserve">შემუშავება; შსს სისტემაში პერსონალური მონაცემების დაცვის დარეგულირება </t>
    </r>
    <r>
      <rPr>
        <b/>
        <sz val="8"/>
        <rFont val="AcadNusx"/>
      </rPr>
      <t xml:space="preserve">
</t>
    </r>
  </si>
  <si>
    <t xml:space="preserve">1) შემუშავებული სტანდარტული ოპერატიული პროცედურები და ქცევის ინსტრუქციები                                           2) მუშაობის გაუმჯობესებული სტანდარტი                                                                3) პერსონალურ მონაცემებზე წვდომისა და მათი დაცვის გაუმჯობესებული სტანდარტები </t>
  </si>
  <si>
    <t>1) შსს-ს დანაყოფებისთვის სტანდარტული ოპერატიული პროცედურებისა და ქცევის ინსტრუქციების შემუშავება;                       2) შსს სისტემაში პერსონალური მონაცემების დაცვის დარეგულირება შესაბამისი ღონისძიებების განხორციელებით</t>
  </si>
  <si>
    <t xml:space="preserve">საქმიანობა  2.4.3 დანაშაულის პრევენცია არასრულწლოვანთა ცნობიერების ამაღლების გზით
</t>
  </si>
  <si>
    <t xml:space="preserve">1) პროექტში ჩართული სკოლებისა და მოსწავლეების რაოდენობა                   </t>
  </si>
  <si>
    <t>1) სკოლის მოსწავლეებისთვის პედაგოგისა და სამართალდამცველის მიერ ერთობლივად გაკვეთილების ჩატარება საგანში "სამართლებრივი კულტურა"                   2)  დანაშაულის პრევენციის მიზნით საჯარო სკოლებსა და უმაღლეს სასწავლებლებში საგანმანათლებლო-ინტერაქტიული შეხვედრების ორგანიზება.</t>
  </si>
  <si>
    <t>1) სკოლის მოსწავლეებისთვის პედაგოგისა და სამართალდამცველის მიერ ერთობლივად გაკვეთილების ჩატარება საგანში "სამართლებრივი კულტურა"                    2)  დანაშაულის პრევენციის მიზნით საჯარო სკოლებსა და უმაღლეს სასწავლებლებში საგანმანათლებლო-ინტერაქტიული შეხვედრების ორგანიზება.</t>
  </si>
  <si>
    <t>1) სკოლის მოსწავლეებისთვის პედაგოგისა და სამართალდამცველის მიერ ერთობლივად გაკვეთილების ჩატარება საგანში "სამართლებრივი კულტურა"                     2)  დანაშაულის პრევენციის მიზნით საჯარო სკოლებსა და უმაღლეს სასწავლებლებში საგანმანათლებლო-ინტერაქტიული შეხვედრების ორგანიზება.</t>
  </si>
  <si>
    <t>1) სკოლის მოსწავლეებისთვის პედაგოგისა და სამართალდამცველის მიერ ერთობლივად გაკვეთილების ჩატარება საგანში "სამართლებრივი კულტურა"                      2)  დანაშაულის პრევენციის მიზნით საჯარო სკოლებსა და უმაღლეს სასწავლებლებში საგანმანათლებლო-ინტერაქტიული შეხვედრების ორგანიზება.</t>
  </si>
  <si>
    <t>1) სკოლის მოსწავლეებისთვის პედაგოგისა და სამართალდამცველის მიერ ერთობლივად გაკვეთილების ჩატარება საგანში "სამართლებრივი კულტურა"                 2)  დანაშაულის პრევენციის მიზნით საჯარო სკოლებსა და უმაღლეს სასწავლებლებში საგანმანათლებლო-ინტერაქტიული შეხვედრების ორგანიზება.</t>
  </si>
  <si>
    <t xml:space="preserve">ადმინისტრაციული ხარჯები1 </t>
  </si>
  <si>
    <t xml:space="preserve">საქმიანობა  2.4.4 
შსს ღონისძიებების გამჭვირვალობის უზრუნველყოფა საზოგადოების მუდმივი ინფორმირებით 
</t>
  </si>
  <si>
    <t>შსს ვებ-გვერდზე და სოციალურ ქსელში განთავსებული ინფორმაცია, რადიო გადაცემა, სოციალური კამპანია, საინფორმაციო ბროშურები, ვიდეო რგოლი</t>
  </si>
  <si>
    <t xml:space="preserve">1) საზოგადოების ინფორმირება მიმდინარე საქმიანობებისა და სიახლეების შესახებ (შსს  ვებ-გვერდი,  სოციალური ქსელი,  ერთჯერადი აქციები) 
2) შსს დანაყოფების საქმიანობების შესახებ საზოგადოების ცნობიერების ამაღლებისა და პოპულარიზაციის მიზნით საინფორმაციო რგოლების, დოკუმენტური ფილმებისა  და რადიოგადაცემების მომზადება;                     3) აქტუალურ თემაზე სოციალური კამპანიების განხორციელება </t>
  </si>
  <si>
    <t xml:space="preserve">1) საზოგადოების ინფორმირება მიმდინარე საქმიანობებისა და სიახლეების შესახებ (შსს  ვებ-გვერდი,  სოციალური ქსელი,  ერთჯერადი აქციები) 
2) შსს დანაყოფების საქმიანობების შესახებ საზოგადოების ცნობიერების ამაღლებისა და პოპულარიზაციის მიზნით საინფორმაციო რგოლების, დოკუმენტური ფილმებისა  და რადიოგადაცემების მომზადება;                3) აქტუალურ თემაზე  სოციალური კამპანიების განხორციელება </t>
  </si>
  <si>
    <t xml:space="preserve">1) საზოგადოების ინფორმირება მიმდინარე საქმიანობებისა და სიახლეების შესახებ (შსს  ვებ-გვერდი,  სოციალური ქსელი,  ერთჯერადი აქციები) 
2) შსს დანაყოფების საქმიანობების შესახებ საზოგადოების ცნობიერების ამაღლებისა და პოპულარიზაციის მიზნით საინფორმაციო რგოლების, დოკუმენტური ფილმებისა  და რადიოგადაცემების მომზადება;                    3) აქტუალურ თემაზე ამაღლების მიზნით სოციალური კამპანიების განხორციელება </t>
  </si>
  <si>
    <t xml:space="preserve">1) საზოგადოების ინფორმირება მიმდინარე საქმიანობებისა და სიახლეების შესახებ (შსს  ვებ-გვერდი,  სოციალური ქსელი,  ერთჯერადი აქციები) 
2) შსს დანაყოფების საქმიანობების შესახებ საზოგადოების ცნობიერების ამაღლებისა და პოპულარიზაციის მიზნით საინფორმაციო რგოლების, დოკუმენტური ფილმებისა  და რადიოგადაცემების მომზადება;               3) აქტუალურ თემაზე სოციალური კამპანიების განხორციელება </t>
  </si>
  <si>
    <t>საქმიანობა 2.4.5. საჯარო ინფორმაციაზე ხელმისაწვდომობის უზრუნველყოფის გაუმჯობესება</t>
  </si>
  <si>
    <t>პროაქტიულად გამოქვეყნებული ინფორმაციის მაჩვენებელი/რაოდენობა</t>
  </si>
  <si>
    <t>1) საჯარო ინფორმაციის პროაქტიული გამოქვეყნება შსს ოფიციალურ ვებ–გვერდზე;                                                          2) საჯარო ინფორმაციის გაცემა დაინტერესებულ პირებზე</t>
  </si>
  <si>
    <t>საქმიანობა 2.4.6 დაინტერესებულ ქვეყნებთან შსს წარმატებული გამოცდილების გაზიარებია</t>
  </si>
  <si>
    <t>განხორციელებული საქმიანობების (ვიზიტები, ექსპრტთა მისიების, სამუშაო შეხვედრები და სემინარები) რაოდენობა</t>
  </si>
  <si>
    <t>შსს-ში განხორციელბული წარმატებული რეფორმების შესახებ დაინტერესებული ქვეყნებისთვის გამოცდილების გაზიარება</t>
  </si>
  <si>
    <t xml:space="preserve">3. საქართველოს პროკურატურის სამოქმედო გეგმა </t>
  </si>
  <si>
    <t>ინდიკატორები/ ქმედებები</t>
  </si>
  <si>
    <t>შედეგი</t>
  </si>
  <si>
    <t>განსახორციელებელი აქტივობები</t>
  </si>
  <si>
    <t>2015 წელი</t>
  </si>
  <si>
    <t>2016 წელი</t>
  </si>
  <si>
    <t>2017 წელი</t>
  </si>
  <si>
    <t>2018 წელი</t>
  </si>
  <si>
    <r>
      <t xml:space="preserve">მიზანი 3: </t>
    </r>
    <r>
      <rPr>
        <sz val="9"/>
        <rFont val="Sylfaen"/>
        <family val="1"/>
      </rPr>
      <t xml:space="preserve"> პროკურატურის ჩამოყალიბება საერთაშორისო და ევროპული
სტანდარტების შესაბამის, გამჭვირვალე, დამოუკიდებელ და ეფექტიან უწყებად.
</t>
    </r>
  </si>
  <si>
    <t xml:space="preserve">პროკურატურის რეფორმის მიზანია პროკურატურის დამოუკიდებლობის, ეფექტიანობისა და მისი საქმიანობის გამჭვირვალობის უზრუნველყოფა. მნიშვნელოვანია ლიბერალიზაციის პოლიტიკის ასახვა პროკურატურის საქმიანობაში, ადამიანის უფლებათა 
განუხრელი დაცვა, პროკურორთა მუდმივი პროფესიული განვითარება და პროფესიონალიზმის ამაღლება, საზოგადოებასთან მჭიდრო კავშირი.
</t>
  </si>
  <si>
    <t>მიმართულება 1 - დამოუკიდებელი, მიუკერძოებელი, ეფექტიანი გამოძიების წარმოება და სისხლისსამართლებრივი დევნის განხორციელება</t>
  </si>
  <si>
    <t>დამოუკიდებელი, მიუკერძოებელი, ეფექტური გამოძიება და არსებულ რეალობაზე მორგებული სისხლის სამართლის პოლიტიკა</t>
  </si>
  <si>
    <t xml:space="preserve">1. მინიმუმ 2 რეკომენდაციის მომზადება პროკურორებისათვის;                                                                                                                       2. რეკომენდაციების შესრულების მდგომარეობის ამსახველი ანალიზის მომზადება;                                                                                                                 3. ანალიზის მომზადება სისხლისსამართლებრივი დევნის ალტერნატიული მექანიზმების გამოყენების პრაქტიკის დახვეწის მიზნით;                                                                              4. განხორციელებული ანალიზის შედეგებზე დაყრდნობით წინადადებების მომზადება საკანონმდებლო ცვლილებებთან დაკავშირებით;                                                 5. გამოძიების ერთიანი მეთოდოლოგიის ეფექტურობის შეფასების მიზნით ანგარიშის მომზადება;                                                                  6.ანალიზის მომზადება  ე.წ. „მკვდარი მუხლების“ ასამოქმედებლად; 7.აღკვეთის ღონისძიებების გამოყენების პრაქტიკის ანალიზი.    </t>
  </si>
  <si>
    <t>ბიუჯეტი:</t>
  </si>
  <si>
    <t xml:space="preserve">               </t>
  </si>
  <si>
    <t>მიმართულება 2 - ადამიანის უფლებათა საერთაშორისო სტანდარტების შესაბამისი დაცვის უზრუნველყოფა</t>
  </si>
  <si>
    <t>1. ადამიანის უფლებათა დარღვევის ფაქტებზე არსებული სისხლის სამართლის საქმეების შესწავლის საფუძველზე მომზადებული ანალიზების რაოდენობა;                                                                               2. სასჯელაღსრულების სისტემაში  პროკურორთა მიერ განხორციელებული ვიზიტების რაოდენობა;                                                                                                        3. ადამიანის უფლებათა ევროპული სასამართლოს გადაწყვეტილებების ანალიზის საფუძველზე მომზადებული რეკომედაციების რაოდენობა;                                                                                                          4. ადამიანის უფლებათა დარღვევის ფაქტებზე შემოსული საჩივარ-განცხადებების შესახებ მომზადებული ანგარიშების რაოდენობა;                                                                              5. სახალხო დამცველის რეკომენდაციების საფუძველზე მომზადებული ანგარიშების რაოდენობა;                                                                                                                                       6.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                                                                                                         7. ადამიანის უფლებათა დაცვის სამმართველოს დებულების განახლება  და ადამიანური რესურსებით გაძლიერების მიზნით დამატებულ თანამშრომელთა რაოდენობა.</t>
  </si>
  <si>
    <t xml:space="preserve">ადამიანის უფლებათა დაცვის განმტკიცება </t>
  </si>
  <si>
    <t xml:space="preserve">1. ადამიანის უფლებათა დარღვევის ფაქტებზე არსებული სისხლის სამართლის საქმეების შესწავლის საფუძველზე ანალიზის მომზადება;                                                                                                                                              2. ადამიანის უფლებათა დაცვის სამმართველოს დებულების განახლება;                                                                                                                        3. ადამიანის უფლებათა დაცვის მიზნით  პროკურორების  ვიზიტები სასჯელაღსრულების სისტემაში;                                                                                                                                             4. ადამიანის უფლებათა დარღვევის ფაქტებზე შემოსული საჩივარ-განცხადებების  ანალიზის მომზადება;                                                                         5. სახალხო დამცველის ანგარიშში ასახულ რეკომენდაციებზე რეაგირება და შესაბამისი ანგარიშის მომზადება;                                                                                         6. ადამიანის უფლებათა ევროპული სასამართლოს გადაწყვეტილებების ანალიზის საფუძველზე რეკომენდაციების მომზადება;                                                                                                                                                          7.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                                                                              </t>
  </si>
  <si>
    <t xml:space="preserve">1. ადამიანის უფლებათა დარღვევის ფაქტებზე არსებული სისხლის სამართლის საქმეების შესწავლის საფუძველზე ანალიზის მომზადება;                                                                                               2. ადამიანის უფლებათა დაცვის მიზნით  პროკურორების  ვიზიტები სასჯელაღსრულების სისტემაში;                                                                                                                                             3. ადამიანის უფლებათა დარღვევის ფაქტებზე შემოსული საჩივარ-განცხადებების  ანალიზის მომზადება;                                                                         4. სახალხო დამცველის ანგარიშში ასახულ რეკომენდაციებზე რეაგირება და შესაბამისი ანგარიშის მომზადება;                                                                                         5. ადამიანის უფლებათა ევროპული სასამართლოს გადაწყვეტილებების ანალიზის საფუძველზე რეკომენდაციების მომზადება;                                                                                                                                                          6.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                                                                              </t>
  </si>
  <si>
    <t>მიმართულება 3 - პროკურატურის სტრუქტურული მოდერნიზაცია</t>
  </si>
  <si>
    <t xml:space="preserve">1. პროკურატურის შიდა სტრუქტურის რეორგანიზაციის მიზნით  შესაბამის ნორმატიულ აქტში განხორციელებული ცვლილებები.;                                          2. პროკურატურის თანამშრომელთა  განახლებული სამუშაო აღწერილობა;                                                                 3. პროკურორთა დატვირთვის ამსახველი ანალიზების რაოდენობა;                                                                       4. სამართლიანი დატვირთვის უზრუნველსაყოფად მომზადებული რეკომენდაციების რაოდენობა;                                                                                                         5. პროკურატურის სტრუქტურულ დანაყოფებს შორის ფუნქციების ნათლად გამიჯვნის მიზნით სტრუქტურული დანაყოფების დებულებებში ცვლილებების განხორციელება. </t>
  </si>
  <si>
    <t>თანამედროვე გამოწვევების შესაბამისი სტრუქტურის ფორმირება</t>
  </si>
  <si>
    <t xml:space="preserve">1. პროკურატურის სტრუქტურული დანაყოფების დებულებების შესწავლა და წინადადებების მომზადება ფუნქციების ნათლად გამიჯვნის მიზნით;                                                                                                                          2. თანამედროვე გამოწვევებზე მორგებული სტრუქტურული მოდელის შესაქმნელად წინადადებების შემუშავება;                                                                  3. პროკურატურის თანამშრომელთა დატვირთვის ანალიზი;                                         4. დატვირთვის ანალიზის შედეგად შესაბამისი რეკომენდაციების მომზადება.                                                                                                                                    </t>
  </si>
  <si>
    <t>1. პროკურატურის თანამშრომელთა სამუშაოს დეტალური აღწერილობის შექმნა;                                                                                                                                                                                                           2. თითოეული სტრუქტურული ერთეულის სამუშაოს მოკლე აღწერილობის შექმნა;                                                                                                   3. პროკურატურის სტრუქტურის რეორგანიზაცია;                                                                                                                                              4. სტრუქტურული დანაყოფების დებულებებში ცვლილებების განხორციელება.</t>
  </si>
  <si>
    <t xml:space="preserve">1. პროკურატურის თანამშრომელთა დატვირთვის საკონტროლო ანალიზი;                                                                2. საკონტროლო ანალიზის შედეგად შესაბამისი რეკომენდაციების მომზადება.                               </t>
  </si>
  <si>
    <t>N/A</t>
  </si>
  <si>
    <t>მიმართულება 4 - პროკურატურის თანამშრომელთა შერჩევის წესის გაუმჯობესება და კვალიფიკაციის ამაღლება</t>
  </si>
  <si>
    <t>1. პროკურატურაში მიღების დადგენილ წესში განხორციელებული ცვლილებები; 
2. პროკურატურის თანამშრომელთა საქმიანობის ობიექტური შეფასების სტაბილური სისტემის ჩამოყალიბება;                                                   3. განხორციელებული კონკურსების რაოდენობა;
4. ტრენინგ საჭიროებათა ანალიზების რაოდენობა; 
5. ჩატარებული ტრენინგების რაოდენობა;  
6. პროკურატურის თანამშრომელთა პროფესიული განვითარების გაწერილი სტანდარტი.</t>
  </si>
  <si>
    <t xml:space="preserve">თანამშრომელთა შერჩევის გამჭვირვალე და ობიექტური სისტემა; კვალიფიკაციის მაღალი დონე   </t>
  </si>
  <si>
    <t>კომფორტული სამუშაო გარემო და პროკურორთა მოტივაციის მაღალი დონე</t>
  </si>
  <si>
    <t xml:space="preserve">1. ელექტრონული პროგრამების  მონიტორინგის შედეგების  ამსახველი  ანგარიშის მომზადება;                                                               
2. ადამიანური რესურსების მართვის ელექტრონული პროგრამის (HR ელექტრონული პროგრამა) მონიტორინგის შედეგების  ამსახველი  ანგარიშის მომზადება.;            
3. პროკურორთა დატვირთვის ელექტრონული პროგრამის მოქმედი მოდელის ტესტირება;                                                4. პროკურატურის მინიმუმ ერთი ახალი შენობის გახსნა;                                                            5. პროკურატურის თანამშრომლების საჭირო ინვენტარით უზრუნველყოფა;                                                   6. არსებული ინვენტარის განახლება;         7. პროკურატურის ავტოპარკის ნაწილის განახლება.
</t>
  </si>
  <si>
    <t xml:space="preserve">1. ელექტრონული პროგრამების  მონიტორინგის შედეგების  ამსახველი  ანგარიშის მომზადება;                                       2. პროკურატურის მინიმუმ ერთი ახალი შენობის გახსნა;                                                      3. პროკურატურის ინვენტარის და ავეჯის განახლება;                                                               4. პროკურატურის ავტოპარკის ნაწილის განახლება;                                                              5. მთავარი პროკურატურის ადმინისტრაციული შენობის ნაწილის განახლება-გარემონტება;                                                            6. პროკურორთა კმაყოფილების დონის განსაზღვრისა და პრობლემური საკითხების იდენტიფიცირების მიზნით კვლევის ჩატარება.                        </t>
  </si>
  <si>
    <t>1. საზოგადოებასთან ურთიერთობის სტრატეგიის,  სამოქმედო გეგმის შემუშავება და დამტკიცება;                                                                     2. მასმედიასთან ერთად ორგანიზებული გასვლითი სემინარების რაოდენობა;                                                                                       3.   საზოგადოებისთვის ინფორმაციის მიწოდების არსებული მექანიზმების სრულყოფის გზების ამსახველი დოკუმენტის შექმნა;                                                                                            4. საზოგადოებრივი პროკურატურის პროექტის ფარგლებში განხორციელებული ღონისძიებების რაოდენობა;                                                                       5. საზოგადოების ცნობიერების ამაღლების მიზნით ჩატარებული ღონისძიებების რაოდენობა;                                                                                         6. მოწმისა და დაზარალებულის კოორდინატორის სამსახურის აქტივობის შესახებ შექმნილი ანალიზების რაოდენობა;                                                                          7. მოწმისა და დაზარალებულის კოოორდინატორის სამსახურის განვითარების დოკუმენტის შექმნა;                                                                                                                                                                                                   8. ადგილობრივი საბჭოების სხდომების რაოდენობა;                                                                                      9. პროკურატურის რებრენდინგის პროცესის დაწყების მიზნით ჩატარებულ ღონისძიებათა რაოდენობა;                                                                 10. საზოგადოებრივი პროკურატურის რებრენდინგის კონცეფციის შემუშავება;
 11. პროკურატურის ახალი ვებ-გვერდის შექმნა;                                            12. არასამთავრობო და სამთავრობო ორგანიზაციებთან შეხვედრების რაოდენობა;                                                    13. პროკურატურის შესახებ საზოგადოებრივი აზრის კვლევების რაოდენობა;                                                          14. პროკურატურის საქმიანობის ამსახველი წლიური ანგარიშების რაოდენობა .</t>
  </si>
  <si>
    <t>საზოგადოების წინაშე პროკურატურის ანგარიშვალდებულების გაზრდა, პროკურატურის გამჭვირვალე სისტემად ჩამოყალიბება, საზოგადოებრივი ცნობიერების ამაღლება სტრუქტურის ფუნქციებისა და მიმდინარე საქმიანობის შესახებ</t>
  </si>
  <si>
    <t xml:space="preserve">1. საზოგადოებრივი პროკურატურის ფარგლებში მინიმუმ 2 დიდი და 3 მოკლე ვადიანი პროექტის განხორციელება;                                                                       2. საზოგადოების ცნობიერების ამაღლების მიზნით მინიმუმ 3 აქტივობის განხორციელება;                                                                                                                                             3. არასამთავრობო და სამთავრობო ორგანიზაციებთან შეხვედრების ორგანიზება;                                                                         4.  მედიის წარმომადგენლებისა და პროკურორებისათვის ერთობლივი გასვლითი სემინარების ორგანიზება სისხლის სამართლისა და მედიის დარგში  ცნობიერების ამაღლების მიზნით;                                                                     5. მოწმისა და დაზარალებულის კოორდინატორის სამსახურის მიერ გაწეული მუშაობის ხარისხის შემოწმება და შედეგების ამსახველი შესაბამისი დოკუმენტის მომზადება;                                                                                                                                                                                                                                                    6. მოწმისა და დაზარალებულის კოორდინატორის ფუნქციების ცვლილება;                                                                                                                                                                      7. პროკურატურის ახალი ვებ-გვერდის შექმნა;                                                                                                                                                                                                                                                                                                      8. პროკურატურის საქმიანობის ამსახველი წლიური ანგარიშის მომზადება; 9. პროკურატურის შესახებ საზოგადოებრივი აზრის კვლევა.                                                                                                               </t>
  </si>
  <si>
    <t>1. საზოგადოებრივი პროკურატურის ფარგლებში მინიმუმ 2 დიდი და 4 მოკლე ვადიანი პროექტის განხორციელება;                                                 2. საზოგადოების ცნობიერების ამაღლების მიზნით მინიმუმ 3 აქტივობის განხორციელება;                                                                                                    3. არასამთავრობო და სამთავრობო ორგანიზაციებთან შეხვედრების ორგანიზება;                                                                       4. მედიის წარმომადგენლებისა და პროკურორებისათვის ერთობლივი გასვლითი სემინარების ორგანიზება სისხლის სამართლისა და მედიის დარგში  ცნობიერების ამაღლების მიზნით;                                                                  5.   მოწმისა და დაზარალებულის კოორდინატორის სამსახურის მიერ გაწეული მუშაობის ხარისხის შემოწმება და შედეგების ამსახველი შესაბამისი დოკუმენტის მომზადება.</t>
  </si>
  <si>
    <t xml:space="preserve">1.  პროკურატურის შესახებ საზოგადოებრივი აზრის კვლევის ჩატარება;.                                                                                                               2. საზოგადოებრივი პროკურატურის ფარგლებში მინიმუმ 2 დიდი და 4 მოკლე ვადიანი პროექტის განხორციელება;                                                 3. საზოგადოების ცნობიერების ამაღლების მიზნით მინიმუმ 3 აქტივობის განხორციელება;                                                                                                    4. არასამთავრობო და სამთავრობო ორგანიზაციებთან შეხვედრების ორგანიზება;                                                                       5. მედიის წარმომადგენლებისა და პროკურორებისათვის ერთობლივი გასვლითი სემინარების ორგანიზება სისხლის სამართლისა და მედიის დარგში  ცნობიერების ამაღლების მიზნით;                                                                  6.   მოწმისა და დაზარალებულის კოორდინატორის სამსახურის მიერ გაწეული მუშაობის ხარისხის შემოწმება და შედეგების ამსახველი შესაბამისი დოკუმენტის მომზადება;                                                                                                                                                                                            7.   პროკურატურის საქმიანობის ამსახველი წლიური ანგარიშის მომზადება.                    </t>
  </si>
  <si>
    <t>1. არასრულწლოვანთა სისხლის სამართლის საქმეებზე გადამზადებულ პროკურორთა რაოდენობა; 
2. არასრულწლოვანთა მართლმსაჯულებასთან დაკავშირებით ჩატარებული კვლევების რაოდენობა;
3. არასრულწლოვანთა მიმართ იძულებითი ღონისძიებების გამოყენების პრაქტიკის საერთაშორისო სტანდარტებთან შესაბამისობის უზრუნველყოფისათვის გატარებულ ღონისძიებათა რაოდენობა;                                                              4. არასრულწლოვნებთან დაკავშირებით მიღებული რეკომენდაციების რაოდენობა;                                                                                                                                                                                                   5. შემუშავებული ტრენინგ-მოდულების რაოდენობა;                                                                                           6. არასრულწლოვანთა განრიდება-მედიაციის შესახებ ბრძანებაში შეტანილი  ცვლილებები;                                                             7. არასრულწლოვანთა საქმეებზე სპეციალიზირებული პროკურორები;                                                                  8. არასრულწლოვანთა დაკითხვის მეთოდოლოგიის დოკუმენტის შემუშავება.</t>
  </si>
  <si>
    <t>არასრულწლოვანთა საუკეთესო ინტერესებზე ორიენტირებული მართლმსაჯულების სისტემა</t>
  </si>
  <si>
    <t>1. არასრულწლოვანთა საქმეებზე პროკურორთა გადამზადება;                                            2. შესაბამისი ტრეინინგ-მოდულების შემუშავება და დანერგვა;                                                                 3. არასრულწლოვანთა შორის დანაშაულის გამომწვევი მიზეზების დასადგენად კვლევების ჩატარება;                                                                                                                             4. კვლევების საფუძველზე შესაბამისი რეკომენდაციების მომზადება და პრევენციული ღონისძიებების დაგეგმვა;                                             5. არასრულწლოვანთა განრიდება-მედიაციის შესახებ ბრძანებაში შესაბამისი ცვლილებების შეტანა;                                                                6. არასრულწლოვანთა დაკითხვის მეთოდოლოგიის შემუშავება.</t>
  </si>
  <si>
    <t xml:space="preserve">1. არასრულწლოვანთა საქმეებზე პროკურორთა გადამზადება;                                                                                                                       2. . შესაბამისი ტრეინინგ-მოდულების შემუშავება და დანერგვა;                                                                 3. არასრულწლოვანთა შორის დანაშაულის გამომწვევი მიზეზების დასადგენად კვლევების ჩატარება;                                                                                                                             4. კვლევების საფუძველზე შესაბამისი რეკომენდაციების მომზადება და პრევენციული ღონისძიებების დაგეგმვა.   </t>
  </si>
  <si>
    <t>1. არასრულწლოვანთა საქმეებზე პროკურორთა გადამზადება;                                                                                                                       2. . შესაბამისი ტრეინინგ-მოდულების შემუშავება და დანერგვა;                                                                 3. არასრულწლოვანთა შორის დანაშაულის გამომწვევი მიზეზების დასადგენად კვლევების ჩატარება;                                                                                                                             4. კვლევების საფუძველზე შესაბამისი რეკომენდაციების მომზადება და პრევენციული ღონისძიებების დაგეგმვა;                                                                      5. საჭიროების შემთხვევაში, არასრულწლოვანთა განრიდება-მედიაციის შესახებ ბრძანებაში შესაბამისი ცვლილებებისთვის წინადადებების შემუშავება.</t>
  </si>
  <si>
    <t>1. დანაშაულის პრევენციის სამუშაო ჯგუფის შექმნა;                                                                                                                        2. დანაშაულის პრევენციის სტრატეგიისა და სამოქმედო გეგმის შექმნა;                                                                        3. დანაშაულის გამომწვევი მიზეზების დადგენის მიზნით განხორციელებული კვლევების რაოდენობა;                                                                       4. საქართველოში კრიმინოგენური მდგომარეობის ამსახველი ანალიზების რაოდენობა;                                                                                                                             5. დანაშაულის პრევენციაზე ორიენტირებული ღონისძიებების რაოდენობა;                                                                                                                                          7. პრევენციის ფონდის პროექტის მომზადება.</t>
  </si>
  <si>
    <t>დანაშაულის პრევენციის ეფექტური სისტემა</t>
  </si>
  <si>
    <t>1. დანაშაულის პრევენციის სამუშაო ჯგუფის შექმნა;                                                                                                        2.საქართველოში კრიმინოგენური მდგომარეობის ამსახველი მინიმუმ 2 ანალიზის მომზადება;                                            3. დანაშაულის პრევენციის სტრატეგიისა და სამოქმედო გეგმის მომზადება და დამტკიცება.</t>
  </si>
  <si>
    <t xml:space="preserve">1. გავრცელებული დანაშაულების გამომწვევი მიზეზების დასადგენად კვლევების განხორციელება;                                                                                                                       2. კვლევის შედეგების მიხედვით რეკომენდაციების მომზადება;                                                                                3. პრევენციის ფონდთან დაკავშირებით წინადადების შემუშავება;                                                                               4. მინიმუმ 2 პრევენციული ღონისძიების დაგეგმვა.                                                                                                                                                                   </t>
  </si>
  <si>
    <t xml:space="preserve">1. მინიმუმ 2 პრევენციული ღონისძიების განხორციელება;                                                                        2. განხორციელებული პრევენციული ღონისძიებების შედეგების მონიტორინგი;                                                                                                                      3. გავრცელებული დანაშაულების გამომწვევი მიზეზების დასადგენად კვლევების განხორციელება;                                                                                                                       4. კვლევის შედეგების მიხედვით რეკომენდაციების მომზადება.                                                                                                                                      </t>
  </si>
  <si>
    <t xml:space="preserve">1. მინიმუმ 2 პრევენციული ღონისძიების განხორციელება;                                                                        2. განხორციელებული პრევენციული ღონისძიებების შედეგების მონიტორინგი;                                                              3. გავრცელებული დანაშაულების გამომწვევი მიზეზების დასადგენად კვლევების განხორციელება;                                                                                                                       4. კვლევის შედეგების მიხედვით რეკომენდაციების მომზადება;                                                                   5. დანაშაულის პრევენციის სტრატეგიისა და სამოქმედო გეგმის გადახედვა ახალი კრიმინოგენური რეალობის გათვალისწინებით.  </t>
  </si>
  <si>
    <t>1. საერთაშორისო ორგანიზაციების წარმომადგენლებთან  შეხვედრების რაოდენობა;
2. საერთაშორისო ორგანიზაციების რეკომენდაციების ანალიზების რაოდენობა;                                                              3. გათვალისწინებული რეკომენდაციების რაოდენობა.</t>
  </si>
  <si>
    <t>საერთაშორისო სტანდარტების შესაბამისი საქმიანობის უზრუნველყოფა</t>
  </si>
  <si>
    <t xml:space="preserve">საერთაშორისო ორგანიზაციების წარმომადგენლებთან შეხვედრების ორგანიზება.                                                         </t>
  </si>
  <si>
    <t xml:space="preserve">საერთაშორისო ორგანიზაციების რეკომენდაციების და მათი შესრულების მდგომარეობის ანალიზი. </t>
  </si>
  <si>
    <t>საერთაშორისო ორგანიზაციების რეკომენდაციების და მათი შესრულების მდგომარეობის ანალიზი</t>
  </si>
  <si>
    <t>სულ ბიუჯეტი:</t>
  </si>
  <si>
    <r>
      <rPr>
        <b/>
        <sz val="14"/>
        <color theme="1"/>
        <rFont val="AcadNusx"/>
      </rPr>
      <t>2. policiis reforma</t>
    </r>
    <r>
      <rPr>
        <b/>
        <sz val="11"/>
        <color theme="1"/>
        <rFont val="AcadNusx"/>
      </rPr>
      <t xml:space="preserve"> </t>
    </r>
  </si>
  <si>
    <t xml:space="preserve">4. იურიდიული დახმარების სამსახურის რეფორმა </t>
  </si>
  <si>
    <t>პროექტის აღწერილობა</t>
  </si>
  <si>
    <t>ინდიკატორები
/მოქმედებები</t>
  </si>
  <si>
    <t>საწყისი ეტაპი 2014</t>
  </si>
  <si>
    <t>მიზნები (წელი)</t>
  </si>
  <si>
    <t>შენიშვნა</t>
  </si>
  <si>
    <r>
      <t xml:space="preserve">მიზანი 6. </t>
    </r>
    <r>
      <rPr>
        <sz val="8.5"/>
        <rFont val="Sylfaen"/>
        <family val="1"/>
      </rPr>
      <t xml:space="preserve">იურიდიული დახმარების სამსახურის დამოუკიდებლობის
უზრუნველყოფა და იურიდიულ დახმარების ხელმისაწვდომობის გაზრდა.
</t>
    </r>
  </si>
  <si>
    <t>იურიდიული დახმარების რეფორმის ძირითადი მიზანია საქართველოს იურიდიული დახმარების სამსახურის დამოუკიდებლობის უზრუნველყოფა, მისი გამჭვირვალობისა და ანგარიშვალდებულებისათვის საჭირო სამართლებრივი გარანტიების შემუშავება. მნიშვნელოვანია იურიდიულ დახმარებაზე საზოგადოების ხელმისაწვდომის გაზრდა, მაღალი ხარისხის მომსახურების უზრუნველყოფა და ამ მიზნით თანამშრომელთა მუდმივი პროფესიული განვითარება.</t>
  </si>
  <si>
    <t>პრიორიტეტი - 
სისხლის სამართლის სისტემის რეფორმის ფარგლებში უფასო იურიდიული დახმარების სისტემის ეფექტური ფუნქციონირება.
                                                                              საერთაშორისო სტანდარტების შესაბამისი მაღალკვალიფიციური და ეფექტური უფასო იურიდიული დახმარების გაწევის უზრუნველყოფა ქვეყნის მაშტაბით კანონით განსაზღვრული ბენეფიციარებისათვის</t>
  </si>
  <si>
    <t>იურიდიული დახმარების ხელმისაწვდომობა</t>
  </si>
  <si>
    <t xml:space="preserve">იურიდიული დახმარების სამსახური 11 იურიდიული დახმარების ბიუროსა და 7 საკონსულტაციო ცენტრის  მეშვეობით, საქართველოს ტერიტორიაზე უზრუნველყოფს უფასო იურიდიულ დახმარებას საქართველოს კანონმდებლობით დადგენილ შემთხვევებში. 
2014 წლისათვის იურიდიული დახმარების სამსახურის მიერ მიღებული სისხლის სამართლის საქმეების რაოდენობა – 10993, კონსულტაციები – 20732;
შედგენილი სამართლებრივი დოკუმენტები – 3752. კონსულტაციების რაოდენობა გაიზარდა 15%-ით. </t>
  </si>
  <si>
    <t>1) უფასო იურიდიული დახმარების ხელმისაწვდომობის გაზრდა და მომსახურების ხარისხის გაუმჯობესება. უფასო იურიდიული დახმარებით სარგებლობის უფლების შესახებ საზოგადოების ინფორმირებულობის გაზრდა                                                                                                                                                                                                                                                                                                                                                                                                               2) უფასო იურიდიული დახმარების ბენეფიციართა რაოდენობის მინიმუმ 3%–ით გაზრდა</t>
  </si>
  <si>
    <t>1) უფასო იურიდიული დახმარების ხელმისაწვდომობის გაზრდა და მომსახურების ხარისხის გაუმჯობესება. უფასო იურიდიული დახმარებით სარგებლობის უფლების შესახებ საზოგადოების ინფორმირებულობის გაზრდა                                                                                                                                                                                                                                                                                                                                                                                                               2) უფასო იურიდიული დახმარების ბენეფიციართა რაოდენობის მინიმუმ 5%–ით გაზრდა</t>
  </si>
  <si>
    <t>1) უფასო იურიდიული დახმარების ხელმისაწვდომობის გაზრდა და მომსახურების ხარისხის გაუმჯობესება. უფასო იურიდიული დახმარებით სარგებლობის უფლების შესახებ საზოგადოების ინფორმირებულობის გაზრდა                                                                                                                                                                                                                                                                                                                                                                                                               2) უფასო იურიდიული დახმარების ბენეფიციართა რაოდენობის მინიმუმ 2%–ით გაზრდა</t>
  </si>
  <si>
    <t>საბიუჯეტო ასიგნებების გარდა, ასევე საჭიროა დონორის ტექნიკური დახმარება.</t>
  </si>
  <si>
    <t>ტექნიკური დახმარება</t>
  </si>
  <si>
    <t xml:space="preserve">ქვეპროგრამა 4.1. სამსახურის დამოუკიდებლობის, გამჭვირვალობისა და სტაბილური განვითარების უზრუნველყოფა </t>
  </si>
  <si>
    <r>
      <t xml:space="preserve">სამსახურის დამოუკიდებლობის უზრუნველმყოფი საკანონმდებლო გარანტიები. იურიდიული დახმარების საბჭოს ეფექტური საქმიანობა. სამსახურის </t>
    </r>
    <r>
      <rPr>
        <sz val="8.5"/>
        <color rgb="FFFF0000"/>
        <rFont val="Sylfaen"/>
        <family val="1"/>
      </rPr>
      <t xml:space="preserve"> </t>
    </r>
    <r>
      <rPr>
        <sz val="8.5"/>
        <rFont val="Sylfaen"/>
        <family val="1"/>
        <charset val="204"/>
      </rPr>
      <t xml:space="preserve">ყოველწლიურად მზარდი საბიუჯეტო დაფინანსება; სამსახურის ანგარიშ ვალდებულება  საბჭოს, პარლამენტის  და ფინანსთა სამინისტროს წინაშე. </t>
    </r>
  </si>
  <si>
    <r>
      <t xml:space="preserve">განხორციელდა ცვლილებები "იურიდიული დახმარების შესახებ" კანონში
სამსახურის საქმიანობის მარეგულირებელ სხვა სამართლებრივ აქტებში. სამსახური ჩამოყალიბდა დამოუკიდებელ საჯარო სამართლის იურიდიულ პირად. </t>
    </r>
    <r>
      <rPr>
        <sz val="8.5"/>
        <rFont val="Sylfaen"/>
        <family val="1"/>
      </rPr>
      <t xml:space="preserve"> შეიქმნა  იურიდიული დახმარების საბჭო, რომელმაც აირჩია სამსახურის დირექტორი 5 წლის ვადით.   საბჭომ გამართა 20 სხდომა 
ფინანსური გარანტიები უზრუნველყოფილია  2014 წლის დეკემბერში  საბიუჯეტო კოდექსში შესული ცვლილებებით.</t>
    </r>
  </si>
  <si>
    <r>
      <t xml:space="preserve">იურიდიული დახმარების შესახებ კანონის, სამსახურის საქმიანობის მარეგულირებელი სამართლებრივი აქტების დახვეწა  საჭიროებისამებრ;  
სამსახურის ბიუჯეტის დაგეგმვა, სამსახურის სტრატეგიული მიზნებისა და ამოცანების შესაბამისად.  სამსახურისათვის ფინანსური გარანტიების მოპოვების პროცესში იურიდიული დახმარების საბჭოსა და საქართველოს პარლამენტის აქტიური მონაწილეობა მზარდი საბიუჯეტო დაფინანსების უზრუნველყოფის მიზნით.                                                      მართლმსაჯულების სისტემის სხვა მონაწილეებთან აქტიური თანამშრომლობა იურიდიული დახმარების სისტემის  სრულყოფის მიზნით. </t>
    </r>
    <r>
      <rPr>
        <sz val="8.5"/>
        <rFont val="Sylfaen"/>
        <family val="1"/>
        <charset val="204"/>
      </rPr>
      <t/>
    </r>
  </si>
  <si>
    <t xml:space="preserve">იურიდიული დახმარების შესახებ კანონის, სამსახურის საქმიანობის მარეგულირებელი სამართლებრივი აქტების დახვეწა  საჭიროებისამებრ;  
სამსახურის ბიუჯეტის დაგეგმვა, სამსახურის სტრატეგიული მიზნებისა და ამოცანების შესაბამისად.  სამსახურისათვის ფინანსური გარანტიების მოპოვების პროცესში იურიდიული დახმარების საბჭოსა და საქართველოს პარლამენტის აქტიური მონაწილეობა მზარდი საბიუჯეტო დაფინანსების უზრუნველყოფის მიზნით.                                                      მართლმსაჯულების სისტემის სხვა მონაწილეებთან აქტიური თანამშრომლობა იურიდიული დახმარების სისტემის  სრულყოფის მიზნით. </t>
  </si>
  <si>
    <t>ჯამი 4.1.</t>
  </si>
  <si>
    <t xml:space="preserve">ქვეპროგრამა 4.2. იურიდიულ დახმარებაზე ხელმისაწვდომობის გაზრდა </t>
  </si>
  <si>
    <t>ჯამი 4.2.</t>
  </si>
  <si>
    <t>ღონისძიება 4.2.1. იურიდიული დახმარების სამსახურის მანდატის გაზრდა</t>
  </si>
  <si>
    <t xml:space="preserve">
 საკანონმდებლო ცვლილებები. 
წარმოებული საქმეების რაოდენობა. </t>
  </si>
  <si>
    <t>სამსახური ახორციელებს საადვოკატო მომსახურებას სისხლის სამართლის საქმეებზე, სამართლის სხვა დარგებში გასწევს კონსულტაციებს და ადგენს სამართლებრივ დოკუმენტებს.
სამოქალაქო და ადმინისტრაციულ საქმეებზე, ოჯახში ძალადობის მსხვერპლთა დაცვის საქმეებზე  სამსახურის მანდატი განისაზღვრა კანონით;  
საბჭომ დაამტკიცა იურიდიული დახმარებით სარგებლობის კრიტერიუმები „სოციალურად დაუცველი ოჯახების მონაცემთა ერთიან ბაზაში“ არარეგისტრირებულ პირთათვის.</t>
  </si>
  <si>
    <t>2015 წლის 1 იანვრიდან საზოგადოებრივი ადვოკატები მოემსახურებიან ოჯახში ძალადობის მსხვერპლებს;  2015 წლის 15 აპრილიდან სამსახური წარმომადგენლობას განახორციელებს სამოქალაქო და ადმინისტრაციულ საქმეთა განსაზღვრულ კატეგოერიებზე; გაზრდილი საბიუჯეტო დაფინანსების პირობებში შესაძლებელი იქნება მანდატის გაფართოებისათვის საჭირო კადრების რეკრუტირება,  მოხდება შესაბამისი ინფრასტრუქტურის მომზადება, ანგარიშგების ფორმების შემუშავება/დახვეწა და სხვა. არასრულწლოვანთა მართლმსაჯულების კოდექსით გათვალისწინებულ ვალდებულებათა შესასრულებლად განხორციელდება მოსამზადებელი სამუშაოები . სამსახური განახორციელებს მხარდაჭერის მიმღებ პირთა უფლებების დაცვას. (საჭიროებს დამატებით ადვოკატის  30 საშტატო ერთეულს).</t>
  </si>
  <si>
    <t>სამსახური 2016 წლის 1 იანვრიდან განახორციელებს : 1).გადახდისუუნარო პირების წარმოამდგენლობას ადმინისტრაციულ ორგანოში;  2).კანონთან კონფლიქტში მყოფი არასრულწლოვნების დაცვას სისხლის სამართლის  და ადმინისტრაციულ სამართალდარღვევათა საქმეებზე, ასევე არასრულწლოვან მოწმეთა და დაზარალებულთა დაცვას.   (დამატებით საჭიროებს ადვოკატთა საშტატო ერთეულების რაოდენობის ზრდას 50 ადვოკატით).  არასრულწლოვანთა მართლმსაჯულების კოდექსიდან გამომდინარე ვალდებულებების გათვალისწინებით სამსახური განხორციელებს  რეესტრის ადვოკატთა ბაზის გაფართოებას  და მათი  ანაზღაურების ფონდის გაზრდას.</t>
  </si>
  <si>
    <t>სტატისტიკური მონაცემებისა და პრაქტიკის ანალიზის შედეგების საფუძველზე  სამოქალაქო და ადმინისტრაციულ საქმეებზე    მანდატის გაფართოების მიზნით დამატებითი საკითხების განსაზღვრა.</t>
  </si>
  <si>
    <r>
      <t xml:space="preserve">2018 წლის 1 იანვრიდან, </t>
    </r>
    <r>
      <rPr>
        <sz val="8.5"/>
        <color rgb="FFFF0000"/>
        <rFont val="Sylfaen"/>
        <family val="1"/>
      </rPr>
      <t>გაფართოებული მანდატით,</t>
    </r>
    <r>
      <rPr>
        <sz val="8.5"/>
        <rFont val="Sylfaen"/>
        <family val="1"/>
      </rPr>
      <t xml:space="preserve"> სამოქალაქო და ადმინისტრაციულ საქმეებზე საადვოკატო წარმომადგენლობის უზრუნველყოფა. </t>
    </r>
  </si>
  <si>
    <r>
      <rPr>
        <sz val="8.5"/>
        <color rgb="FFFF0000"/>
        <rFont val="Sylfaen"/>
        <family val="1"/>
      </rPr>
      <t xml:space="preserve">გაფართოებული მანდატით, </t>
    </r>
    <r>
      <rPr>
        <sz val="8.5"/>
        <rFont val="Sylfaen"/>
        <family val="1"/>
        <charset val="204"/>
      </rPr>
      <t xml:space="preserve">სამოქალაქო და ადმინისტრაციულ საქმეებზე საადვოკატო წარმომადგენლობის უზრუნველყოფა. </t>
    </r>
  </si>
  <si>
    <t>საბიუჯეტო ასიგნებების გარდა, ასევე საჭიროა დონორის ტექნიკური დახმარება</t>
  </si>
  <si>
    <t>ჯამი 4.2.1</t>
  </si>
  <si>
    <t>ღონისძიება 4.2.2. ტერიტორიული დაფარვა</t>
  </si>
  <si>
    <t xml:space="preserve">
იურიდიული დახმარების ოფისების რაოდენობა (მათ შორის 
გარემონტებული და აღჭურვილი ოფისების რაოდენობა; 
ქოლ-ცენტრში დასაქმებული იურისტების რაოდენობა და მათ მიერ გაწეული კონსულტაციების რაოდენობა.</t>
  </si>
  <si>
    <t>სამსახური წარმოდგენილია ცენტრალური აპარატით, 11 ბიუროთი და 7 საკონსულტაციო ცენტრით, ამოქმედდა საჩხერის საკონსულტაციო ცენტრი. თელავის ბიურო ახალ, კეთილმოწყობილ ოფისში გადავიდა.  სამსახურს გადმოეცა თბილისის ბიუროსთვის საოფისე ფართი.  
მოძიებულია საოფისე ფართები ბათუმის, ზუგდიდის, ფოთის,  სიღნაღის, ბიუროებისთვის.                                   
ახალი კომპიუტერული ტექნიკით აღიჭურვა სამსახურის თბილისისა და სამცხე-ჯავახეთის  ბიუროები.</t>
  </si>
  <si>
    <t xml:space="preserve"> სამსახურის ცენტრალური აპარატი და თბილისის ბიურო განთავსდება ახალ ოფისში;   სიღნაღში გაიხსნება ახალი ბიურო.                      
  იურიდიული დახმარების საბჭო და აპარატი  ერთობლივად შეიმუშავებენ იურიდიული დახმარების ხელმისაწვდომობის გაზრდის სქემას;  შემუშავდება კონცეფცია     სატელეფონო და ონლაინ კონსულტაციების სისტემის ჩამოყალიბების მიზნით. 
სამსახური ითანამშრომლებს სახელმწიფო სერვისების განვითარების სააგენტოსთან, საზოგადოებრივი ცენტრების მეშვეობით რეგიონებში იურიდიული კონსულტაციის მიწოდების მიზნით. 
</t>
  </si>
  <si>
    <t xml:space="preserve">სამსახურის მიერ წინასწარ შემუშავებული სქემის მიხედვით, მოხდება ახალ ტერიტორიულ ერთეულებში იურიდიული დახმარების ხელმისაწვდომობის გაზრდა (სულ ცოტა ერთ ტერიტორიულ ერთეულში),
ბათუმისა და ფოთის ბიუროების ახალი  ოფისების გარემონტება; 
გაიმართება სატელეფონო და ონლაინ კონსულტაციების სისტემა.
საჭიროებისამებრ, განახლდება სამსახურის  სტრუქტურული ერთეულებისათვის  კომპიუტერული ტექნიკა.
</t>
  </si>
  <si>
    <t xml:space="preserve">სამსახურის მიერ წინასწარ შემუშავებული სქემის მიხედვით, მოხდება ახალ ტერიტორიულ ერთეულებში იურიდიული დახმარების ხელმისაწვდომობის გაზრდა (სულ ცოტა ერთ ტერიტორიულ ერთეულში),
ახალი ოფისების გარემონტება და თანამედროვე ტექნიკით აღჭურვა.
ზუგდიდის ბიუროს გარემონტება და განახლებული ტექნიკით აღჭურვა;      დაიხვეწება სატელეფონო და ონლაინ კონსულტაციების სისტემა .               
საჭიროებისამებრ, განახლდება სამსახურის  სტრუქტურული ერთეულებისათვის  კომპიუტერული ტექნიკა.
</t>
  </si>
  <si>
    <t>სამსახურის მიერ წინასწარ შემუშავებული სქემის მიხედვით, მოხდება ახალ ტერიტორიულ ერთეულებში იურიდიული დახმარების ხელმისაწვდომობის გაზრდა (სულ ცოტა ერთ ტერიტორიულ ერთეულში),
ახალი ოფისების გარემონტება და თანამედროვე ტექნიკით აღჭურვა. 
 დაიხვეწება სატელეფონო და ონლაინ კონსულტაციების სისტემა .                       
საჭიროებისამებრ, განახლდება სამსახურის  სტრუქტურული ერთეულებისათვის  კომპიუტერული ტექნიკა.</t>
  </si>
  <si>
    <t>სამსახურის მიერ წინასწარ შემუშავებული სქემის მიხედვით, მოხდება ახალ ტერიტორიულ ერთეულებში იურიდიული დახმარების ხელმისაწვდომობის გაზრდა (სულ ცოტა ერთ ტერიტორიულ ერთეულში),
ახალი ოფისების გარემონტება და თანამედროვე ტექნიკით აღჭურვა.  
დაიხვეწება სატელეფონო და ონლაინ კონსულტაციების სისტემა .           საჭიროებისამებრ, განახლდება სამსახურის  სტრუქტურული ერთეულებისათვის  კომპიუტერული ტექნიკა</t>
  </si>
  <si>
    <t>ჯამი 4.2.2.</t>
  </si>
  <si>
    <t>ღონისძიება 4.2.3. რეფერალური სისტემის განვითარება.</t>
  </si>
  <si>
    <t>უფასო იურიდიული დახმარების სხვა მიმწოდებლებთან თანამშრომლობით რეფერალური სისტემაში ჩართული ორგანიზაციების რაოდენობა.</t>
  </si>
  <si>
    <t xml:space="preserve"> რეფერალური სისტემის ამოქმედების მიზნით  ურთიერთთანამშრომლობის მემორანდუმი  გაფორმდა საქართველოს იურიდიული ფირმების ასოციაციასთან  (სიფა)  . 
</t>
  </si>
  <si>
    <t xml:space="preserve">
განხორციელდება უფასო იურიდიული მომსახურების მიმწოდებლებთან კონსულტაციები და თანამშრომლობა ეფექტიანი რეფერალური სისტემის შესაქმნელად.</t>
  </si>
  <si>
    <r>
      <t xml:space="preserve">
გაიმართება უფასო იურიდიული დახმარების სხვა</t>
    </r>
    <r>
      <rPr>
        <sz val="8.5"/>
        <color theme="1"/>
        <rFont val="Sylfaen"/>
        <family val="1"/>
      </rPr>
      <t xml:space="preserve"> მიმწოდებლებთან კონსულტაციები, განხორციელდება  საპილოტე რეფერალური სისტემის სქემის შემუშავება და დანერგვა.</t>
    </r>
    <r>
      <rPr>
        <b/>
        <sz val="8.5"/>
        <color rgb="FFFF0000"/>
        <rFont val="Sylfaen"/>
        <family val="1"/>
      </rPr>
      <t xml:space="preserve">
</t>
    </r>
  </si>
  <si>
    <t xml:space="preserve">                
გაფართოვდება  საპილოტე რეფერალური სისტემა უფასო იურიდიული დახმარების სხვა მიმწოდებლებთან . 
</t>
  </si>
  <si>
    <t xml:space="preserve">              
გაფართოვდება  საპილოტე რეფერალური სისტემა უფასო იურიდიული დახმარების სხვა მიმწოდებლებთან . </t>
  </si>
  <si>
    <t xml:space="preserve">
გაფართოვდება  საპილოტე რეფერალური სისტემა უფასო იურიდიული დახმარების სხვა მიმწოდებლებთან . 
</t>
  </si>
  <si>
    <t>ჯამი 4.2.3.</t>
  </si>
  <si>
    <t>ღონისძიება 4.2.4 მოწვეულ საზოგადოებრივ ადვოკატთა ეფექტური საქმიანობის უზრუნველყოფა.</t>
  </si>
  <si>
    <t xml:space="preserve">რეესტრის ადვოკატთა განახლებული სია;  საქმისწარმოების გამართული პროცესი და ფორმები.    </t>
  </si>
  <si>
    <t xml:space="preserve">მოწვეული საზოგადოებრივ ადვოკატთა რეესტრი შექმნილია და ფუნქციონირებს;  
მოწვეულ საზოგადოებრივი ადვოკატთა რეესტრის მარეგულირებელი სამართლებრივი ბაზა დაიხვეწა, იურიდიული დახმარების საბჭომ დაამტკიცა სისხლის სამართლის საქმეში რეესტრის ადვოკატთა ჩართვის პროცედურები და ანაზღაურების წესი, ასევე ანგარიშგების წესი და ფორმა. 
სულ რეგისტრირებულია 65 ადვოკატი. </t>
  </si>
  <si>
    <r>
      <t xml:space="preserve">შემუშავდება  და დამტკიცდება სამოქალაქო და ადმინისტრაციულ საქმეებზე რეესტრის ადვოკატთა ჩართვის პროცედურები და ანაზღაურების წესი, ანგარიშგების წესი და ფორმა.   საჭიროებისამებრ განახლდება 
საზოგადოებრივ ადვოკატთა რეესტრი საქართველოს ადვოკატთა ასოციაციასთან თანამშრომლობით; რეესტრის ადვოკატებისათვის განხორციელდება ტრენინგ–საჭიროებათა კვლევა და დაიგეგმება შესაბამისი ტრენინგ–სემინარები.
</t>
    </r>
    <r>
      <rPr>
        <sz val="8.5"/>
        <rFont val="Sylfaen"/>
        <family val="1"/>
        <charset val="204"/>
      </rPr>
      <t xml:space="preserve">
</t>
    </r>
  </si>
  <si>
    <t xml:space="preserve">
  საჭიროებისამებრ განახლდება 
საზოგადოებრივ ადვოკატთა რეესტრი საქართველოს ადვოკატთა ასოციაციასთან თანამშრომლობით; რეესტრის ადვოკატებისათვის განხორციელდება ტრენინგ–საჭიროებათა კვლევა და დაიგეგმება შესაბამისი ტრენინგ–სემინარები.
</t>
  </si>
  <si>
    <t xml:space="preserve"> საჭიროებისამებრ განახლდება 
საზოგადოებრივ ადვოკატთა რეესტრი საქართველოს ადვოკატთა ასოციაციასთან თანამშრომლობით; რეესტრის ადვოკატებისათვის განხორციელდება ტრენინგ–საჭიროებათა კვლევა და დაიგეგმება შესაბამისი ტრენინგ–სემინარები.</t>
  </si>
  <si>
    <t xml:space="preserve">საჭიროებისამებრ განახლდება საზოგადოებრივ ადვოკატთა რეესტრის  საქართველოს ადვოკატთა ასოციაციასთან თანამშრომლობით;
სამოქალაქო და ადმინისტრაციულ საქმეებზე ანგარიშგების ფორმების დაიხვეწება;
საჭიროებისამებრ მოხდება რეესტრის ადვოკატების ჩართვა სამოქალაქო და ადმინისტრაციულ საქმეების წარმოებაში.
</t>
  </si>
  <si>
    <t>საბიუჯეტო ასიგნებების გარდა ასევე საჭიროა დონორის ტექნიკური დახმარება</t>
  </si>
  <si>
    <t>ჯამი 4.2.4.</t>
  </si>
  <si>
    <t xml:space="preserve">ქვეპროგრამა 4.3. მომსახურების ხარისხის უზრუნველყოფა </t>
  </si>
  <si>
    <t>ჯამი 4.3</t>
  </si>
  <si>
    <t>ღონისძიება 4.3.1. იურიდიული დახმარების სამსახურის მიერ გაწეული მომსახურების ხარისხის უზრუნველყოფა</t>
  </si>
  <si>
    <t xml:space="preserve">შეფასებისა და მონიტორინგის გამართული სისტემა
შეფასებული და წახალისებული თანამშრომლების რაოდენობა; </t>
  </si>
  <si>
    <t xml:space="preserve">სამსახურმა სისხლის სამართლის საქმეზე მომუშავე საზოგადოებრივი ადვოკატებისთვის საქმიანობის სახელმძღვანელო წესები დაამტკიცა. დასრულდა შეფასებისა და მონიტორინგის სისტემის კონცეფციის მომზადება. 
</t>
  </si>
  <si>
    <t>გაიმართება  სამუშაო შეხვედრები ბიუროების თანამშრომლებთან სახელმძღვანელო წესების გაცნობის მიზნით;    
მოხდება  საზოგადოებრივი ადვოკატის შეფასებისა და მონიტორინგის სისტემის  კონცეფციის დანერგვა  სამსახურის ბიუროების მასშტაბით.
გაიმართება ბიუროებში შეხვედრები შეფასებისა და მონიტორინგის  სისტემის გაცნობის, ხოლო შემდგომ  მიღებული შედეგების განზოგადოებული ანგარიშის გაცნობის მიზნით..</t>
  </si>
  <si>
    <t>ბიუროების თანამშრომლებთან გაიმართება სამუშაო შეხვედრები სახელმძღვანელო წესების განხილვისა და დახვეწის მიზნით;   
სამოქალაქო და ადმინისტრაციულ საქმეებზე და გაწეულ კონსულტაციებზე მოხდება შეფასების სისტემის შემუშავება;
მოხდება მოწვეულ საზოგადოებრივ ადვოკატთა რეესტრის ადვოკატების, უკვე ამოქმედებულ  შეფასებისა და მონიტორინგის სისტემაში    ჩართვა.
გაიმართება ბიუროებში  შეხვედრები სამოქალაქო და ადმინისტრაციული  კატეგორიის საქმეების ასევე კონსულტაციების შეფასებისა და მონიტორინგის სისტემის შემუშავების მიზნით და,   შეფასების სისტემის პილოტირების შემდგომ, მოხდება მიღებული შედეგების განზოგადოებული ანგარიშის გაცნობა.</t>
  </si>
  <si>
    <r>
      <t xml:space="preserve">მოხდება შეფასებისა და მონიტორინგის სისტემის ყოველწლიური შედეგების ანალიზი; შედეგების საფუძველზე მონიტორინგის სისტემის დახვეწა, საჭიროებისამებრ. 
</t>
    </r>
    <r>
      <rPr>
        <sz val="10"/>
        <rFont val="Sylfaen"/>
        <family val="1"/>
        <charset val="204"/>
      </rPr>
      <t xml:space="preserve">
</t>
    </r>
    <r>
      <rPr>
        <sz val="9"/>
        <rFont val="Sylfaen"/>
        <family val="1"/>
        <charset val="204"/>
      </rPr>
      <t>თითოეულ</t>
    </r>
    <r>
      <rPr>
        <sz val="10"/>
        <rFont val="Sylfaen"/>
        <family val="1"/>
        <charset val="204"/>
      </rPr>
      <t xml:space="preserve"> </t>
    </r>
    <r>
      <rPr>
        <sz val="8.5"/>
        <rFont val="Sylfaen"/>
        <family val="1"/>
        <charset val="204"/>
      </rPr>
      <t xml:space="preserve">ბიუროში და საკონსულტაციო ცენტრში გაიმართება შეხვედრები შეფასებისა და მონიტორინგის სისტემის  შედეგების გასაცნობად.   </t>
    </r>
  </si>
  <si>
    <t xml:space="preserve">მოხდება შეფასებისა და მონიტორინგის სისტემის ყოველწლიური შედეგების ანალიზი; შედეგების საფუძველზე მონიტორინგის სისტემის დახვეწა, საჭიროებისამებრ. 
თითოეულ ბიუროში და საკონსულტაციო ცენტრში გაიმართება შეხვედრები შეფასებისა და მონიტორინგის სიისტემის  შედეგების გასაცნობად.   </t>
  </si>
  <si>
    <t>ჯამი 4.3.1.</t>
  </si>
  <si>
    <t>ღონისძიება 4.3.2. იურიდიული დახმარების სამსახურის ადვოკატების არასრულწლოვანთა საქმეებზე სპეციალიზაცია</t>
  </si>
  <si>
    <t>სპეციალიზებულ ადვოკატთა რაოდენობა; არასრულწლოვანთა სპეციალიზაციის საკითხებზე გამართული შეხვედრების რაოდენობა.</t>
  </si>
  <si>
    <t xml:space="preserve"> დამტკიცდა იურიდიული დახმარების სამსახურის არასრულწლოვანთა მართლმსაჯულების სისტემის განვითარების კონცეფცია. არასრულწლოვანთა მართლმსაჯულებაში სპეციალიზირებულია 30 საზოგადოებრივი ადვოკატი, რომლებიც წარმოადგენენ სამსახურის ყველა ბიუროს.
გაეროს ბავშვთა ფონდისა და ევროკავშირის პროექტის მხარდაჭერით სპეციალიზებული ადვოკატებისათვის ორ ეტაპად, გაძლიერებული ტრენინგები ჩატარდა.</t>
  </si>
  <si>
    <t xml:space="preserve"> 
ბიუროებსა და რეესტრის ადვოკატებში  გაიზრდება სპეციალიზებულ ადვოკატთა რაოდენობა. სპაციალიზებული ადვოკატები  გადამზადდებიან  არასრულწლოვანთა მართლმსაჯულების კოდექსის მიღების შემდეგ  განახლებული ტრენინგ–კურსის შესაბამისად.
</t>
  </si>
  <si>
    <t xml:space="preserve">ჩატარდება  სიღრმისეული დამატებითი ტრენინგები  სპეციალიზებული ადვოკატებისათვის და  მათი რაოდენობა გაიზრდება საჭიროებისამებრ.  
განხორციელდება  არასრულწლოვანთა საქმეებზე დაგროვილი პრაქტიკის განზოგადება და მართლმსაჯულების განხორციელებაში ჩართული სხვა მხარეებისათვის (პროკურორები, მოსამართლეები, სამოქალაქო სექტორის წარმომადგენლები და სხვა) მისი გაცნობა/სამუშაო შეხვედრები. </t>
  </si>
  <si>
    <t>ჩატარდება  სიღრმისეული დამატებითი ტრენინგები  სპეციალიზებული ადვოკატებისათვის და  მათი რაოდენობა გაიზრდება საჭიროებისამებრ.  
განხორციელდება  არასრულწლოვანთა საქმეებზე დაგროვილი პრაქტიკის განზოგადება და მართლმსაჯულების განხორციელებაში ჩართული სხვა მხარეებისათვის (პროკურორები, მოსამართლეები, სამოქალაქო სექტორის წარმომადგენლები და სხვა) მისი გაცნობა/სამუშაო შეხვედრები</t>
  </si>
  <si>
    <t>ჯამი 4.3.2.</t>
  </si>
  <si>
    <t>ღონისძიება 4.3.3 მენეჯმენტის სისტემის გამართვა, იურიდიული კლინიკებისა და სტაჟირების სისტემების გამართვა.</t>
  </si>
  <si>
    <t>სტრუქტურის ანალიზის დოკუმენტი;  საქმისწარმოების და დოკუმენტბრუნვის კომპიუტერულ პროგრამაში ჩართულ მომხმარებელთა რაოდენობა; სამსახურის მიერ ჩატარებული სამუშაო შეხვედრების რაოდენობა; იურიდიული კლინიკის პროექტში მონაწილე სტუდენტების რაოდენობა.
 საკანონმდებლო ცვლილებები</t>
  </si>
  <si>
    <t xml:space="preserve">2014 წლის დეკემბერში საერთაშორისო ორგანიზაციების მხარდჭერით დაიწყო სამსახურის სტრუქტურის ანალიზი.  
საქმეთა განაწილების სისტემა დაინერგა მთელი ქვეყნის მასშტაბით; 
დაინერგა საქმისწარმოების კომპიუტერული პროგრამა სამსახურის ყველა ბიუროსა და საკონსულტაციო ცენტრში.
დაინერგა საქმეთა განაწილების ერთიანი წესი.
იურიდიული დახმარების სამსახური აგრძელებს იურიდიული კლინიკის პროექტის განხორციელებას. 2014 წელს იურიდიული დახმარების სამსახურის  ბიუროებში სტაჟირება გაიარა   52-მა სტუდენტმა. 
</t>
  </si>
  <si>
    <t xml:space="preserve">დასრულდება სამსახურის სტრუქტურის ანალიზი.  სამსახურის სტატუსის ცვლილების, სტრუქტურის ანალიზის  და მანდატის გაფართოების შესაბამისად,  მოხდება სტრუქტურის ოპტიმიზაცია. ჩატარდება სამუშაო შეხვედრები სამსახურში ადმინისტრირებისა და მენეჯმენტის დახვეწის მიზნით;
სამსახურის მანდატის გაფართოების შესაბამისად მოხდება საქმისწარმოების  ელექტრონული პროგრამის განახლება სამოქალაქო და ადმინისტრაციული საქმეებისათვის. 
გაგრძელდება უმაღლეს სასწავლო დაწესებულებებთან იურიდიული კლინიკის პროექტის განხორციელება.
</t>
  </si>
  <si>
    <t xml:space="preserve">სამსახურის სტატუსის ცვლილების, სტრუქტურის ანალიზის  და მანდატის გაფართოების შესაბამისად,  მოხდება სტრუქტურის ოპტიმიზაცია. ჩატარდება სამუშაო შეხვედრები სამსახურში ადმინისტრირებისა და მენეჯმენტის დახვეწის მიზნით;  
გაგრძელდება უმაღლეს სასწავლო დაწესებულებებთან იურიდიული კლინიკის პროექტის განხორციელება.
შემუშავდება იურიდიული დახმარების სამსახურში ადვოკატ–სტაჟიორის სტაჟირების გავლის წესი.          
</t>
  </si>
  <si>
    <t xml:space="preserve">ჩატარდება სამუშაო შეხვედრები სამსახურში, ახალი სტრუქტურის ეფექტურობის განსაზღვრის, ადმინისტრირებისა და მენეჯმენტის დახვეწის მიზნით.
გაგრძელდება უმაღლეს სასწავლო დაწესებულებებთან იურიდიული კლინიკის პროექტის განხორციელება.
ამოქმედდება იურიდიული დახმარების სამსახურში ადვოკატ–სტაჟიორის სტაჟირების გავლის წესი. (სტაჟიორთა სავარაუდო რაოდენობა 30 სტაჟიორი)
</t>
  </si>
  <si>
    <t xml:space="preserve">ჩატარდება სამუშაო შეხვედრები სამსახურში, ახალი სტრუქტურის ეფექტურობის განსაზღვრის, ადმინისტრირებისა და მენეჯმენტის დახვეწის მიზნით.
გაგრძელდება უმაღლეს სასწავლო დაწესებულებებთან იურიდიული კლინიკის პროექტის განხორციელება.
გაგრძელდება იურიდიული დახმარების სამსახურში ადვოკატ–სტაჟიორის სტაჟირების გავლის წესი. (სტაჟიორთა სავარაუდო რაოდენობა 30 სტაჯიორი)
</t>
  </si>
  <si>
    <t xml:space="preserve"> ჩატარდება სამუშაო შეხვედრები სამსახურში, ახალი სტრუქტურის ეფექტურობის განსაზღვრის, ადმინისტრირებისა და მენეჯმენტის დახვეწის მიზნით.
გაგრძელდება უმაღლეს სასწავლო დაწესებულებებთან იურიდიული კლინიკის პროექტის განხორციელება.
გაგრძელდება იურიდიული დახმარების სამსახურში ადვოკატ–სტაჟიორის სტაჟირების გავლის წესი. (სტაჟიორთა სავარაუდო რაოდენობა 30 სტაჯიორი)
</t>
  </si>
  <si>
    <t>ჯამი 4.3.3.</t>
  </si>
  <si>
    <t xml:space="preserve">4.3.4. თანამშრომელთა მუდმივი პროფესიული გადამზადება </t>
  </si>
  <si>
    <t>ტრენინგების რაოდენობა. 
ტრენინგებში მონაწილე ადვოკატთა რაოდენობა</t>
  </si>
  <si>
    <t xml:space="preserve"> სამსახურის იურისტები საქართველოს ადვოკატთა ასოციაციის მიერ ორგანიზებულ 30 სხვადასხვა ტრენინგს დაესწრნენ.  ამერიკის იურსტთა ასოციაციისგან  სამსახურმა  მიიღო დისტანციური სწავლების ორგანიზებისთვის საჭირო აღჭურვილობა  და ონლაინ სასწავლო პლატფორმის მეშვეობით ტრენინგები გაიმართა გორის, მცხეთის, ქუთაისისა და ზუგდიდი ბიუროებში. საორიენტაციო ტრენინგები ჩატარდა ქუთაისსა და თბილისში.   ამერიკის იურისტთა ასოციაციამ, საქართველოს ადვოკატთა ასოციაციამ და GIZ-მა სამსახურს სამართლებრივი ლიტერატურა გადასცა. </t>
  </si>
  <si>
    <t xml:space="preserve"> განგრძობადი იურიდიული განათლების ფარგლებში  სამსახური უზრუნველყოფს ადვოკატებს პროფესიული ტრენინგებით   სავალდებულო კრედიტ საათების დაგროვების მიზნით.  
თანამშრომელთა და რეესტრის ადვოკატთა გამოკითხვის და/ან მონიტორინგის შედეგად მოხდება თანამშრომელთა და რეესტრის ადვოკატთა სასწავლო საჭიროებების გამოვლენა. 
 ბიუროებში  ჩატარდება საორიენტაციო ტრენინგები ახლადმიღებული ადვოკატებისა და რეესტრის ადვოკატებისათვის, სიის განახლების შესაბამისად; 
მოხდება ბიბლიოთეკების განახლება..</t>
  </si>
  <si>
    <t>განგრძობადი იურიდიული განათლების ფარგლებში  სამსახური უზრუნველყოფს ადვოკატებს პროფესიული ტრენინგებით   სავალდებულო კრედიტ საათების დაგროვების მიზნით. 
 თანამშრომელთა და რეესტრის ადვოკატთა გამოკითხვის და/ან მონიტორინგის შედეგად მოხდება თანამშრომელთა და რეესტრის ადვოკატთა სასწავლო საჭიროებების გამოვლენა. 
 ბიუროებში  ჩატარდება საორიენტაციო ტრენინგები ახლადმიღებული ადვოკატებისა და რეესტრის ადვოკატებისათვის, სიის განახლების შესაბამისად; 
მოხდება ბიბლიოთეკების განახლება..</t>
  </si>
  <si>
    <t>განგრძობადი იურიდიული განათლების ფარგლებში  სამსახური უზრუნველყოფს ადვოკატებს პროფესიული ტრენინგებით   სავალდებულო კრედიტ საათების დაგროვების მიზნით.  
თანამშრომელთა და რეესტრის ადვოკატთა გამოკითხვის და/ან მონიტორინგის შედეგად მოხდება თანამშრომელთა და რეესტრის ადვოკატთა სასწავლო საჭიროებების გამოვლენა. 
 ბიუროებში  ჩატარდება საორიენტაციო ტრენინგები ახლადმიღებული ადვოკატებისა და რეესტრის ადვოკატებისათვის, სიის განახლების შესაბამისად; 
მოხდება ბიბლიოთეკების განახლება..</t>
  </si>
  <si>
    <t>ჯამი 4.3.4.</t>
  </si>
  <si>
    <t>4.4. მაღალი საზოგადოებრივი ცნობადობა იურიდიული დახმარების სისტემის შესახებ</t>
  </si>
  <si>
    <t>იურიდიული დახმარების მომსახურებით კმაყოფილ ბენეფიციართა რაოდენობა (პროცენტულად).
გასვლითი კონსულტაციების/რეგიონების რაოდენობა; კონსულტაციების ჯამური რაოდენობა; 
განახლებული ვებ-გვერდი; 
ჟურნალისტებთან სამუშაო შეხვედრების რაოდენობა</t>
  </si>
  <si>
    <t>ცენტრალური და რეგიონული მედიის წარმომადგენლებისათვის გაიმართა სემინარი, სამსახურის სამართლებრივი სტატუსის ცვლილების შესაბამისად  იურიდიული დახმარების სამსახურმა ახალი ლოგო შეიმუშავა და განხორციელდა სამსახურის ვებგვერდის რედიზაინი. 
 სამსახურმა 200-ზე მეტი გასვლითი კონსულტაცია და სხვადასხვა ღონისძიება განახორციელა.  დაიბაჭდა საინფორმაციო მასალები.</t>
  </si>
  <si>
    <r>
      <t xml:space="preserve">მოხდება  ერთი სამუშაო შეხვედრის ორგანიზება ცენტრალურ და რეგიონულ მედიასთან.                                                  
განხორციელდება მინიმუმ ექვსი გასვლითი კონსულტაცია  ერთი თვის განმავლობაში; საჭიროებისამებრ, მოხდება კორპორაციული სტილის დახვეწა; ახალი სერვისების დანერგვასთან დაკავშირებით დაიგეგმება და განხორციელდება  PR აქტივობები.
</t>
    </r>
    <r>
      <rPr>
        <sz val="8.5"/>
        <rFont val="Sylfaen"/>
        <family val="1"/>
        <charset val="204"/>
      </rPr>
      <t xml:space="preserve">მოხდება
ბუკლეტებისა და ბროშურების ბეჭდვა, რეგიონული მედია პროექტების განხორციელება, მედია ტურის ორგანიზება რეგიონულ ბიუროებში და საკონსულტაციო ცენტრებში, გამჭვირვალობის გაზრდის მიზნით, სამსახურის ვებ–გვერდზე განთავსებული ინფორმაციის მუდმივად განახლდება </t>
    </r>
  </si>
  <si>
    <t xml:space="preserve">მოხდება ერთი სამუშაო შეხვედრის ორგანიზება ცენტრალურ და რეგიონულ მედიასთან; 
განხორციელდება მინიმუმ ექვსი გასვლითი კონსულტაცია  ერთი თვის განმავლობაში;  
საჭიროებისამებრ, მოხდება კორპორაციული სტილის დახვეწა; ახალი სერვისების დანერგვასთან დაკავშირებით დაიგეგმება და განხორციელდება  PR აქტივობები.
 მოხდება
ბუკლეტებისა და ბროშურების ბეჭდვა, რეგიონული მედია პროექტების განხორციელება, მედია ტურის ორგანიზება რეგიონულ ბიუროებში და საკონსულტაციო ცენტრებში, 
 საჭიროებისამებრ, განხორციელდება ცნობადობის კვლევა. გამჭვირვალობის გაზრდის მიზნით, სამსახურის ვებ–გვერდზე განთავსებული ინფორმაციის მუდმივად განახლება </t>
  </si>
  <si>
    <r>
      <t xml:space="preserve">მოხდება  ერთი სამუშაო შეხვედრის ორგანიზება ცენტრალურ და რეგიონულ მედიასთან.                                                  
განხორციელდება მინიმუმ ექვსი გასვლითი კონსულტაცია  ერთი თვის განმავლობაში; საჭიროებისამებრ, მოხდება კორპორაციული სტილის დახვეწა; ახალი სერვისების დანერგვასთან დაკავშირებით დაიგეგმება და განხორციელდება  PR აქტივობები.
</t>
    </r>
    <r>
      <rPr>
        <sz val="8.5"/>
        <color theme="9" tint="-0.249977111117893"/>
        <rFont val="Sylfaen"/>
        <family val="1"/>
        <charset val="204"/>
      </rPr>
      <t xml:space="preserve"> </t>
    </r>
    <r>
      <rPr>
        <sz val="8.5"/>
        <rFont val="Sylfaen"/>
        <family val="1"/>
        <charset val="204"/>
      </rPr>
      <t xml:space="preserve">მოხდება
ბუკლეტებისა და ბროშურების ბეჭდვა, რეგიონული მედია პროექტების განხორციელება, მედია ტურის ორგანიზება რეგიონულ ბიუროებში და საკონსულტაციო ცენტრებში, გამჭვირვალობის გაზრდის მიზნით, სამსახურის ვებ–გვერდზე განთავსებული ინფორმაციის მუდმივად განახლდება </t>
    </r>
  </si>
  <si>
    <r>
      <t xml:space="preserve">მოხდება ერთი სამუშაო შეხვედრის ორგანიზება ცენტრალურ და რეგიონულ მედიასთან; 
განხორციელდება მინიმუმ ექვსი გასვლითი კონსულტაცია  ერთი თვის განმავლობაში;  
საჭიროებისამებრ, მოხდება კორპორაციული სტილის დახვეწა; ახალი სერვისების დანერგვასთან დაკავშირებით დაიგეგმება და განხორციელდება  PR აქტივობები.
</t>
    </r>
    <r>
      <rPr>
        <sz val="8.5"/>
        <color theme="9" tint="-0.249977111117893"/>
        <rFont val="Sylfaen"/>
        <family val="1"/>
        <charset val="204"/>
      </rPr>
      <t xml:space="preserve"> </t>
    </r>
    <r>
      <rPr>
        <sz val="8.5"/>
        <rFont val="Sylfaen"/>
        <family val="1"/>
        <charset val="204"/>
      </rPr>
      <t xml:space="preserve">მოხდება
ბუკლეტებისა და ბროშურების ბეჭდვა, რეგიონული მედია პროექტების განხორციელება, მედია ტურის ორგანიზება რეგიონულ ბიუროებში და საკონსულტაციო ცენტრებში, 
საჭიროებისამებრ, განხორციელდება ცნობადობის კვლევა. გამჭვირვალობის გაზრდის მიზნით, სამსახურის ვებ–გვერდზე განთავსებული ინფორმაციის მუდმივად განახლება </t>
    </r>
  </si>
  <si>
    <r>
      <t xml:space="preserve">მოხდება  ერთი სამუშაო შეხვედრის ორგანიზება ცენტრალურ და რეგიონულ მედიასთან.                                                  
განხორციელდება მინიმუმ ექვსი გასვლითი კონსულტაცია  ერთი თვის განმავლობაში; საჭიროებისამებრ, მოხდება კორპორაციული სტილის დახვეწა; ახალი სერვისების დანერგვასთან დაკავშირებით დაიგეგმება და განხორციელდება  PR აქტივობები.
</t>
    </r>
    <r>
      <rPr>
        <sz val="8.5"/>
        <rFont val="Sylfaen"/>
        <family val="1"/>
        <charset val="204"/>
      </rPr>
      <t xml:space="preserve"> მოხდება
ბუკლეტებისა და ბროშურების ბეჭდვა, რეგიონული მედია პროექტების განხორციელება, მედია ტურის ორგანიზება რეგიონულ ბიუროებში და საკონსულტაციო ცენტრებში, გამჭვირვალობის გაზრდის მიზნით, სამსახურის ვებ–გვერდზე განთავსებული ინფორმაციის მუდმივად განახლდება </t>
    </r>
  </si>
  <si>
    <t>ჯამი 4.4.</t>
  </si>
  <si>
    <t xml:space="preserve">6. პენიტენციური სისტემის რეფორმის სამოქმედო გეგმა </t>
  </si>
  <si>
    <t>განმახ. ორგანო</t>
  </si>
  <si>
    <t>ინდიკატორი/მოქმედებები</t>
  </si>
  <si>
    <t>საწყისი ეტაპი (2012)</t>
  </si>
  <si>
    <t>განსახორციელებელი ქმედება</t>
  </si>
  <si>
    <r>
      <t xml:space="preserve">მიზანი 6. </t>
    </r>
    <r>
      <rPr>
        <sz val="8.5"/>
        <rFont val="Sylfaen"/>
        <family val="1"/>
      </rPr>
      <t xml:space="preserve">პატიმართა უფლებების დაცვის და უკეთესი მოპყრობის
უზრუნველყოფა; ეფექტიანი რეაბილიტაციისა და რეინტეგრაციის ღონისძიებების საშუალებით რეციდივის შემცირება.
</t>
    </r>
  </si>
  <si>
    <t xml:space="preserve">პენიტენციური  სისტემის რეფორმის მიზანია პატიმართა ცხოვრების   პირობების, სასჯელასღსრულების დაწესებულებების ინფრასტრუქტურის  გაუმჯობესება, ასევე, სათანადო სარეაბილიტაციო,  საგანმანათლებლო  და პროფესიული პროგრამების განვითარება  და დასაქმების შესაძლებლობების   გაზრდა.  რეფორმის  ფარგლებში
განსაკუთრებული ყურადღება დაეთმობა ჯანდაცვის სისტემის განვითარებას, რომელიც მორგებული იქნება  თითოეული პატიმრის ინდივიდუალურ საჭიროებებზე. პრიორიტეტულია   რესოციალიზაცია-რეაბილიტაციის   სახელმწიფო   პოლიტიკის   რანგში აყვანა და პატიმართა სამართლებრივი გარანტიების გაძლიერება; პირობით ვადამდე გათავისუფლებისათვის მსჯავრდებულთა შეფასების  მექანიზმის დახვეწა; სისტემის თანამშრომელთა გადამზადება
</t>
  </si>
  <si>
    <r>
      <t xml:space="preserve">პრიორიტეტი - 6
</t>
    </r>
    <r>
      <rPr>
        <sz val="8.5"/>
        <rFont val="Sylfaen"/>
        <family val="1"/>
      </rPr>
      <t>სისხლის სამართლის რეფორმა-საერთაშორისო სტანდარტების შესაბამისი პენიტენციური სისტემის ჩამოყალიბება ზრდასრულთათვის</t>
    </r>
  </si>
  <si>
    <r>
      <rPr>
        <b/>
        <sz val="8.5"/>
        <rFont val="Sylfaen"/>
        <family val="1"/>
      </rPr>
      <t xml:space="preserve">                       </t>
    </r>
    <r>
      <rPr>
        <sz val="8.5"/>
        <rFont val="Sylfaen"/>
        <family val="1"/>
      </rPr>
      <t xml:space="preserve"> 
1. საერთაშორისო ორგანიზაციებისა და სახალხო დამცველის  ანგარიშები</t>
    </r>
  </si>
  <si>
    <t xml:space="preserve">1. საერთაშორისო სტანდარტების შესაბამისი პატიმრობისა და თავისუფლების აღკვეთის აღსრულების  სისტემის ჩამოყალიბების მიზნით  გაუმჯობესებულია   ბრალდებულ/მსჯავრდებულთა  საცხოვრებელი და ყოფითი პირობები; 2.რესოციალიზაციის მიზნით, ქმედითუნარიანი განათლების პროგრამების შემუშავებით უზრუნველყოფილია პატიმართა მიერ განათლების მიღება 3.მსჯავრდებულთა რესოციალიზაცია/რეაბილიტაციის შედეგად შემცირებულია დანაშაულის განმეორებით ჩადენის ალბათობა. </t>
  </si>
  <si>
    <t xml:space="preserve">1.საერთაშორისო სტანდარტების შესაბამისი პატიმრობისა და თავისუფლების აღკვეთის აღსრულების  სისტემის ჩამოყალიბებით  გაუმჯობესებულია მსჯავრდებულ/ბრალდებულთა საცხოვრებელი და ყოფით პირობები; 2. მსჯავრდებულთა მიმართ რესოციალიზაცია-რეაბილიტაცია განხორციელებულია ქმედითუნარიანი განათლების პროგრამების შემუშავებით და დანერგვით, საწარმოო ზონის და მინი დასაქმების კერების  შექმნით.  </t>
  </si>
  <si>
    <t xml:space="preserve">1.საერთაშორისო სტანდარტების შესაბამისი პატიმრობისა და თავისუფლების აღკვეთის აღსრულების  სისტემის ჩამოყალიბებით  გაუმჯობესებულია მსჯავრდებულ/ბრალდებულთა საცხოვრებელი და ყოფით პირობები; 2. მსჯავრდებულთა მიმართ რესოციალიზაცია-რეაბილიტაცია განხორციელებულია ქმედითუნარიანი განათლების პროგრამების შემუშავებით და დანერგვით, საწარმოო ზონის და მინი დასაქმების კერების  შექმნით.  
</t>
  </si>
  <si>
    <t>2. რეციდივის პროცენტული მაჩვენებლის შემცირება წინა წელთან შედარებით</t>
  </si>
  <si>
    <t>სულ მთლიანი თანხა</t>
  </si>
  <si>
    <t xml:space="preserve">116 479 093,18      </t>
  </si>
  <si>
    <t xml:space="preserve"> სახელმწიფო ბიუჯეტი   6. </t>
  </si>
  <si>
    <t xml:space="preserve">116 419 093,18      </t>
  </si>
  <si>
    <t xml:space="preserve"> დონორი  6. </t>
  </si>
  <si>
    <t xml:space="preserve"> 60 000,00      </t>
  </si>
  <si>
    <t>პროგრამა 6.1   პენიტენციურ სისტემაში მოქმედი კანონმდებლობისა და შიდა რეგულაციების სისტემატიური გადახედვა და საჭიროების შემთხვევაში ცვლილებების შეტანა</t>
  </si>
  <si>
    <t xml:space="preserve">საკანონმდებლო ცვლილებები და შიდა რეგულაციები </t>
  </si>
  <si>
    <t xml:space="preserve">საკანონმდებლო ცვლილებები საოჯახო პაემნების რეგულირებისთვის.                           2012 წლის 22 მაისს პატიმრობის კოდექსში შეტანილ იქნა ცვლილება საოჯახო პაემნების რეგულირებისათვის. (მუხლი 173)  ეთიკის კოდექსი შემუშავების პროცესშია არასამთავრობო ორგანიზაციებისათვის, რომლებიც ახორციელებენ სერვისების მიწოდებას სასჯელაღსრულების დაწესებულებებში. </t>
  </si>
  <si>
    <t>1 მომზადებულია პატიმრობის კოდექსში შესატანი ცვლილებები;</t>
  </si>
  <si>
    <t>1 მიღებულია პატიმრობის კოდექსში შემუშავებული ცვლილებები;</t>
  </si>
  <si>
    <t>საჭიროების შემთხვევაში კანონმდებლობასა და  შიდა რეგულაციებში  შეტანილია ცვლილებები</t>
  </si>
  <si>
    <t>2.  ჩამოყალიბებულია სად-ის  არასრულწლოვანთა სპეციალური დაწესებულების ახალი დებულება</t>
  </si>
  <si>
    <t xml:space="preserve">2. დასრულებული და დამტკიცებულია სად-ის  არასრულწლოვანთა სპეციალური დაწესებულების ახალი დებულება. </t>
  </si>
  <si>
    <t>3. განსაზღვრულია არასრულწოვანთათვის ვადამდე ადრე გათავისუფლების წესების  განსაზღვრა და დამტკიცება</t>
  </si>
  <si>
    <t>3. დამტკიცებულია არასრულწოვანთათვის ვადამდე ადრე გათავისუფლების წესები;</t>
  </si>
  <si>
    <t>4განახლებულია  სად-ის დაწესებულებების დებულებები;</t>
  </si>
  <si>
    <t>4. განსაკუთრებული მეთვალყურეობის დაწესებულებების დებულება განსაზღვრულია და დამტკიცებულია;</t>
  </si>
  <si>
    <t xml:space="preserve">6. სად-ის სტრუქტურული ერთეულების დებულებები განსაზღვრული და დამტკიცებულია; 7.ეთიკის კოდექსი შემუშავება დასრულებულია </t>
  </si>
  <si>
    <t xml:space="preserve"> სულ მთლიანი თანხა   6.1 </t>
  </si>
  <si>
    <t xml:space="preserve"> სახელმწიფო ბიუჯეტი   6.1 </t>
  </si>
  <si>
    <t xml:space="preserve"> დონორი  6.1 </t>
  </si>
  <si>
    <t>პროგრამა 6.2 სასჯელაღსრულების დეპარტამენტის და დაწესებულებების ადმინისტრირების გაუმჯობესება</t>
  </si>
  <si>
    <t>1. ადმინისტრირების მხრივ შემუშვებული სტანდარტული საოპერაციო პროცედურები;</t>
  </si>
  <si>
    <t>სასჯელაღსრულების დეპარტამენტმა ეფექტური მართვა  განახორციელა სასჯელაღსრულების  17 დაწესებულებაში</t>
  </si>
  <si>
    <t>1. განისაზღვრულია საკვალიფიკაციო მოთხოვნები თანამშრომლებისათვის                 
2. შეიქმნილია საატესტაციო კომისია                                                  
3. ატესტაციაგავლილი სასჯელაღსრულების სისტემის თანამშრომლები 
4. განხორციელებულია სასჯელაღსრულების სისტემის თანამშრომელთა ტრენინგ-საჭიროებების შეფასება                
5.განხორციელებულია სისტემაში მომუშავე თანამშრომელთა ხელფასების(არსებული საშტატო განრიგითა და არსებული სახელფასო ბადით ), მივლინებების,დაზღვევის,  მობილური კავშირის, საწვავის, სისტემის კომუნალური ხარჯების, სხვა მცირეფასიანი საქონელისა , ექსტრადაცია-ბადრაგირებისა და სხვა ხარჯების ანაზღაურება</t>
  </si>
  <si>
    <t>უზრუნველყოფილი იქნება  დეპარტამენტისა და დაწესებულებების ეფექტური ფუნქციონირება</t>
  </si>
  <si>
    <t xml:space="preserve"> სულ მთლიანი თანხა   6.2 </t>
  </si>
  <si>
    <t xml:space="preserve">                                     65 186 331,96      </t>
  </si>
  <si>
    <t xml:space="preserve"> სახელმწიფო ბიუჯეტი   6.2 </t>
  </si>
  <si>
    <t xml:space="preserve"> დონორი  6.2 </t>
  </si>
  <si>
    <t xml:space="preserve">                                                            -        </t>
  </si>
  <si>
    <t>1. შემუშავებული საკვალიფიკაციო მოთხოვნები;</t>
  </si>
  <si>
    <t>1. განხორციელდა სასჯელაღსრულების დაწესებულებების ეფექტური მართვის გაუმჯობესება. 2..განხორციელდა სისტემაში მომუშავე თანამშრომელთა ხელფასებისა (არსებული საშტატო განრიგითა და არსებული სახელფაო ბადით ); მივლინებების; დაზღვევის;   მობილური კავშირის, საწვავის, სისტემის კომუნალური ხარჯების, სხვა მცირეფასიანი საქონელისა , ექსტრადაცია-ბადრაგირებისა და სხვა ხარჯების ანაზღაურება</t>
  </si>
  <si>
    <t>1. ყველა თანამდებობაზე და პოზიციაზე შემუშავებულია  საკვალიფიკაციო მოთხოვნები;</t>
  </si>
  <si>
    <t>2. შემუშავებული სამუშაოთა აღწერილობები;</t>
  </si>
  <si>
    <t xml:space="preserve">2. ადმინისტრირების მხრივ დამატებით შემუშვებულია სტანდარტული საოპერაციო პროცედურები </t>
  </si>
  <si>
    <t>4. ადმინისტრირების მხრივ შემუშვებული სტანდარტული საოპერაციო პროცედურები</t>
  </si>
  <si>
    <t>სულ მთლიანი თანხა  6.2.1</t>
  </si>
  <si>
    <t>სახელმწიფო ბიუჯეტი  6.2.1</t>
  </si>
  <si>
    <t>დონორი  6.2.1</t>
  </si>
  <si>
    <t>სასწავლო ცენტრი</t>
  </si>
  <si>
    <t xml:space="preserve">
ტრენინგების შედეგად სერთიფიცირებულ თანამშრომელთა რაოდენობა</t>
  </si>
  <si>
    <t xml:space="preserve"> 2012 წლის I ნახევარში 271 ოფიცერი გადამზადდა დისციპლინური წარმოების საკითხებთან დაკავშირებით, ხოლო 39 ოფიცერი საჩივრების პროცედურების შესახებ. ამ ეტაპზე მიმდინარეობს ახალი სასწავლო პროგრამის შემუშავება/დამტკიცება ამ კუთხით. </t>
  </si>
  <si>
    <t>1. განისაზღვრულია საკვალიფიკაციო მოთხოვნები თანამშრომლებისათვის;</t>
  </si>
  <si>
    <t>1. პირველადი საბაზის ტრენინგი გავლილი აქვს სისტემის ახლად მიღებულ თანამშრომლებს;2.სპეციალიზირებული ტრენინგები გავლილი  აქვს სასჯელაღსრულების სისტემის თანამშრომლებს, მათ შორის ადმინისტრირების, მენეჯმენტის, ადამიანის უფლებების და სხვა დარგებში</t>
  </si>
  <si>
    <t>1.პირველადი საბაზის ტრენინგი გავლილი აქვს სისტემის ახლად მიღებულ თანამშრომლებს;2.სპეციალიზირებული ტრენინგები გავლილი  აქვს სასჯელაღსრულების სისტემის თანამშრომლებს, მათ შორის ადმინისტრირების, მენეჯმენტის, ადამიანის უფლებების და სხვა დარგებში</t>
  </si>
  <si>
    <t>1.პირველადი საბაზის ტრენინგი გავლილი აქვს სისტემის ახლად მიღებულ თანამშრომლებს;2.სპეციალიზირებული ტრენინგები გავლილი  აქვს სასჯელაღსრულების სისტემის თანამშრომლებს, მათ შორის ადმინისტრირების,  მენეჯმენტის, ადამიანის უფლებების და სხვა დარგებში</t>
  </si>
  <si>
    <t xml:space="preserve"> 2. შეიქმნილია საატესტაციო კომისია;   </t>
  </si>
  <si>
    <t xml:space="preserve">3. სასჯელაღსრულების სისტემის თანამშრომლებმა გაიარეს ატესტაცია                    
4. განხორციელდება სასჯელაღსრულების სისტემის თანამშრომელთა ტრენინგ-საჭიროებების შეფასება.           </t>
  </si>
  <si>
    <t xml:space="preserve"> 5. ჩატარებულია სისტემის თანამშრომლებისათვის სპეციალიზებული ტრენინგები, მათ შორის წამებისა და არასათანადო მოპყრობის თემატიკაზე  </t>
  </si>
  <si>
    <t xml:space="preserve"> სულ მთლიანი თანხა  6.2.2 </t>
  </si>
  <si>
    <t xml:space="preserve"> სახელმწიფო ბიუჯეტი  6.2.2 </t>
  </si>
  <si>
    <t xml:space="preserve"> დონორი  6.2.2 </t>
  </si>
  <si>
    <t>პატიმრობის პირობების გაუმჯობესებით უზრუნველყოფილი ბრალდებულ/მსჯავრდებულთა %-ლი მაჩვენებელი</t>
  </si>
  <si>
    <t>კვებითი მომსახურებით უზრუნველყოფილია ბრალდებულ/მსჯავრდებულთა  100%</t>
  </si>
  <si>
    <t xml:space="preserve">გაუმჯობესებული კვებითი მომსახურებით უზრუნველყოფილია ბრალდებულ/მსჯავრდებულები </t>
  </si>
  <si>
    <t>ოჯახთან  ურთიერთობის უფლების გამოყენებით უზრუნველყოფილია  5 სხვადასხვა დაწესებულებაში განთავსებული  მსჯავრდებული</t>
  </si>
  <si>
    <t>ოჯახთან  ურთიერთობის უფლების გამოყენებით უზრუნველყოფილი იქნება   2 სხვადასხვა დაწესებულებაში განთავსებული ბრალდებულ/მსჯავრდებულები</t>
  </si>
  <si>
    <t>სასჯელაღსრულბის  სისტემაში განთავსებული  ბრალდებულ/მსჯავრდებულები  უზრუნველყოფილნი არიან რბილი ინვენტარითა და აუცილებელი პირადი ჰიგიენისათვის საჭირო საშუალებებით</t>
  </si>
  <si>
    <t>რბილი ინვენტარითა და აუცილებელი პირადი ჰიგიენისათვის საჭირო საშუალებებით აღჭურვილია ბრალდებულ/მსჯავრდებულები</t>
  </si>
  <si>
    <t xml:space="preserve"> სულ მთლიანი თანხა   6.3 </t>
  </si>
  <si>
    <t xml:space="preserve"> სახელმწიფო ბიუჯეტი   6.3 </t>
  </si>
  <si>
    <t xml:space="preserve"> დონორი  6.3 </t>
  </si>
  <si>
    <r>
      <t>რისკებისა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საჭიროებების</t>
    </r>
    <r>
      <rPr>
        <sz val="8.5"/>
        <rFont val="Times New Roman"/>
        <family val="1"/>
        <charset val="204"/>
      </rPr>
      <t xml:space="preserve"> </t>
    </r>
    <r>
      <rPr>
        <sz val="8.5"/>
        <rFont val="Sylfaen"/>
        <family val="1"/>
        <charset val="204"/>
      </rPr>
      <t>შეფასების საფუძველზე ბრალდებულ/მსჯავრდებულთა შესაბამისი</t>
    </r>
    <r>
      <rPr>
        <sz val="8.5"/>
        <rFont val="Times New Roman"/>
        <family val="1"/>
        <charset val="204"/>
      </rPr>
      <t xml:space="preserve"> </t>
    </r>
    <r>
      <rPr>
        <sz val="8.5"/>
        <rFont val="Sylfaen"/>
        <family val="1"/>
        <charset val="204"/>
      </rPr>
      <t>ტიპის</t>
    </r>
    <r>
      <rPr>
        <sz val="8.5"/>
        <rFont val="Times New Roman"/>
        <family val="1"/>
        <charset val="204"/>
      </rPr>
      <t xml:space="preserve"> </t>
    </r>
    <r>
      <rPr>
        <sz val="8.5"/>
        <rFont val="Sylfaen"/>
        <family val="1"/>
        <charset val="204"/>
      </rPr>
      <t>დაწესებულებებში</t>
    </r>
    <r>
      <rPr>
        <sz val="8.5"/>
        <rFont val="Times New Roman"/>
        <family val="1"/>
        <charset val="204"/>
      </rPr>
      <t xml:space="preserve"> </t>
    </r>
    <r>
      <rPr>
        <sz val="8.5"/>
        <rFont val="Sylfaen"/>
        <family val="1"/>
        <charset val="204"/>
      </rPr>
      <t>განთავსების</t>
    </r>
    <r>
      <rPr>
        <sz val="8.5"/>
        <rFont val="Times New Roman"/>
        <family val="1"/>
        <charset val="204"/>
      </rPr>
      <t xml:space="preserve"> </t>
    </r>
    <r>
      <rPr>
        <sz val="8.5"/>
        <rFont val="Sylfaen"/>
        <family val="1"/>
        <charset val="204"/>
      </rPr>
      <t>პროცენტული</t>
    </r>
    <r>
      <rPr>
        <sz val="8.5"/>
        <rFont val="Times New Roman"/>
        <family val="1"/>
        <charset val="204"/>
      </rPr>
      <t xml:space="preserve"> </t>
    </r>
    <r>
      <rPr>
        <sz val="8.5"/>
        <rFont val="Sylfaen"/>
        <family val="1"/>
        <charset val="204"/>
      </rPr>
      <t xml:space="preserve">მაჩვენებელი
</t>
    </r>
  </si>
  <si>
    <r>
      <t>არსებობს</t>
    </r>
    <r>
      <rPr>
        <sz val="8.5"/>
        <rFont val="Times New Roman"/>
        <family val="1"/>
        <charset val="204"/>
      </rPr>
      <t xml:space="preserve"> </t>
    </r>
    <r>
      <rPr>
        <sz val="8.5"/>
        <rFont val="Sylfaen"/>
        <family val="1"/>
        <charset val="204"/>
      </rPr>
      <t>ნახევრად</t>
    </r>
    <r>
      <rPr>
        <sz val="8.5"/>
        <rFont val="Times New Roman"/>
        <family val="1"/>
        <charset val="204"/>
      </rPr>
      <t xml:space="preserve"> </t>
    </r>
    <r>
      <rPr>
        <sz val="8.5"/>
        <rFont val="Sylfaen"/>
        <family val="1"/>
        <charset val="204"/>
      </rPr>
      <t>ღია</t>
    </r>
    <r>
      <rPr>
        <sz val="8.5"/>
        <rFont val="Times New Roman"/>
        <family val="1"/>
        <charset val="204"/>
      </rPr>
      <t xml:space="preserve">, </t>
    </r>
    <r>
      <rPr>
        <sz val="8.5"/>
        <rFont val="Sylfaen"/>
        <family val="1"/>
        <charset val="204"/>
      </rPr>
      <t>დახურული</t>
    </r>
    <r>
      <rPr>
        <sz val="8.5"/>
        <rFont val="Times New Roman"/>
        <family val="1"/>
        <charset val="204"/>
      </rPr>
      <t xml:space="preserve">, </t>
    </r>
    <r>
      <rPr>
        <sz val="8.5"/>
        <rFont val="Sylfaen"/>
        <family val="1"/>
        <charset val="204"/>
      </rPr>
      <t>სამედიცინო</t>
    </r>
    <r>
      <rPr>
        <sz val="8.5"/>
        <rFont val="Times New Roman"/>
        <family val="1"/>
        <charset val="204"/>
      </rPr>
      <t xml:space="preserve">, </t>
    </r>
    <r>
      <rPr>
        <sz val="8.5"/>
        <rFont val="Sylfaen"/>
        <family val="1"/>
        <charset val="204"/>
      </rPr>
      <t>არასრულწლოვანთა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ქალთა</t>
    </r>
    <r>
      <rPr>
        <sz val="8.5"/>
        <rFont val="Times New Roman"/>
        <family val="1"/>
        <charset val="204"/>
      </rPr>
      <t xml:space="preserve"> </t>
    </r>
    <r>
      <rPr>
        <sz val="8.5"/>
        <rFont val="Sylfaen"/>
        <family val="1"/>
        <charset val="204"/>
      </rPr>
      <t xml:space="preserve">დაწესებულებები
1.დასრულდა #19 დაწესებულების ახალი კორპუსის მშენებლობა; 2.ივლისში დაიწყო დაბა ლაითურის დაწესებულების მშენებლობა </t>
    </r>
  </si>
  <si>
    <t xml:space="preserve">1.გაგრძელდა დაბა ლაითურის განსაკუთრებული მეთვალყურეობის ტიპის დაწესებულების მშენებლობა                                           </t>
  </si>
  <si>
    <r>
      <t xml:space="preserve">1..დასრულდა დაბა ლაითურის განსაკუთრებული მეთვალყურეობის ტიპისდაწესებულების მშენებლობა  
                                                      2.. გაგრძელდა სასჯელაღსრულების ორხევის ახალი დაწესებულების მშენებლობის საუშაოები  
3. ქცევაზე დაფუძნებული რისკის შეფასების ინსტრუმენტების შესწორება, გაუმჯობესება და გამოყენება სასჯელაღსრულების ყველა დაწესებულებებში, სადაც სასჯელის ინდივიდულური დაგეგმვა უკვე მოქმედებს;     </t>
    </r>
    <r>
      <rPr>
        <sz val="8.5"/>
        <rFont val="Times New Roman"/>
        <family val="1"/>
      </rPr>
      <t>3. თანამშრომელთა გარკვეულ კატეგორიას გავლილი აქვს ტრენინგი რისკებისა და საჭიროებების შეფასების საკითხებში</t>
    </r>
  </si>
  <si>
    <r>
      <t xml:space="preserve">1. </t>
    </r>
    <r>
      <rPr>
        <sz val="8.5"/>
        <rFont val="Sylfaen"/>
        <family val="1"/>
        <charset val="204"/>
      </rPr>
      <t>დასრულდა</t>
    </r>
    <r>
      <rPr>
        <sz val="8.5"/>
        <rFont val="Times New Roman"/>
        <family val="1"/>
        <charset val="204"/>
      </rPr>
      <t xml:space="preserve"> </t>
    </r>
    <r>
      <rPr>
        <sz val="8.5"/>
        <rFont val="Sylfaen"/>
        <family val="1"/>
        <charset val="204"/>
      </rPr>
      <t>სხვადასხვა</t>
    </r>
    <r>
      <rPr>
        <sz val="8.5"/>
        <rFont val="Times New Roman"/>
        <family val="1"/>
        <charset val="204"/>
      </rPr>
      <t xml:space="preserve"> </t>
    </r>
    <r>
      <rPr>
        <sz val="8.5"/>
        <rFont val="Sylfaen"/>
        <family val="1"/>
        <charset val="204"/>
      </rPr>
      <t>კატეგორიის</t>
    </r>
    <r>
      <rPr>
        <sz val="8.5"/>
        <rFont val="Times New Roman"/>
        <family val="1"/>
        <charset val="204"/>
      </rPr>
      <t xml:space="preserve"> </t>
    </r>
    <r>
      <rPr>
        <sz val="8.5"/>
        <rFont val="Sylfaen"/>
        <family val="1"/>
        <charset val="204"/>
      </rPr>
      <t xml:space="preserve">დაწესებულებების </t>
    </r>
    <r>
      <rPr>
        <sz val="8.5"/>
        <rFont val="Times New Roman"/>
        <family val="1"/>
        <charset val="204"/>
      </rPr>
      <t xml:space="preserve"> </t>
    </r>
    <r>
      <rPr>
        <sz val="8.5"/>
        <rFont val="Sylfaen"/>
        <family val="1"/>
        <charset val="204"/>
      </rPr>
      <t>ჩამოყალიბება</t>
    </r>
    <r>
      <rPr>
        <sz val="8.5"/>
        <rFont val="Times New Roman"/>
        <family val="1"/>
        <charset val="204"/>
      </rPr>
      <t xml:space="preserve">, </t>
    </r>
    <r>
      <rPr>
        <sz val="8.5"/>
        <rFont val="Sylfaen"/>
        <family val="1"/>
        <charset val="204"/>
      </rPr>
      <t>შემუშავებული</t>
    </r>
    <r>
      <rPr>
        <sz val="8.5"/>
        <rFont val="Times New Roman"/>
        <family val="1"/>
        <charset val="204"/>
      </rPr>
      <t xml:space="preserve"> </t>
    </r>
    <r>
      <rPr>
        <sz val="8.5"/>
        <rFont val="Sylfaen"/>
        <family val="1"/>
        <charset val="204"/>
      </rPr>
      <t>გეგმის</t>
    </r>
    <r>
      <rPr>
        <sz val="8.5"/>
        <rFont val="Times New Roman"/>
        <family val="1"/>
        <charset val="204"/>
      </rPr>
      <t xml:space="preserve"> </t>
    </r>
    <r>
      <rPr>
        <sz val="8.5"/>
        <rFont val="Sylfaen"/>
        <family val="1"/>
        <charset val="204"/>
      </rPr>
      <t xml:space="preserve">მიხედვით
2. ქცევაზე დაფუძნებული რისკის შეფასების ინსტრუმენტების შესწორება, გაუმჯობესება და გამოყენება სასჯელაღსრულების ყველა დაწესებულებებში, სადაც სასჯელის ინდივიდულური დაგეგმვა უკვე მოქმედებს; </t>
    </r>
    <r>
      <rPr>
        <sz val="8.5"/>
        <rFont val="Sylfaen"/>
        <family val="1"/>
      </rPr>
      <t>3. თანამშრომელთა გარკვეულ კატეგორიას გავლილი აქვს ტრენინგი რისკებისა და საჭიროებების შეფასების საკითხებში</t>
    </r>
  </si>
  <si>
    <t>სულ მთლიანი თანხა   6.3.1</t>
  </si>
  <si>
    <t>სახელმწიფო ბიუჯეტი   6.3.1</t>
  </si>
  <si>
    <t>დონორი  6.3.1</t>
  </si>
  <si>
    <t>ყოველწლიურად არსებული დაწესებულებები უზრუნველყოფილია რემონტ-რეკონსტრუქციით და დამატებითი აღჭურვით, შესაბამისი მანქანა დანადგარებითა და ინვენტარით,  საჭიროებიდან გამომდინარე</t>
  </si>
  <si>
    <t>სულ მთლიანი თანხა   6.3.2</t>
  </si>
  <si>
    <t>სახელმწიფო ბიუჯეტი   6.3.2</t>
  </si>
  <si>
    <t>დონორი  6.3.2</t>
  </si>
  <si>
    <t>შენარჩუნდება პატიმრების   უზრუნველყოფა  სამჯერადი კვებით, განახლდება ბრალდებულთა/მსჯავრდებულთა კვების რაციონი და განსაკუთრებული კატეგორიის მსჯავრდებულებისათვის ჩამოყალიბდება მათ საჭირობებს მორგებული კვების რაციონი.</t>
  </si>
  <si>
    <t>სულ მთლიანი თანხა   6.3.3</t>
  </si>
  <si>
    <t>სახელმწიფო ბიუჯეტი   6.3.3</t>
  </si>
  <si>
    <t>დონორი  6.3.3</t>
  </si>
  <si>
    <t>პენიტენციურ სისტემაში განთავსებული ბრალდებულ/მსჯავრდებულები უზრუნველყოფილნი არიან რბილი ინვენტარითა და აუცილებელი პირადი ჰიგიენისათვის საჭირო საშუალებებით</t>
  </si>
  <si>
    <t>სულ მთლიანი თანხა   6.3.4</t>
  </si>
  <si>
    <t>სახელმწიფო ბიუჯეტი   6.3.4</t>
  </si>
  <si>
    <t>დონორი  6.3.4</t>
  </si>
  <si>
    <r>
      <t>გრძელვადიანი</t>
    </r>
    <r>
      <rPr>
        <sz val="8.5"/>
        <rFont val="Times New Roman"/>
        <family val="1"/>
        <charset val="204"/>
      </rPr>
      <t xml:space="preserve"> </t>
    </r>
    <r>
      <rPr>
        <sz val="8.5"/>
        <rFont val="Sylfaen"/>
        <family val="1"/>
        <charset val="204"/>
      </rPr>
      <t>ვიზიტებისათვის</t>
    </r>
    <r>
      <rPr>
        <sz val="8.5"/>
        <rFont val="Times New Roman"/>
        <family val="1"/>
        <charset val="204"/>
      </rPr>
      <t xml:space="preserve"> </t>
    </r>
    <r>
      <rPr>
        <sz val="8.5"/>
        <rFont val="Sylfaen"/>
        <family val="1"/>
        <charset val="204"/>
      </rPr>
      <t>განკუთვნილი</t>
    </r>
    <r>
      <rPr>
        <sz val="8.5"/>
        <rFont val="Times New Roman"/>
        <family val="1"/>
        <charset val="204"/>
      </rPr>
      <t xml:space="preserve"> </t>
    </r>
    <r>
      <rPr>
        <sz val="8.5"/>
        <rFont val="Sylfaen"/>
        <family val="1"/>
        <charset val="204"/>
      </rPr>
      <t>ადგილების</t>
    </r>
    <r>
      <rPr>
        <sz val="8.5"/>
        <rFont val="Times New Roman"/>
        <family val="1"/>
        <charset val="204"/>
      </rPr>
      <t xml:space="preserve"> </t>
    </r>
    <r>
      <rPr>
        <sz val="8.5"/>
        <rFont val="Sylfaen"/>
        <family val="1"/>
        <charset val="204"/>
      </rPr>
      <t>რაიდენობა</t>
    </r>
    <r>
      <rPr>
        <sz val="8.5"/>
        <rFont val="Times New Roman"/>
        <family val="1"/>
        <charset val="204"/>
      </rPr>
      <t>.</t>
    </r>
  </si>
  <si>
    <r>
      <t>კერძო</t>
    </r>
    <r>
      <rPr>
        <sz val="8.5"/>
        <rFont val="Times New Roman"/>
        <family val="1"/>
        <charset val="204"/>
      </rPr>
      <t xml:space="preserve"> </t>
    </r>
    <r>
      <rPr>
        <sz val="8.5"/>
        <rFont val="Sylfaen"/>
        <family val="1"/>
        <charset val="204"/>
      </rPr>
      <t>სექტორის</t>
    </r>
    <r>
      <rPr>
        <sz val="8.5"/>
        <rFont val="Times New Roman"/>
        <family val="1"/>
        <charset val="204"/>
      </rPr>
      <t xml:space="preserve"> </t>
    </r>
    <r>
      <rPr>
        <sz val="8.5"/>
        <rFont val="Sylfaen"/>
        <family val="1"/>
        <charset val="204"/>
      </rPr>
      <t>მიერ</t>
    </r>
    <r>
      <rPr>
        <sz val="8.5"/>
        <rFont val="Times New Roman"/>
        <family val="1"/>
        <charset val="204"/>
      </rPr>
      <t xml:space="preserve"> </t>
    </r>
    <r>
      <rPr>
        <sz val="8.5"/>
        <rFont val="Sylfaen"/>
        <family val="1"/>
        <charset val="204"/>
      </rPr>
      <t>გრძელვადიანი</t>
    </r>
    <r>
      <rPr>
        <sz val="8.5"/>
        <rFont val="Times New Roman"/>
        <family val="1"/>
        <charset val="204"/>
      </rPr>
      <t xml:space="preserve"> </t>
    </r>
    <r>
      <rPr>
        <sz val="8.5"/>
        <rFont val="Sylfaen"/>
        <family val="1"/>
        <charset val="204"/>
      </rPr>
      <t>ვიზიტებისათვის</t>
    </r>
    <r>
      <rPr>
        <sz val="8.5"/>
        <rFont val="Times New Roman"/>
        <family val="1"/>
        <charset val="204"/>
      </rPr>
      <t xml:space="preserve"> </t>
    </r>
    <r>
      <rPr>
        <sz val="8.5"/>
        <rFont val="Sylfaen"/>
        <family val="1"/>
        <charset val="204"/>
      </rPr>
      <t>განკუთვნილი</t>
    </r>
    <r>
      <rPr>
        <sz val="8.5"/>
        <rFont val="Times New Roman"/>
        <family val="1"/>
        <charset val="204"/>
      </rPr>
      <t xml:space="preserve"> </t>
    </r>
    <r>
      <rPr>
        <sz val="8.5"/>
        <rFont val="Sylfaen"/>
        <family val="1"/>
        <charset val="204"/>
      </rPr>
      <t>ადგილები</t>
    </r>
    <r>
      <rPr>
        <sz val="8.5"/>
        <rFont val="Times New Roman"/>
        <family val="1"/>
        <charset val="204"/>
      </rPr>
      <t xml:space="preserve"> </t>
    </r>
    <r>
      <rPr>
        <sz val="8.5"/>
        <rFont val="Sylfaen"/>
        <family val="1"/>
        <charset val="204"/>
      </rPr>
      <t>შექმნილია</t>
    </r>
    <r>
      <rPr>
        <sz val="8.5"/>
        <rFont val="Times New Roman"/>
        <family val="1"/>
        <charset val="204"/>
      </rPr>
      <t xml:space="preserve"> </t>
    </r>
    <r>
      <rPr>
        <sz val="8.5"/>
        <rFont val="Sylfaen"/>
        <family val="1"/>
        <charset val="204"/>
      </rPr>
      <t>სასჯელაღსრულების</t>
    </r>
    <r>
      <rPr>
        <sz val="8.5"/>
        <rFont val="Times New Roman"/>
        <family val="1"/>
        <charset val="204"/>
      </rPr>
      <t xml:space="preserve"> №6, №11, №15, №16, №17 </t>
    </r>
    <r>
      <rPr>
        <sz val="8.5"/>
        <rFont val="Sylfaen"/>
        <family val="1"/>
        <charset val="204"/>
      </rPr>
      <t>დაწესებულებების</t>
    </r>
    <r>
      <rPr>
        <sz val="8.5"/>
        <rFont val="Times New Roman"/>
        <family val="1"/>
        <charset val="204"/>
      </rPr>
      <t xml:space="preserve"> </t>
    </r>
    <r>
      <rPr>
        <sz val="8.5"/>
        <rFont val="Sylfaen"/>
        <family val="1"/>
        <charset val="204"/>
      </rPr>
      <t>მიმდებარე</t>
    </r>
    <r>
      <rPr>
        <sz val="8.5"/>
        <rFont val="Times New Roman"/>
        <family val="1"/>
        <charset val="204"/>
      </rPr>
      <t xml:space="preserve"> </t>
    </r>
    <r>
      <rPr>
        <sz val="8.5"/>
        <rFont val="Sylfaen"/>
        <family val="1"/>
        <charset val="204"/>
      </rPr>
      <t>ტერიტორიაზე</t>
    </r>
    <r>
      <rPr>
        <sz val="8.5"/>
        <rFont val="Times New Roman"/>
        <family val="1"/>
        <charset val="204"/>
      </rPr>
      <t>.</t>
    </r>
  </si>
  <si>
    <r>
      <t>გრძელვადიანი</t>
    </r>
    <r>
      <rPr>
        <sz val="8.5"/>
        <rFont val="Times New Roman"/>
        <family val="1"/>
        <charset val="204"/>
      </rPr>
      <t xml:space="preserve"> </t>
    </r>
    <r>
      <rPr>
        <sz val="8.5"/>
        <rFont val="Sylfaen"/>
        <family val="1"/>
        <charset val="204"/>
      </rPr>
      <t>ვიზიტებისათვის</t>
    </r>
    <r>
      <rPr>
        <sz val="8.5"/>
        <rFont val="Times New Roman"/>
        <family val="1"/>
        <charset val="204"/>
      </rPr>
      <t xml:space="preserve"> </t>
    </r>
    <r>
      <rPr>
        <sz val="8.5"/>
        <rFont val="Sylfaen"/>
        <family val="1"/>
        <charset val="204"/>
      </rPr>
      <t>განკუთვნილი</t>
    </r>
    <r>
      <rPr>
        <sz val="8.5"/>
        <rFont val="Times New Roman"/>
        <family val="1"/>
        <charset val="204"/>
      </rPr>
      <t xml:space="preserve"> </t>
    </r>
    <r>
      <rPr>
        <sz val="8.5"/>
        <rFont val="Sylfaen"/>
        <family val="1"/>
        <charset val="204"/>
      </rPr>
      <t>ადგილების</t>
    </r>
    <r>
      <rPr>
        <sz val="8.5"/>
        <rFont val="Times New Roman"/>
        <family val="1"/>
        <charset val="204"/>
      </rPr>
      <t xml:space="preserve"> </t>
    </r>
    <r>
      <rPr>
        <sz val="8.5"/>
        <rFont val="Sylfaen"/>
        <family val="1"/>
        <charset val="204"/>
      </rPr>
      <t>შექმნა</t>
    </r>
    <r>
      <rPr>
        <sz val="8.5"/>
        <rFont val="Times New Roman"/>
        <family val="1"/>
        <charset val="204"/>
      </rPr>
      <t xml:space="preserve"> </t>
    </r>
    <r>
      <rPr>
        <sz val="8.5"/>
        <rFont val="Sylfaen"/>
        <family val="1"/>
        <charset val="204"/>
      </rPr>
      <t>ქუთაისის</t>
    </r>
    <r>
      <rPr>
        <sz val="8.5"/>
        <rFont val="Times New Roman"/>
        <family val="1"/>
        <charset val="204"/>
      </rPr>
      <t xml:space="preserve"> N2 </t>
    </r>
    <r>
      <rPr>
        <sz val="8.5"/>
        <rFont val="Sylfaen"/>
        <family val="1"/>
        <charset val="204"/>
      </rPr>
      <t>სასჯელაღსრულების</t>
    </r>
    <r>
      <rPr>
        <sz val="8.5"/>
        <rFont val="Times New Roman"/>
        <family val="1"/>
        <charset val="204"/>
      </rPr>
      <t xml:space="preserve"> </t>
    </r>
    <r>
      <rPr>
        <sz val="8.5"/>
        <rFont val="Sylfaen"/>
        <family val="1"/>
        <charset val="204"/>
      </rPr>
      <t>დაწესებულებებში</t>
    </r>
  </si>
  <si>
    <r>
      <t xml:space="preserve">1. </t>
    </r>
    <r>
      <rPr>
        <sz val="8.5"/>
        <rFont val="Sylfaen"/>
        <family val="1"/>
        <charset val="204"/>
      </rPr>
      <t>გრძელვადიანი</t>
    </r>
    <r>
      <rPr>
        <sz val="8.5"/>
        <rFont val="Times New Roman"/>
        <family val="1"/>
        <charset val="204"/>
      </rPr>
      <t xml:space="preserve"> </t>
    </r>
    <r>
      <rPr>
        <sz val="8.5"/>
        <rFont val="Sylfaen"/>
        <family val="1"/>
        <charset val="204"/>
      </rPr>
      <t>ვიზიტებისათვის</t>
    </r>
    <r>
      <rPr>
        <sz val="8.5"/>
        <rFont val="Times New Roman"/>
        <family val="1"/>
        <charset val="204"/>
      </rPr>
      <t xml:space="preserve"> </t>
    </r>
    <r>
      <rPr>
        <sz val="8.5"/>
        <rFont val="Sylfaen"/>
        <family val="1"/>
        <charset val="204"/>
      </rPr>
      <t>განკუთვნილი</t>
    </r>
    <r>
      <rPr>
        <sz val="8.5"/>
        <rFont val="Times New Roman"/>
        <family val="1"/>
        <charset val="204"/>
      </rPr>
      <t xml:space="preserve"> </t>
    </r>
    <r>
      <rPr>
        <sz val="8.5"/>
        <rFont val="Sylfaen"/>
        <family val="1"/>
        <charset val="204"/>
      </rPr>
      <t>ადგილების</t>
    </r>
    <r>
      <rPr>
        <sz val="8.5"/>
        <rFont val="Times New Roman"/>
        <family val="1"/>
        <charset val="204"/>
      </rPr>
      <t xml:space="preserve"> </t>
    </r>
    <r>
      <rPr>
        <sz val="8.5"/>
        <rFont val="Sylfaen"/>
        <family val="1"/>
        <charset val="204"/>
      </rPr>
      <t>შექმნა</t>
    </r>
    <r>
      <rPr>
        <sz val="8.5"/>
        <rFont val="Times New Roman"/>
        <family val="1"/>
        <charset val="204"/>
      </rPr>
      <t xml:space="preserve"> </t>
    </r>
    <r>
      <rPr>
        <sz val="8.5"/>
        <rFont val="Sylfaen"/>
        <family val="1"/>
        <charset val="204"/>
      </rPr>
      <t>სასჯელაღსრულების</t>
    </r>
    <r>
      <rPr>
        <sz val="8.5"/>
        <rFont val="Times New Roman"/>
        <family val="1"/>
        <charset val="204"/>
      </rPr>
      <t xml:space="preserve">  ერთ </t>
    </r>
    <r>
      <rPr>
        <sz val="8.5"/>
        <rFont val="Sylfaen"/>
        <family val="1"/>
        <charset val="204"/>
      </rPr>
      <t>დაწესებულებაში</t>
    </r>
  </si>
  <si>
    <r>
      <t xml:space="preserve">1. </t>
    </r>
    <r>
      <rPr>
        <sz val="8.5"/>
        <rFont val="Sylfaen"/>
        <family val="1"/>
        <charset val="204"/>
      </rPr>
      <t>გრძელვადიანი</t>
    </r>
    <r>
      <rPr>
        <sz val="8.5"/>
        <rFont val="Times New Roman"/>
        <family val="1"/>
        <charset val="204"/>
      </rPr>
      <t xml:space="preserve"> </t>
    </r>
    <r>
      <rPr>
        <sz val="8.5"/>
        <rFont val="Sylfaen"/>
        <family val="1"/>
        <charset val="204"/>
      </rPr>
      <t>ვიზიტებისათვის</t>
    </r>
    <r>
      <rPr>
        <sz val="8.5"/>
        <rFont val="Times New Roman"/>
        <family val="1"/>
        <charset val="204"/>
      </rPr>
      <t xml:space="preserve"> </t>
    </r>
    <r>
      <rPr>
        <sz val="8.5"/>
        <rFont val="Sylfaen"/>
        <family val="1"/>
        <charset val="204"/>
      </rPr>
      <t>განკუთვნილი</t>
    </r>
    <r>
      <rPr>
        <sz val="8.5"/>
        <rFont val="Times New Roman"/>
        <family val="1"/>
        <charset val="204"/>
      </rPr>
      <t xml:space="preserve"> </t>
    </r>
    <r>
      <rPr>
        <sz val="8.5"/>
        <rFont val="Sylfaen"/>
        <family val="1"/>
        <charset val="204"/>
      </rPr>
      <t>ადგილების</t>
    </r>
    <r>
      <rPr>
        <sz val="8.5"/>
        <rFont val="Times New Roman"/>
        <family val="1"/>
        <charset val="204"/>
      </rPr>
      <t xml:space="preserve"> </t>
    </r>
    <r>
      <rPr>
        <sz val="8.5"/>
        <rFont val="Sylfaen"/>
        <family val="1"/>
        <charset val="204"/>
      </rPr>
      <t>შექმნა</t>
    </r>
    <r>
      <rPr>
        <sz val="8.5"/>
        <rFont val="Times New Roman"/>
        <family val="1"/>
        <charset val="204"/>
      </rPr>
      <t xml:space="preserve"> </t>
    </r>
    <r>
      <rPr>
        <sz val="8.5"/>
        <rFont val="Sylfaen"/>
        <family val="1"/>
        <charset val="204"/>
      </rPr>
      <t>ახალ</t>
    </r>
    <r>
      <rPr>
        <sz val="8.5"/>
        <rFont val="Times New Roman"/>
        <family val="1"/>
        <charset val="204"/>
      </rPr>
      <t xml:space="preserve"> </t>
    </r>
    <r>
      <rPr>
        <sz val="8.5"/>
        <rFont val="Sylfaen"/>
        <family val="1"/>
        <charset val="204"/>
      </rPr>
      <t>სასჯელაღსრულების</t>
    </r>
    <r>
      <rPr>
        <sz val="8.5"/>
        <rFont val="Times New Roman"/>
        <family val="1"/>
        <charset val="204"/>
      </rPr>
      <t xml:space="preserve">  </t>
    </r>
    <r>
      <rPr>
        <sz val="8.5"/>
        <rFont val="Sylfaen"/>
        <family val="1"/>
        <charset val="204"/>
      </rPr>
      <t>დაწესებულებაში</t>
    </r>
  </si>
  <si>
    <r>
      <t xml:space="preserve">1. </t>
    </r>
    <r>
      <rPr>
        <sz val="8.5"/>
        <rFont val="Sylfaen"/>
        <family val="1"/>
        <charset val="204"/>
      </rPr>
      <t>გძელვადიანი</t>
    </r>
    <r>
      <rPr>
        <sz val="8.5"/>
        <rFont val="Times New Roman"/>
        <family val="1"/>
        <charset val="204"/>
      </rPr>
      <t xml:space="preserve"> </t>
    </r>
    <r>
      <rPr>
        <sz val="8.5"/>
        <rFont val="Sylfaen"/>
        <family val="1"/>
        <charset val="204"/>
      </rPr>
      <t>ვიზიტებისათვის</t>
    </r>
    <r>
      <rPr>
        <sz val="8.5"/>
        <rFont val="Times New Roman"/>
        <family val="1"/>
        <charset val="204"/>
      </rPr>
      <t xml:space="preserve"> </t>
    </r>
    <r>
      <rPr>
        <sz val="8.5"/>
        <rFont val="Sylfaen"/>
        <family val="1"/>
        <charset val="204"/>
      </rPr>
      <t>განკუთვნილი</t>
    </r>
    <r>
      <rPr>
        <sz val="8.5"/>
        <rFont val="Times New Roman"/>
        <family val="1"/>
        <charset val="204"/>
      </rPr>
      <t xml:space="preserve"> </t>
    </r>
    <r>
      <rPr>
        <sz val="8.5"/>
        <rFont val="Sylfaen"/>
        <family val="1"/>
        <charset val="204"/>
      </rPr>
      <t>ადგილების</t>
    </r>
    <r>
      <rPr>
        <sz val="8.5"/>
        <rFont val="Times New Roman"/>
        <family val="1"/>
        <charset val="204"/>
      </rPr>
      <t xml:space="preserve"> </t>
    </r>
    <r>
      <rPr>
        <sz val="8.5"/>
        <rFont val="Sylfaen"/>
        <family val="1"/>
        <charset val="204"/>
      </rPr>
      <t>შექმნა</t>
    </r>
    <r>
      <rPr>
        <sz val="8.5"/>
        <rFont val="Times New Roman"/>
        <family val="1"/>
        <charset val="204"/>
      </rPr>
      <t xml:space="preserve"> </t>
    </r>
    <r>
      <rPr>
        <sz val="8.5"/>
        <rFont val="Sylfaen"/>
        <family val="1"/>
        <charset val="204"/>
      </rPr>
      <t>გლდანის</t>
    </r>
    <r>
      <rPr>
        <sz val="8.5"/>
        <rFont val="Times New Roman"/>
        <family val="1"/>
        <charset val="204"/>
      </rPr>
      <t xml:space="preserve"> N8 </t>
    </r>
    <r>
      <rPr>
        <sz val="8.5"/>
        <rFont val="Sylfaen"/>
        <family val="1"/>
        <charset val="204"/>
      </rPr>
      <t>სასჯელაღსრულების</t>
    </r>
    <r>
      <rPr>
        <sz val="8.5"/>
        <rFont val="Times New Roman"/>
        <family val="1"/>
        <charset val="204"/>
      </rPr>
      <t xml:space="preserve"> </t>
    </r>
    <r>
      <rPr>
        <sz val="8.5"/>
        <rFont val="Sylfaen"/>
        <family val="1"/>
        <charset val="204"/>
      </rPr>
      <t>დაწესებულების</t>
    </r>
    <r>
      <rPr>
        <sz val="8.5"/>
        <rFont val="Times New Roman"/>
        <family val="1"/>
        <charset val="204"/>
      </rPr>
      <t xml:space="preserve"> </t>
    </r>
    <r>
      <rPr>
        <sz val="8.5"/>
        <rFont val="Sylfaen"/>
        <family val="1"/>
        <charset val="204"/>
      </rPr>
      <t>ტერიტორიაზე</t>
    </r>
  </si>
  <si>
    <r>
      <t>სასჯელაღსრულების დაწესებულებებში</t>
    </r>
    <r>
      <rPr>
        <sz val="8.5"/>
        <rFont val="Times New Roman"/>
        <family val="1"/>
        <charset val="204"/>
      </rPr>
      <t xml:space="preserve">          </t>
    </r>
    <r>
      <rPr>
        <sz val="8.5"/>
        <rFont val="Sylfaen"/>
        <family val="1"/>
        <charset val="204"/>
      </rPr>
      <t>ოჯახთან</t>
    </r>
    <r>
      <rPr>
        <sz val="8.5"/>
        <rFont val="Times New Roman"/>
        <family val="1"/>
        <charset val="204"/>
      </rPr>
      <t xml:space="preserve"> </t>
    </r>
    <r>
      <rPr>
        <sz val="8.5"/>
        <rFont val="Sylfaen"/>
        <family val="1"/>
        <charset val="204"/>
      </rPr>
      <t>ურთიერთობის</t>
    </r>
    <r>
      <rPr>
        <sz val="8.5"/>
        <rFont val="Times New Roman"/>
        <family val="1"/>
        <charset val="204"/>
      </rPr>
      <t xml:space="preserve"> </t>
    </r>
    <r>
      <rPr>
        <sz val="8.5"/>
        <rFont val="Sylfaen"/>
        <family val="1"/>
        <charset val="204"/>
      </rPr>
      <t>უფლებით</t>
    </r>
    <r>
      <rPr>
        <sz val="8.5"/>
        <rFont val="Times New Roman"/>
        <family val="1"/>
        <charset val="204"/>
      </rPr>
      <t xml:space="preserve"> </t>
    </r>
    <r>
      <rPr>
        <sz val="8.5"/>
        <rFont val="Sylfaen"/>
        <family val="1"/>
        <charset val="204"/>
      </rPr>
      <t>უზრუნველყოფილი</t>
    </r>
    <r>
      <rPr>
        <sz val="8.5"/>
        <rFont val="Times New Roman"/>
        <family val="1"/>
        <charset val="204"/>
      </rPr>
      <t xml:space="preserve"> </t>
    </r>
    <r>
      <rPr>
        <sz val="8.5"/>
        <rFont val="Sylfaen"/>
        <family val="1"/>
        <charset val="204"/>
      </rPr>
      <t>თავისუფლება</t>
    </r>
    <r>
      <rPr>
        <sz val="8.5"/>
        <rFont val="Times New Roman"/>
        <family val="1"/>
        <charset val="204"/>
      </rPr>
      <t xml:space="preserve">  </t>
    </r>
    <r>
      <rPr>
        <sz val="8.5"/>
        <rFont val="Sylfaen"/>
        <family val="1"/>
        <charset val="204"/>
      </rPr>
      <t>აღკვეთილთა</t>
    </r>
    <r>
      <rPr>
        <sz val="8.5"/>
        <rFont val="Times New Roman"/>
        <family val="1"/>
        <charset val="204"/>
      </rPr>
      <t xml:space="preserve"> %-</t>
    </r>
    <r>
      <rPr>
        <sz val="8.5"/>
        <rFont val="Sylfaen"/>
        <family val="1"/>
        <charset val="204"/>
      </rPr>
      <t>ლი</t>
    </r>
    <r>
      <rPr>
        <sz val="8.5"/>
        <rFont val="Times New Roman"/>
        <family val="1"/>
        <charset val="204"/>
      </rPr>
      <t xml:space="preserve"> </t>
    </r>
    <r>
      <rPr>
        <sz val="8.5"/>
        <rFont val="Sylfaen"/>
        <family val="1"/>
        <charset val="204"/>
      </rPr>
      <t>რაოდენობა</t>
    </r>
    <r>
      <rPr>
        <sz val="8.5"/>
        <rFont val="Times New Roman"/>
        <family val="1"/>
        <charset val="204"/>
      </rPr>
      <t>.</t>
    </r>
  </si>
  <si>
    <t xml:space="preserve"> სულ მთლიანი თანხა   6.3.5 </t>
  </si>
  <si>
    <t xml:space="preserve"> სახელმწიფო ბიუჯეტი   6.3.5 </t>
  </si>
  <si>
    <t xml:space="preserve"> დონორი  6.3.5 </t>
  </si>
  <si>
    <t xml:space="preserve"> 2. საზოგადოებრივი მისაღების თანამშრომლების გადიან გადამზადებას მოქალაქეთა მომსახურები საკითხებში.</t>
  </si>
  <si>
    <r>
      <t>დაბა</t>
    </r>
    <r>
      <rPr>
        <sz val="8.5"/>
        <rFont val="Times New Roman"/>
        <family val="1"/>
        <charset val="204"/>
      </rPr>
      <t xml:space="preserve"> </t>
    </r>
    <r>
      <rPr>
        <sz val="8.5"/>
        <rFont val="Sylfaen"/>
        <family val="1"/>
        <charset val="204"/>
      </rPr>
      <t xml:space="preserve">ლაითურში და </t>
    </r>
    <r>
      <rPr>
        <sz val="8.5"/>
        <rFont val="Times New Roman"/>
        <family val="1"/>
        <charset val="204"/>
      </rPr>
      <t xml:space="preserve"> </t>
    </r>
    <r>
      <rPr>
        <sz val="8.5"/>
        <rFont val="Sylfaen"/>
        <family val="1"/>
        <charset val="204"/>
      </rPr>
      <t>ახალი</t>
    </r>
    <r>
      <rPr>
        <sz val="8.5"/>
        <rFont val="Times New Roman"/>
        <family val="1"/>
        <charset val="204"/>
      </rPr>
      <t xml:space="preserve"> </t>
    </r>
    <r>
      <rPr>
        <sz val="8.5"/>
        <rFont val="Sylfaen"/>
        <family val="1"/>
        <charset val="204"/>
      </rPr>
      <t>დაწესებულების</t>
    </r>
    <r>
      <rPr>
        <sz val="8.5"/>
        <rFont val="Times New Roman"/>
        <family val="1"/>
        <charset val="204"/>
      </rPr>
      <t xml:space="preserve"> </t>
    </r>
    <r>
      <rPr>
        <sz val="8.5"/>
        <rFont val="Sylfaen"/>
        <family val="1"/>
        <charset val="204"/>
      </rPr>
      <t>მიმდებარე</t>
    </r>
    <r>
      <rPr>
        <sz val="8.5"/>
        <rFont val="Times New Roman"/>
        <family val="1"/>
        <charset val="204"/>
      </rPr>
      <t xml:space="preserve"> </t>
    </r>
    <r>
      <rPr>
        <sz val="8.5"/>
        <rFont val="Sylfaen"/>
        <family val="1"/>
        <charset val="204"/>
      </rPr>
      <t>ტერტორაზე აშენებულია საზოგადოებრივი</t>
    </r>
    <r>
      <rPr>
        <sz val="8.5"/>
        <rFont val="Times New Roman"/>
        <family val="1"/>
        <charset val="204"/>
      </rPr>
      <t xml:space="preserve"> </t>
    </r>
    <r>
      <rPr>
        <sz val="8.5"/>
        <rFont val="Sylfaen"/>
        <family val="1"/>
        <charset val="204"/>
      </rPr>
      <t xml:space="preserve">მისაღები </t>
    </r>
    <r>
      <rPr>
        <sz val="8.5"/>
        <rFont val="Sylfaen"/>
        <family val="1"/>
      </rPr>
      <t xml:space="preserve"> 2. საზოგადოებრივი მისაღების თანამშრომლების გადიან გადამზადებას მოქალაქეთა მომსახურები საკითხებში.</t>
    </r>
  </si>
  <si>
    <t>სულ მთლიანი თანხა  6.3.6</t>
  </si>
  <si>
    <t>სახელმწიფო ბიუჯეტი 6.3.6</t>
  </si>
  <si>
    <t>დონორი 6.3.6</t>
  </si>
  <si>
    <t>პროგრამა 6.3.7 პენიტენციური ჯანდაცვა</t>
  </si>
  <si>
    <t xml:space="preserve">1.   სიკვდილობის  შემცირების პროცენტული მაჩვენებელი ყოველ 10 000 მსჯავრდებულზე                                                                                     2. ინფექციურ დაავადებებზე (აივ/შიდსი, ტუბერკულოზი, C ჰეპატიტი) კონსულტირების, ტესტირების და მკურნალობის მაჩვენებლები; ასევე გავრცელების მაჩვენებლები;                      3. სამედიცინო პერსონალის თანაფარდობა პატიმართა რაოდენობასთან               4. პირველადი ჯანდაცვის და სპეციალიზებული სამედიცინო მომსახურებით (რეფერალი) მოცვის და უტილიზაციის მაჩვენებლები  </t>
  </si>
  <si>
    <t>პირველადი ჯანდაცვის მოდელის დანერგვა სასჯელაღსრულების 3 დაწესებულებაში       შედეგი: Ø პირველადი ჯანდაცვის პუნქტი გაიხსნა 3 სასჯელაღსრულების დაწესებულებაში, კერძოდ N#5,#9 და #12 დაწესებულებებში.    ინფექციური დაავადებების გავრცელების მაჩვენებელი 4.64%     56 გარდაცვალების შემთხვევა ყოველ 10 000 მსჯავრდებულზე წელიწადში</t>
  </si>
  <si>
    <t xml:space="preserve">1. პირველადი ჯანდაცვის მოდელის დანერგვა დამატებით სასჯელაღსრულების 3 დაწესებულებაში (რუსთავი #6, გლდანი #8 და ქალთა სასჯელაღსრულების დაწესებულება);                2. C ჰეპატიტის პრევენციის, დიაგნოსტიკის და მკურნალობის პროგრამის შემუშავება; 3.ტუბერკულოზის სამკურნალო და სარეაბილიტაციო ახალი ცენტრის გახსნა; 4.ჯანდაცვის ელექტრონული სისტემის შემუშავება;  5. ციხის რესპუბლიკური საავადმყოფოს რეორგანიზაცია და გადაიარაღება;                  6.სამედიცინო დეპარტამენტის რეორგანიზაცია;              7.სამედიცინო პერსონალის ანაზღაურების ზრდა 50%-ით;                                       8. სიკვდილობის მაჩვენებელი &lt;35 ყოველ 10 000 მსჯავრდებულზე წელიწადში                                                                         </t>
  </si>
  <si>
    <t xml:space="preserve">1. საინდიკატორო მაჩვენებლების შემდგომი გაუმჯობესება                 2. დანერგილია სამედიცინო მომსახურების სტანდარტი.                   3. დანერგილია ანალიტიკური ანგარიშების მომზადების სტანდარტი და მომზადებულია მინიმუმ 1 ანგარიში.     4. სისტემის სამედიცინო პერსონალი გადის სწავლებას სიტემის სპეციფიკის საკითხებზე. 5. სამედიცინო პერსონალი გადის პერმანენტულ გადამზადებას პროფესიული განვითარების მიზნით.       </t>
  </si>
  <si>
    <t xml:space="preserve">1. საინდიკატორო მაჩვენებლების შემდგომი გაუმჯობესება.   2. ფსიქიკურ ჯანმრთელობაზე ზრუნვის ინტეგრირებული, ერთიანი პროგრამა რეფერალით ხელმისაწვდომია ყველა პატიმრისათვის. 3. სისტემის სამედიცინო პერსონალი გადის სწავლებას სიტემის სპეციფიკის საკითხებზე. 4. სამედიცინო პერსონალი გადის პერმანენტულ გადამზადებას პროფესიული განვითარების მიზნით. 
 </t>
  </si>
  <si>
    <t xml:space="preserve">1. ფსიქიკურ ჯანმრთელობაზე ზრუნვის ინტეგრირებული, ერთიანი პროგრამა რეფერალით ხელმისაწვდომია ყველა პატიმრისათვის. 2. სისტემის სამედიცინო პერსონალი გადის სწავლებას სიტემის სპეციფიკის საკითხებზე. 3. სამედიცინო პერსონალი გადის პერმანენტულ გადამზადებას პროფესიული განვითარების მიზნით. </t>
  </si>
  <si>
    <t>სულ მთლიანი თანხა  6.3.7</t>
  </si>
  <si>
    <t>სახელმწიფო ბიუჯეტი 6.3.7</t>
  </si>
  <si>
    <t>დონორი 6.3.7</t>
  </si>
  <si>
    <t>სულ მთლიანი თანხა   6.4</t>
  </si>
  <si>
    <t>სახელმწიფო ბიუჯეტი   6.4</t>
  </si>
  <si>
    <t>დონორი  6.4</t>
  </si>
  <si>
    <r>
      <t>ქვეროგრამა</t>
    </r>
    <r>
      <rPr>
        <sz val="8.5"/>
        <rFont val="Times New Roman"/>
        <family val="1"/>
        <charset val="204"/>
      </rPr>
      <t xml:space="preserve">  6.4.1 - </t>
    </r>
    <r>
      <rPr>
        <sz val="8.5"/>
        <rFont val="Sylfaen"/>
        <family val="1"/>
        <charset val="204"/>
      </rPr>
      <t>მსჯავრდებულთა</t>
    </r>
    <r>
      <rPr>
        <sz val="8.5"/>
        <rFont val="Times New Roman"/>
        <family val="1"/>
        <charset val="204"/>
      </rPr>
      <t xml:space="preserve"> </t>
    </r>
    <r>
      <rPr>
        <sz val="8.5"/>
        <rFont val="Sylfaen"/>
        <family val="1"/>
        <charset val="204"/>
      </rPr>
      <t>შრომის</t>
    </r>
    <r>
      <rPr>
        <sz val="8.5"/>
        <rFont val="Times New Roman"/>
        <family val="1"/>
        <charset val="204"/>
      </rPr>
      <t xml:space="preserve"> </t>
    </r>
    <r>
      <rPr>
        <sz val="8.5"/>
        <rFont val="Sylfaen"/>
        <family val="1"/>
        <charset val="204"/>
      </rPr>
      <t>შესაძლებლობის</t>
    </r>
    <r>
      <rPr>
        <sz val="8.5"/>
        <rFont val="Times New Roman"/>
        <family val="1"/>
        <charset val="204"/>
      </rPr>
      <t xml:space="preserve"> </t>
    </r>
    <r>
      <rPr>
        <sz val="8.5"/>
        <rFont val="Sylfaen"/>
        <family val="1"/>
        <charset val="204"/>
      </rPr>
      <t>გაზრდისათვის</t>
    </r>
    <r>
      <rPr>
        <sz val="8.5"/>
        <rFont val="Times New Roman"/>
        <family val="1"/>
        <charset val="204"/>
      </rPr>
      <t xml:space="preserve"> </t>
    </r>
    <r>
      <rPr>
        <sz val="8.5"/>
        <rFont val="Sylfaen"/>
        <family val="1"/>
        <charset val="204"/>
      </rPr>
      <t>საწარმოო</t>
    </r>
    <r>
      <rPr>
        <sz val="8.5"/>
        <rFont val="Times New Roman"/>
        <family val="1"/>
        <charset val="204"/>
      </rPr>
      <t xml:space="preserve"> </t>
    </r>
    <r>
      <rPr>
        <sz val="8.5"/>
        <rFont val="Sylfaen"/>
        <family val="1"/>
        <charset val="204"/>
      </rPr>
      <t>ზონების</t>
    </r>
    <r>
      <rPr>
        <sz val="8.5"/>
        <rFont val="Times New Roman"/>
        <family val="1"/>
        <charset val="204"/>
      </rPr>
      <t xml:space="preserve"> </t>
    </r>
    <r>
      <rPr>
        <sz val="8.5"/>
        <rFont val="Sylfaen"/>
        <family val="1"/>
        <charset val="204"/>
      </rPr>
      <t>და მინი დასაქმების კერების შექმნა</t>
    </r>
    <r>
      <rPr>
        <sz val="8.5"/>
        <rFont val="Times New Roman"/>
        <family val="1"/>
        <charset val="204"/>
      </rPr>
      <t xml:space="preserve"> </t>
    </r>
    <r>
      <rPr>
        <sz val="8.5"/>
        <rFont val="Sylfaen"/>
        <family val="1"/>
        <charset val="204"/>
      </rPr>
      <t>დაწესებულებების</t>
    </r>
    <r>
      <rPr>
        <sz val="8.5"/>
        <rFont val="Times New Roman"/>
        <family val="1"/>
        <charset val="204"/>
      </rPr>
      <t xml:space="preserve"> </t>
    </r>
    <r>
      <rPr>
        <sz val="8.5"/>
        <rFont val="Sylfaen"/>
        <family val="1"/>
        <charset val="204"/>
      </rPr>
      <t>ტერიტორიაზე</t>
    </r>
  </si>
  <si>
    <t>1.სასჯელაღსრულების დაწესებულებებში შექმნილი საწარმოო ზონების რაოდენობა.                                       
2. დასაქმებულ მსჯავრდებულთა რაოდენობა (ან % რაოდენობა).</t>
  </si>
  <si>
    <r>
      <t xml:space="preserve"> 1. 2012 </t>
    </r>
    <r>
      <rPr>
        <sz val="8.5"/>
        <rFont val="Sylfaen"/>
        <family val="1"/>
        <charset val="204"/>
      </rPr>
      <t>წლის</t>
    </r>
    <r>
      <rPr>
        <sz val="8.5"/>
        <rFont val="Times New Roman"/>
        <family val="1"/>
        <charset val="204"/>
      </rPr>
      <t xml:space="preserve"> </t>
    </r>
    <r>
      <rPr>
        <sz val="8.5"/>
        <rFont val="Sylfaen"/>
        <family val="1"/>
        <charset val="204"/>
      </rPr>
      <t>განმავლობაში</t>
    </r>
    <r>
      <rPr>
        <sz val="8.5"/>
        <rFont val="Times New Roman"/>
        <family val="1"/>
        <charset val="204"/>
      </rPr>
      <t xml:space="preserve"> </t>
    </r>
    <r>
      <rPr>
        <sz val="8.5"/>
        <rFont val="Sylfaen"/>
        <family val="1"/>
        <charset val="204"/>
      </rPr>
      <t>სულ</t>
    </r>
    <r>
      <rPr>
        <sz val="8.5"/>
        <rFont val="Times New Roman"/>
        <family val="1"/>
        <charset val="204"/>
      </rPr>
      <t xml:space="preserve"> </t>
    </r>
    <r>
      <rPr>
        <sz val="8.5"/>
        <rFont val="Sylfaen"/>
        <family val="1"/>
        <charset val="204"/>
      </rPr>
      <t>დასაქმებული</t>
    </r>
    <r>
      <rPr>
        <sz val="8.5"/>
        <rFont val="Times New Roman"/>
        <family val="1"/>
        <charset val="204"/>
      </rPr>
      <t xml:space="preserve"> </t>
    </r>
    <r>
      <rPr>
        <sz val="8.5"/>
        <rFont val="Sylfaen"/>
        <family val="1"/>
        <charset val="204"/>
      </rPr>
      <t>იყო</t>
    </r>
    <r>
      <rPr>
        <sz val="8.5"/>
        <rFont val="Times New Roman"/>
        <family val="1"/>
        <charset val="204"/>
      </rPr>
      <t xml:space="preserve"> 26 </t>
    </r>
    <r>
      <rPr>
        <sz val="8.5"/>
        <rFont val="Sylfaen"/>
        <family val="1"/>
        <charset val="204"/>
      </rPr>
      <t>ადამიანი</t>
    </r>
    <r>
      <rPr>
        <sz val="8.5"/>
        <rFont val="Times New Roman"/>
        <family val="1"/>
        <charset val="204"/>
      </rPr>
      <t>.                                               2.</t>
    </r>
    <r>
      <rPr>
        <sz val="8.5"/>
        <rFont val="Sylfaen"/>
        <family val="1"/>
        <charset val="204"/>
      </rPr>
      <t>საწარმოო</t>
    </r>
    <r>
      <rPr>
        <sz val="8.5"/>
        <rFont val="Times New Roman"/>
        <family val="1"/>
        <charset val="204"/>
      </rPr>
      <t xml:space="preserve"> </t>
    </r>
    <r>
      <rPr>
        <sz val="8.5"/>
        <rFont val="Sylfaen"/>
        <family val="1"/>
        <charset val="204"/>
      </rPr>
      <t>ზონა</t>
    </r>
    <r>
      <rPr>
        <sz val="8.5"/>
        <rFont val="Times New Roman"/>
        <family val="1"/>
        <charset val="204"/>
      </rPr>
      <t xml:space="preserve"> </t>
    </r>
    <r>
      <rPr>
        <sz val="8.5"/>
        <rFont val="Sylfaen"/>
        <family val="1"/>
        <charset val="204"/>
      </rPr>
      <t>არ</t>
    </r>
    <r>
      <rPr>
        <sz val="8.5"/>
        <rFont val="Times New Roman"/>
        <family val="1"/>
        <charset val="204"/>
      </rPr>
      <t xml:space="preserve"> </t>
    </r>
    <r>
      <rPr>
        <sz val="8.5"/>
        <rFont val="Sylfaen"/>
        <family val="1"/>
        <charset val="204"/>
      </rPr>
      <t>არსებობს</t>
    </r>
  </si>
  <si>
    <r>
      <t>1.</t>
    </r>
    <r>
      <rPr>
        <sz val="8.5"/>
        <rFont val="Sylfaen"/>
        <family val="1"/>
        <charset val="204"/>
      </rPr>
      <t>საწარმოო</t>
    </r>
    <r>
      <rPr>
        <sz val="8.5"/>
        <rFont val="Times New Roman"/>
        <family val="1"/>
        <charset val="204"/>
      </rPr>
      <t xml:space="preserve"> </t>
    </r>
    <r>
      <rPr>
        <sz val="8.5"/>
        <rFont val="Sylfaen"/>
        <family val="1"/>
        <charset val="204"/>
      </rPr>
      <t>ზონების</t>
    </r>
    <r>
      <rPr>
        <sz val="8.5"/>
        <rFont val="Times New Roman"/>
        <family val="1"/>
        <charset val="204"/>
      </rPr>
      <t xml:space="preserve"> </t>
    </r>
    <r>
      <rPr>
        <sz val="8.5"/>
        <rFont val="Sylfaen"/>
        <family val="1"/>
        <charset val="204"/>
      </rPr>
      <t>ჩამოყალიბებისათვის</t>
    </r>
    <r>
      <rPr>
        <sz val="8.5"/>
        <rFont val="Times New Roman"/>
        <family val="1"/>
        <charset val="204"/>
      </rPr>
      <t xml:space="preserve"> </t>
    </r>
    <r>
      <rPr>
        <sz val="8.5"/>
        <rFont val="Sylfaen"/>
        <family val="1"/>
        <charset val="204"/>
      </rPr>
      <t>საჭირო</t>
    </r>
    <r>
      <rPr>
        <sz val="8.5"/>
        <rFont val="Times New Roman"/>
        <family val="1"/>
        <charset val="204"/>
      </rPr>
      <t xml:space="preserve"> </t>
    </r>
    <r>
      <rPr>
        <sz val="8.5"/>
        <rFont val="Sylfaen"/>
        <family val="1"/>
        <charset val="204"/>
      </rPr>
      <t>საკანონმდებლო</t>
    </r>
    <r>
      <rPr>
        <sz val="8.5"/>
        <rFont val="Times New Roman"/>
        <family val="1"/>
        <charset val="204"/>
      </rPr>
      <t xml:space="preserve"> </t>
    </r>
    <r>
      <rPr>
        <sz val="8.5"/>
        <rFont val="Sylfaen"/>
        <family val="1"/>
        <charset val="204"/>
      </rPr>
      <t>ცვლილების</t>
    </r>
    <r>
      <rPr>
        <sz val="8.5"/>
        <rFont val="Times New Roman"/>
        <family val="1"/>
        <charset val="204"/>
      </rPr>
      <t xml:space="preserve"> </t>
    </r>
    <r>
      <rPr>
        <sz val="8.5"/>
        <rFont val="Sylfaen"/>
        <family val="1"/>
        <charset val="204"/>
      </rPr>
      <t>მომზადება</t>
    </r>
    <r>
      <rPr>
        <u/>
        <sz val="8.5"/>
        <rFont val="Times New Roman"/>
        <family val="1"/>
        <charset val="204"/>
      </rPr>
      <t xml:space="preserve"> </t>
    </r>
    <r>
      <rPr>
        <sz val="8.5"/>
        <rFont val="Sylfaen"/>
        <family val="1"/>
        <charset val="204"/>
      </rPr>
      <t>და</t>
    </r>
    <r>
      <rPr>
        <sz val="8.5"/>
        <rFont val="Times New Roman"/>
        <family val="1"/>
        <charset val="204"/>
      </rPr>
      <t xml:space="preserve"> N16 </t>
    </r>
    <r>
      <rPr>
        <sz val="8.5"/>
        <rFont val="Sylfaen"/>
        <family val="1"/>
        <charset val="204"/>
      </rPr>
      <t>დაწესებულების</t>
    </r>
    <r>
      <rPr>
        <sz val="8.5"/>
        <rFont val="Times New Roman"/>
        <family val="1"/>
        <charset val="204"/>
      </rPr>
      <t xml:space="preserve"> </t>
    </r>
    <r>
      <rPr>
        <sz val="8.5"/>
        <rFont val="Sylfaen"/>
        <family val="1"/>
        <charset val="204"/>
      </rPr>
      <t>ტერიტორიაზე</t>
    </r>
    <r>
      <rPr>
        <sz val="8.5"/>
        <rFont val="Times New Roman"/>
        <family val="1"/>
        <charset val="204"/>
      </rPr>
      <t xml:space="preserve"> </t>
    </r>
    <r>
      <rPr>
        <sz val="8.5"/>
        <rFont val="Sylfaen"/>
        <family val="1"/>
        <charset val="204"/>
      </rPr>
      <t>საწარმოო</t>
    </r>
    <r>
      <rPr>
        <sz val="8.5"/>
        <rFont val="Times New Roman"/>
        <family val="1"/>
        <charset val="204"/>
      </rPr>
      <t xml:space="preserve"> </t>
    </r>
    <r>
      <rPr>
        <sz val="8.5"/>
        <rFont val="Sylfaen"/>
        <family val="1"/>
        <charset val="204"/>
      </rPr>
      <t>ზონის</t>
    </r>
    <r>
      <rPr>
        <sz val="8.5"/>
        <rFont val="Times New Roman"/>
        <family val="1"/>
        <charset val="204"/>
      </rPr>
      <t xml:space="preserve"> </t>
    </r>
    <r>
      <rPr>
        <sz val="8.5"/>
        <rFont val="Sylfaen"/>
        <family val="1"/>
        <charset val="204"/>
      </rPr>
      <t>მშენებლობის</t>
    </r>
    <r>
      <rPr>
        <sz val="8.5"/>
        <rFont val="Times New Roman"/>
        <family val="1"/>
        <charset val="204"/>
      </rPr>
      <t xml:space="preserve"> </t>
    </r>
    <r>
      <rPr>
        <sz val="8.5"/>
        <rFont val="Sylfaen"/>
        <family val="1"/>
        <charset val="204"/>
      </rPr>
      <t>დაწყება</t>
    </r>
    <r>
      <rPr>
        <sz val="8.5"/>
        <rFont val="Times New Roman"/>
        <family val="1"/>
        <charset val="204"/>
      </rPr>
      <t xml:space="preserve">                                                 2.</t>
    </r>
    <r>
      <rPr>
        <sz val="8.5"/>
        <rFont val="Sylfaen"/>
        <family val="1"/>
        <charset val="204"/>
      </rPr>
      <t>დასაქმებულ</t>
    </r>
    <r>
      <rPr>
        <sz val="8.5"/>
        <rFont val="Times New Roman"/>
        <family val="1"/>
        <charset val="204"/>
      </rPr>
      <t xml:space="preserve"> </t>
    </r>
    <r>
      <rPr>
        <sz val="8.5"/>
        <rFont val="Sylfaen"/>
        <family val="1"/>
        <charset val="204"/>
      </rPr>
      <t>პირთა</t>
    </r>
    <r>
      <rPr>
        <sz val="8.5"/>
        <rFont val="Times New Roman"/>
        <family val="1"/>
        <charset val="204"/>
      </rPr>
      <t xml:space="preserve"> </t>
    </r>
    <r>
      <rPr>
        <sz val="8.5"/>
        <rFont val="Sylfaen"/>
        <family val="1"/>
        <charset val="204"/>
      </rPr>
      <t>რაოდენობა</t>
    </r>
    <r>
      <rPr>
        <sz val="8.5"/>
        <rFont val="Times New Roman"/>
        <family val="1"/>
        <charset val="204"/>
      </rPr>
      <t xml:space="preserve"> </t>
    </r>
    <r>
      <rPr>
        <sz val="8.5"/>
        <rFont val="Sylfaen"/>
        <family val="1"/>
        <charset val="204"/>
      </rPr>
      <t>გაიზრდება</t>
    </r>
    <r>
      <rPr>
        <sz val="8.5"/>
        <rFont val="Times New Roman"/>
        <family val="1"/>
        <charset val="204"/>
      </rPr>
      <t xml:space="preserve"> </t>
    </r>
    <r>
      <rPr>
        <sz val="8.5"/>
        <rFont val="Sylfaen"/>
        <family val="1"/>
        <charset val="204"/>
      </rPr>
      <t>წინა</t>
    </r>
    <r>
      <rPr>
        <sz val="8.5"/>
        <rFont val="Times New Roman"/>
        <family val="1"/>
        <charset val="204"/>
      </rPr>
      <t xml:space="preserve"> </t>
    </r>
    <r>
      <rPr>
        <sz val="8.5"/>
        <rFont val="Sylfaen"/>
        <family val="1"/>
        <charset val="204"/>
      </rPr>
      <t>წელს</t>
    </r>
    <r>
      <rPr>
        <sz val="8.5"/>
        <rFont val="Times New Roman"/>
        <family val="1"/>
        <charset val="204"/>
      </rPr>
      <t xml:space="preserve"> </t>
    </r>
    <r>
      <rPr>
        <sz val="8.5"/>
        <rFont val="Sylfaen"/>
        <family val="1"/>
        <charset val="204"/>
      </rPr>
      <t>დასაქმებულ</t>
    </r>
    <r>
      <rPr>
        <sz val="8.5"/>
        <rFont val="Times New Roman"/>
        <family val="1"/>
        <charset val="204"/>
      </rPr>
      <t xml:space="preserve"> </t>
    </r>
    <r>
      <rPr>
        <sz val="8.5"/>
        <rFont val="Sylfaen"/>
        <family val="1"/>
        <charset val="204"/>
      </rPr>
      <t>პირთა</t>
    </r>
    <r>
      <rPr>
        <sz val="8.5"/>
        <rFont val="Times New Roman"/>
        <family val="1"/>
        <charset val="204"/>
      </rPr>
      <t xml:space="preserve"> </t>
    </r>
    <r>
      <rPr>
        <sz val="8.5"/>
        <rFont val="Sylfaen"/>
        <family val="1"/>
        <charset val="204"/>
      </rPr>
      <t>ოდენობის</t>
    </r>
    <r>
      <rPr>
        <sz val="8.5"/>
        <rFont val="Times New Roman"/>
        <family val="1"/>
        <charset val="204"/>
      </rPr>
      <t xml:space="preserve"> 30%-</t>
    </r>
    <r>
      <rPr>
        <sz val="8.5"/>
        <rFont val="Sylfaen"/>
        <family val="1"/>
        <charset val="204"/>
      </rPr>
      <t>ით</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საერთო</t>
    </r>
    <r>
      <rPr>
        <sz val="8.5"/>
        <rFont val="Times New Roman"/>
        <family val="1"/>
        <charset val="204"/>
      </rPr>
      <t xml:space="preserve"> </t>
    </r>
    <r>
      <rPr>
        <sz val="8.5"/>
        <rFont val="Sylfaen"/>
        <family val="1"/>
        <charset val="204"/>
      </rPr>
      <t>რაოდენობის</t>
    </r>
    <r>
      <rPr>
        <sz val="8.5"/>
        <rFont val="Times New Roman"/>
        <family val="1"/>
        <charset val="204"/>
      </rPr>
      <t xml:space="preserve"> </t>
    </r>
    <r>
      <rPr>
        <sz val="8.5"/>
        <rFont val="Sylfaen"/>
        <family val="1"/>
        <charset val="204"/>
      </rPr>
      <t>ხვედრითი</t>
    </r>
    <r>
      <rPr>
        <sz val="8.5"/>
        <rFont val="Times New Roman"/>
        <family val="1"/>
        <charset val="204"/>
      </rPr>
      <t xml:space="preserve"> </t>
    </r>
    <r>
      <rPr>
        <sz val="8.5"/>
        <rFont val="Sylfaen"/>
        <family val="1"/>
        <charset val="204"/>
      </rPr>
      <t>წილიდან</t>
    </r>
    <r>
      <rPr>
        <sz val="8.5"/>
        <rFont val="Times New Roman"/>
        <family val="1"/>
        <charset val="204"/>
      </rPr>
      <t xml:space="preserve"> </t>
    </r>
    <r>
      <rPr>
        <sz val="8.5"/>
        <rFont val="Sylfaen"/>
        <family val="1"/>
        <charset val="204"/>
      </rPr>
      <t>გამომდინარე</t>
    </r>
    <r>
      <rPr>
        <sz val="8.5"/>
        <rFont val="Times New Roman"/>
        <family val="1"/>
        <charset val="204"/>
      </rPr>
      <t>.</t>
    </r>
  </si>
  <si>
    <t>1. დასაქმებულ პირთა რაოდენობა გაზრდილია წინა წელს დასაქმებულ პირთა ოდენობაზე 30%-ით, პატიმართა საერთო რაოდენობის ხვედრითი წილიდან გამომდინარე.</t>
  </si>
  <si>
    <t>სულ მთლიანი თანხა   6.4.1</t>
  </si>
  <si>
    <t>სახელმწიფო ბიუჯეტი   6.4.1.</t>
  </si>
  <si>
    <t>დონორი  6.4.1.</t>
  </si>
  <si>
    <t>სულ მთლიანი თანხა   6.4.2</t>
  </si>
  <si>
    <t>სახელმწიფო ბიუჯეტი   6.4.2</t>
  </si>
  <si>
    <t>დონორი 6.4.2.</t>
  </si>
  <si>
    <t>მსჯავრდებულებისათვის ინდივიდუალური მიდგომების შემუშავების მიზნით ჩამოყალიბებული სპეციალური ინსტრუმენტები.     ინდივიდუალური მიდგომით უზრუნველყოფილი თავისუფლება აღკვეთილთა % რაოდენობა.</t>
  </si>
  <si>
    <r>
      <t xml:space="preserve"> </t>
    </r>
    <r>
      <rPr>
        <sz val="8.5"/>
        <rFont val="Sylfaen"/>
        <family val="1"/>
        <charset val="204"/>
      </rPr>
      <t>მიმდინარეობს</t>
    </r>
    <r>
      <rPr>
        <sz val="8.5"/>
        <rFont val="Times New Roman"/>
        <family val="1"/>
        <charset val="204"/>
      </rPr>
      <t xml:space="preserve"> </t>
    </r>
    <r>
      <rPr>
        <sz val="8.5"/>
        <rFont val="Sylfaen"/>
        <family val="1"/>
        <charset val="204"/>
      </rPr>
      <t>აღნიშნულ</t>
    </r>
    <r>
      <rPr>
        <sz val="8.5"/>
        <rFont val="Times New Roman"/>
        <family val="1"/>
        <charset val="204"/>
      </rPr>
      <t xml:space="preserve"> </t>
    </r>
    <r>
      <rPr>
        <sz val="8.5"/>
        <rFont val="Sylfaen"/>
        <family val="1"/>
        <charset val="204"/>
      </rPr>
      <t>საკითხთან</t>
    </r>
    <r>
      <rPr>
        <sz val="8.5"/>
        <rFont val="Times New Roman"/>
        <family val="1"/>
        <charset val="204"/>
      </rPr>
      <t xml:space="preserve"> </t>
    </r>
    <r>
      <rPr>
        <sz val="8.5"/>
        <rFont val="Sylfaen"/>
        <family val="1"/>
        <charset val="204"/>
      </rPr>
      <t>დაკავშირებით</t>
    </r>
    <r>
      <rPr>
        <sz val="8.5"/>
        <rFont val="Times New Roman"/>
        <family val="1"/>
        <charset val="204"/>
      </rPr>
      <t xml:space="preserve"> </t>
    </r>
    <r>
      <rPr>
        <sz val="8.5"/>
        <rFont val="Sylfaen"/>
        <family val="1"/>
        <charset val="204"/>
      </rPr>
      <t>მუშაობა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უახლოეს</t>
    </r>
    <r>
      <rPr>
        <sz val="8.5"/>
        <rFont val="Times New Roman"/>
        <family val="1"/>
        <charset val="204"/>
      </rPr>
      <t xml:space="preserve"> </t>
    </r>
    <r>
      <rPr>
        <sz val="8.5"/>
        <rFont val="Sylfaen"/>
        <family val="1"/>
        <charset val="204"/>
      </rPr>
      <t>მომავალში</t>
    </r>
    <r>
      <rPr>
        <sz val="8.5"/>
        <rFont val="Times New Roman"/>
        <family val="1"/>
        <charset val="204"/>
      </rPr>
      <t xml:space="preserve"> </t>
    </r>
    <r>
      <rPr>
        <sz val="8.5"/>
        <rFont val="Sylfaen"/>
        <family val="1"/>
        <charset val="204"/>
      </rPr>
      <t>მომზადდება</t>
    </r>
    <r>
      <rPr>
        <sz val="8.5"/>
        <rFont val="Times New Roman"/>
        <family val="1"/>
        <charset val="204"/>
      </rPr>
      <t xml:space="preserve"> </t>
    </r>
    <r>
      <rPr>
        <sz val="8.5"/>
        <rFont val="Sylfaen"/>
        <family val="1"/>
        <charset val="204"/>
      </rPr>
      <t>ინსტრუმენტები</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დამტკიცდება</t>
    </r>
    <r>
      <rPr>
        <sz val="8.5"/>
        <rFont val="Times New Roman"/>
        <family val="1"/>
        <charset val="204"/>
      </rPr>
      <t xml:space="preserve"> </t>
    </r>
    <r>
      <rPr>
        <sz val="8.5"/>
        <rFont val="Sylfaen"/>
        <family val="1"/>
        <charset val="204"/>
      </rPr>
      <t>დებულება</t>
    </r>
    <r>
      <rPr>
        <sz val="8.5"/>
        <rFont val="Times New Roman"/>
        <family val="1"/>
        <charset val="204"/>
      </rPr>
      <t xml:space="preserve"> </t>
    </r>
    <r>
      <rPr>
        <sz val="8.5"/>
        <rFont val="Sylfaen"/>
        <family val="1"/>
        <charset val="204"/>
      </rPr>
      <t>ქალ</t>
    </r>
    <r>
      <rPr>
        <sz val="8.5"/>
        <rFont val="Times New Roman"/>
        <family val="1"/>
        <charset val="204"/>
      </rPr>
      <t xml:space="preserve"> </t>
    </r>
    <r>
      <rPr>
        <sz val="8.5"/>
        <rFont val="Sylfaen"/>
        <family val="1"/>
        <charset val="204"/>
      </rPr>
      <t>მსჯავრდებულებთან</t>
    </r>
    <r>
      <rPr>
        <sz val="8.5"/>
        <rFont val="Times New Roman"/>
        <family val="1"/>
        <charset val="204"/>
      </rPr>
      <t xml:space="preserve"> </t>
    </r>
    <r>
      <rPr>
        <sz val="8.5"/>
        <rFont val="Sylfaen"/>
        <family val="1"/>
        <charset val="204"/>
      </rPr>
      <t>მომუშავე</t>
    </r>
    <r>
      <rPr>
        <sz val="8.5"/>
        <rFont val="Times New Roman"/>
        <family val="1"/>
        <charset val="204"/>
      </rPr>
      <t xml:space="preserve"> </t>
    </r>
    <r>
      <rPr>
        <sz val="8.5"/>
        <rFont val="Sylfaen"/>
        <family val="1"/>
        <charset val="204"/>
      </rPr>
      <t>პერსონალისათვის</t>
    </r>
    <r>
      <rPr>
        <sz val="8.5"/>
        <rFont val="Times New Roman"/>
        <family val="1"/>
        <charset val="204"/>
      </rPr>
      <t xml:space="preserve"> </t>
    </r>
    <r>
      <rPr>
        <sz val="8.5"/>
        <rFont val="Sylfaen"/>
        <family val="1"/>
        <charset val="204"/>
      </rPr>
      <t>ინდივიდუალურ</t>
    </r>
    <r>
      <rPr>
        <sz val="8.5"/>
        <rFont val="Times New Roman"/>
        <family val="1"/>
        <charset val="204"/>
      </rPr>
      <t xml:space="preserve"> </t>
    </r>
    <r>
      <rPr>
        <sz val="8.5"/>
        <rFont val="Sylfaen"/>
        <family val="1"/>
        <charset val="204"/>
      </rPr>
      <t>მიდგომებთან</t>
    </r>
    <r>
      <rPr>
        <sz val="8.5"/>
        <rFont val="Times New Roman"/>
        <family val="1"/>
        <charset val="204"/>
      </rPr>
      <t xml:space="preserve"> </t>
    </r>
    <r>
      <rPr>
        <sz val="8.5"/>
        <rFont val="Sylfaen"/>
        <family val="1"/>
        <charset val="204"/>
      </rPr>
      <t>დაკავშირებით</t>
    </r>
    <r>
      <rPr>
        <sz val="8.5"/>
        <rFont val="Times New Roman"/>
        <family val="1"/>
        <charset val="204"/>
      </rPr>
      <t xml:space="preserve">             </t>
    </r>
  </si>
  <si>
    <r>
      <t>სპეციალური</t>
    </r>
    <r>
      <rPr>
        <sz val="8.5"/>
        <rFont val="Times New Roman"/>
        <family val="1"/>
        <charset val="204"/>
      </rPr>
      <t xml:space="preserve"> </t>
    </r>
    <r>
      <rPr>
        <sz val="8.5"/>
        <rFont val="Sylfaen"/>
        <family val="1"/>
        <charset val="204"/>
      </rPr>
      <t>ინსტრუმენტების</t>
    </r>
    <r>
      <rPr>
        <sz val="8.5"/>
        <rFont val="Times New Roman"/>
        <family val="1"/>
        <charset val="204"/>
      </rPr>
      <t xml:space="preserve"> </t>
    </r>
    <r>
      <rPr>
        <sz val="8.5"/>
        <rFont val="Sylfaen"/>
        <family val="1"/>
        <charset val="204"/>
      </rPr>
      <t>მომზადება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დებულების</t>
    </r>
    <r>
      <rPr>
        <sz val="8.5"/>
        <rFont val="Times New Roman"/>
        <family val="1"/>
        <charset val="204"/>
      </rPr>
      <t xml:space="preserve"> </t>
    </r>
    <r>
      <rPr>
        <sz val="8.5"/>
        <rFont val="Sylfaen"/>
        <family val="1"/>
        <charset val="204"/>
      </rPr>
      <t>შემუშავება</t>
    </r>
    <r>
      <rPr>
        <sz val="8.5"/>
        <rFont val="Times New Roman"/>
        <family val="1"/>
        <charset val="204"/>
      </rPr>
      <t xml:space="preserve"> </t>
    </r>
    <r>
      <rPr>
        <sz val="8.5"/>
        <rFont val="Sylfaen"/>
        <family val="1"/>
        <charset val="204"/>
      </rPr>
      <t>ინდივიდუალურ</t>
    </r>
    <r>
      <rPr>
        <sz val="8.5"/>
        <rFont val="Times New Roman"/>
        <family val="1"/>
        <charset val="204"/>
      </rPr>
      <t xml:space="preserve"> </t>
    </r>
    <r>
      <rPr>
        <sz val="8.5"/>
        <rFont val="Sylfaen"/>
        <family val="1"/>
        <charset val="204"/>
      </rPr>
      <t>მიდგომებთან</t>
    </r>
    <r>
      <rPr>
        <sz val="8.5"/>
        <rFont val="Times New Roman"/>
        <family val="1"/>
        <charset val="204"/>
      </rPr>
      <t xml:space="preserve"> </t>
    </r>
    <r>
      <rPr>
        <sz val="8.5"/>
        <rFont val="Sylfaen"/>
        <family val="1"/>
        <charset val="204"/>
      </rPr>
      <t>დაკავშირებით</t>
    </r>
    <r>
      <rPr>
        <sz val="8.5"/>
        <rFont val="Times New Roman"/>
        <family val="1"/>
        <charset val="204"/>
      </rPr>
      <t xml:space="preserve">. </t>
    </r>
  </si>
  <si>
    <r>
      <t>წინა</t>
    </r>
    <r>
      <rPr>
        <sz val="8.5"/>
        <rFont val="Times New Roman"/>
        <family val="1"/>
        <charset val="204"/>
      </rPr>
      <t xml:space="preserve"> </t>
    </r>
    <r>
      <rPr>
        <sz val="8.5"/>
        <rFont val="Sylfaen"/>
        <family val="1"/>
        <charset val="204"/>
      </rPr>
      <t>წლის</t>
    </r>
    <r>
      <rPr>
        <sz val="8.5"/>
        <rFont val="Times New Roman"/>
        <family val="1"/>
        <charset val="204"/>
      </rPr>
      <t xml:space="preserve"> </t>
    </r>
    <r>
      <rPr>
        <sz val="8.5"/>
        <rFont val="Sylfaen"/>
        <family val="1"/>
        <charset val="204"/>
      </rPr>
      <t>მონაცემზე</t>
    </r>
    <r>
      <rPr>
        <sz val="8.5"/>
        <rFont val="Times New Roman"/>
        <family val="1"/>
        <charset val="204"/>
      </rPr>
      <t xml:space="preserve"> </t>
    </r>
    <r>
      <rPr>
        <sz val="8.5"/>
        <rFont val="Sylfaen"/>
        <family val="1"/>
        <charset val="204"/>
      </rPr>
      <t>დამატებით</t>
    </r>
    <r>
      <rPr>
        <sz val="8.5"/>
        <rFont val="Times New Roman"/>
        <family val="1"/>
        <charset val="204"/>
      </rPr>
      <t xml:space="preserve">, </t>
    </r>
    <r>
      <rPr>
        <sz val="8.5"/>
        <rFont val="Sylfaen"/>
        <family val="1"/>
        <charset val="204"/>
      </rPr>
      <t>მინიმუმ</t>
    </r>
    <r>
      <rPr>
        <sz val="8.5"/>
        <rFont val="Times New Roman"/>
        <family val="1"/>
        <charset val="204"/>
      </rPr>
      <t xml:space="preserve"> 2-</t>
    </r>
    <r>
      <rPr>
        <sz val="8.5"/>
        <rFont val="Sylfaen"/>
        <family val="1"/>
        <charset val="204"/>
      </rPr>
      <t>3</t>
    </r>
    <r>
      <rPr>
        <sz val="8.5"/>
        <rFont val="Times New Roman"/>
        <family val="1"/>
        <charset val="204"/>
      </rPr>
      <t xml:space="preserve"> </t>
    </r>
    <r>
      <rPr>
        <sz val="8.5"/>
        <rFont val="Sylfaen"/>
        <family val="1"/>
        <charset val="204"/>
      </rPr>
      <t>სასჯელარსრულების</t>
    </r>
    <r>
      <rPr>
        <sz val="8.5"/>
        <rFont val="Times New Roman"/>
        <family val="1"/>
        <charset val="204"/>
      </rPr>
      <t xml:space="preserve"> </t>
    </r>
    <r>
      <rPr>
        <sz val="8.5"/>
        <rFont val="Sylfaen"/>
        <family val="1"/>
        <charset val="204"/>
      </rPr>
      <t>დაწესბულებაში</t>
    </r>
    <r>
      <rPr>
        <sz val="8.5"/>
        <rFont val="Times New Roman"/>
        <family val="1"/>
        <charset val="204"/>
      </rPr>
      <t xml:space="preserve"> </t>
    </r>
    <r>
      <rPr>
        <sz val="8.5"/>
        <rFont val="Sylfaen"/>
        <family val="1"/>
        <charset val="204"/>
      </rPr>
      <t>დანერგილია</t>
    </r>
    <r>
      <rPr>
        <sz val="8.5"/>
        <rFont val="Times New Roman"/>
        <family val="1"/>
        <charset val="204"/>
      </rPr>
      <t xml:space="preserve"> </t>
    </r>
    <r>
      <rPr>
        <sz val="8.5"/>
        <rFont val="Sylfaen"/>
        <family val="1"/>
        <charset val="204"/>
      </rPr>
      <t>ინდივიდუალური</t>
    </r>
    <r>
      <rPr>
        <sz val="8.5"/>
        <rFont val="Times New Roman"/>
        <family val="1"/>
        <charset val="204"/>
      </rPr>
      <t xml:space="preserve"> </t>
    </r>
    <r>
      <rPr>
        <sz val="8.5"/>
        <rFont val="Sylfaen"/>
        <family val="1"/>
        <charset val="204"/>
      </rPr>
      <t>მიდგომები</t>
    </r>
    <r>
      <rPr>
        <sz val="8.5"/>
        <rFont val="Times New Roman"/>
        <family val="1"/>
        <charset val="204"/>
      </rPr>
      <t xml:space="preserve"> </t>
    </r>
    <r>
      <rPr>
        <sz val="8.5"/>
        <rFont val="Sylfaen"/>
        <family val="1"/>
        <charset val="204"/>
      </rPr>
      <t>მსჯავრდებულთათვის</t>
    </r>
    <r>
      <rPr>
        <sz val="8.5"/>
        <rFont val="Sylfaen"/>
        <family val="1"/>
      </rPr>
      <t>2. მზადდება სასწავლო პროგრამა პერსონალის გადამზადების მიზნით სასჯელაღსრულების სისტემის მოთხოვნისამებრ.</t>
    </r>
  </si>
  <si>
    <r>
      <t>წინა</t>
    </r>
    <r>
      <rPr>
        <sz val="8.5"/>
        <rFont val="Times New Roman"/>
        <family val="1"/>
        <charset val="204"/>
      </rPr>
      <t xml:space="preserve"> </t>
    </r>
    <r>
      <rPr>
        <sz val="8.5"/>
        <rFont val="Sylfaen"/>
        <family val="1"/>
        <charset val="204"/>
      </rPr>
      <t>წლის</t>
    </r>
    <r>
      <rPr>
        <sz val="8.5"/>
        <rFont val="Times New Roman"/>
        <family val="1"/>
        <charset val="204"/>
      </rPr>
      <t xml:space="preserve"> </t>
    </r>
    <r>
      <rPr>
        <sz val="8.5"/>
        <rFont val="Sylfaen"/>
        <family val="1"/>
        <charset val="204"/>
      </rPr>
      <t>მონაცემზე</t>
    </r>
    <r>
      <rPr>
        <sz val="8.5"/>
        <rFont val="Times New Roman"/>
        <family val="1"/>
        <charset val="204"/>
      </rPr>
      <t xml:space="preserve"> </t>
    </r>
    <r>
      <rPr>
        <sz val="8.5"/>
        <rFont val="Sylfaen"/>
        <family val="1"/>
        <charset val="204"/>
      </rPr>
      <t>დამატებით</t>
    </r>
    <r>
      <rPr>
        <sz val="8.5"/>
        <rFont val="Times New Roman"/>
        <family val="1"/>
        <charset val="204"/>
      </rPr>
      <t xml:space="preserve">, </t>
    </r>
    <r>
      <rPr>
        <sz val="8.5"/>
        <rFont val="Sylfaen"/>
        <family val="1"/>
        <charset val="204"/>
      </rPr>
      <t>მინიმუმ</t>
    </r>
    <r>
      <rPr>
        <sz val="8.5"/>
        <rFont val="Times New Roman"/>
        <family val="1"/>
        <charset val="204"/>
      </rPr>
      <t xml:space="preserve"> 2-</t>
    </r>
    <r>
      <rPr>
        <sz val="8.5"/>
        <rFont val="Sylfaen"/>
        <family val="1"/>
        <charset val="204"/>
      </rPr>
      <t>3</t>
    </r>
    <r>
      <rPr>
        <sz val="8.5"/>
        <rFont val="Times New Roman"/>
        <family val="1"/>
        <charset val="204"/>
      </rPr>
      <t xml:space="preserve"> </t>
    </r>
    <r>
      <rPr>
        <sz val="8.5"/>
        <rFont val="Sylfaen"/>
        <family val="1"/>
        <charset val="204"/>
      </rPr>
      <t>სასჯელარსრულების</t>
    </r>
    <r>
      <rPr>
        <sz val="8.5"/>
        <rFont val="Times New Roman"/>
        <family val="1"/>
        <charset val="204"/>
      </rPr>
      <t xml:space="preserve"> </t>
    </r>
    <r>
      <rPr>
        <sz val="8.5"/>
        <rFont val="Sylfaen"/>
        <family val="1"/>
        <charset val="204"/>
      </rPr>
      <t>დაწესბულებაში</t>
    </r>
    <r>
      <rPr>
        <sz val="8.5"/>
        <rFont val="Times New Roman"/>
        <family val="1"/>
        <charset val="204"/>
      </rPr>
      <t xml:space="preserve"> </t>
    </r>
    <r>
      <rPr>
        <sz val="8.5"/>
        <rFont val="Sylfaen"/>
        <family val="1"/>
        <charset val="204"/>
      </rPr>
      <t>დანერგილია</t>
    </r>
    <r>
      <rPr>
        <sz val="8.5"/>
        <rFont val="Times New Roman"/>
        <family val="1"/>
        <charset val="204"/>
      </rPr>
      <t xml:space="preserve"> </t>
    </r>
    <r>
      <rPr>
        <sz val="8.5"/>
        <rFont val="Sylfaen"/>
        <family val="1"/>
        <charset val="204"/>
      </rPr>
      <t>ინდივიდუალური</t>
    </r>
    <r>
      <rPr>
        <sz val="8.5"/>
        <rFont val="Times New Roman"/>
        <family val="1"/>
        <charset val="204"/>
      </rPr>
      <t xml:space="preserve"> </t>
    </r>
    <r>
      <rPr>
        <sz val="8.5"/>
        <rFont val="Sylfaen"/>
        <family val="1"/>
        <charset val="204"/>
      </rPr>
      <t>მიდგომები</t>
    </r>
    <r>
      <rPr>
        <sz val="8.5"/>
        <rFont val="Times New Roman"/>
        <family val="1"/>
        <charset val="204"/>
      </rPr>
      <t xml:space="preserve"> </t>
    </r>
    <r>
      <rPr>
        <sz val="8.5"/>
        <rFont val="Sylfaen"/>
        <family val="1"/>
        <charset val="204"/>
      </rPr>
      <t>მსჯავრდებულთათვის</t>
    </r>
    <r>
      <rPr>
        <sz val="8.5"/>
        <rFont val="Sylfaen"/>
        <family val="1"/>
      </rPr>
      <t xml:space="preserve"> 2. მიმდინარეობს პოერსონალის პერმანენტული გადამზადება მოთხოვნის შესაბამისად.</t>
    </r>
  </si>
  <si>
    <r>
      <t>ყველა მსჯავრდებულის მიმართ ხორციელდება ინდივიდუალური მიდგომა 3</t>
    </r>
    <r>
      <rPr>
        <sz val="8.5"/>
        <rFont val="Sylfaen"/>
        <family val="1"/>
      </rPr>
      <t>. 2. მიმდინარეობს პოერსონალის პერმანენტული გადამზადება მოთხოვნის შესაბამისად.</t>
    </r>
  </si>
  <si>
    <r>
      <t>ყველა მსჯავრდებულის მიმართ ხორციელდება ინდივიდუალური მიდგომა</t>
    </r>
    <r>
      <rPr>
        <sz val="8.5"/>
        <rFont val="Sylfaen"/>
        <family val="1"/>
      </rPr>
      <t xml:space="preserve"> 2. მიმდინარეობს პოერსონალის პერმანენტული გადამზადება მოთხოვნის შესაბამისად.</t>
    </r>
  </si>
  <si>
    <t xml:space="preserve"> სულ მთლიანი თანხა   6.4.3. </t>
  </si>
  <si>
    <t xml:space="preserve"> სახელმწიფო ბიუჯეტი   6.4.3. </t>
  </si>
  <si>
    <t xml:space="preserve"> დონორი  6.4.3 </t>
  </si>
  <si>
    <t>პროგრამებში ჩართულია 1182 ბენეფიციარი</t>
  </si>
  <si>
    <t>სწავლების კურსებში ჩართულ პატიმართა რაოდენობის 30%-ით ზრდა წინა  წლის მაჩვენებელან შედარებით, პატიმართა საერთო რაოდენობის ხვედრითი წილიდან გამომდინარე.</t>
  </si>
  <si>
    <t>გამართული ღონიძიებეთა რაოდენობა</t>
  </si>
  <si>
    <t>წლის განმავლობაში გამართულია 32 სპორტული, 223 კულტურული ღონისძიება</t>
  </si>
  <si>
    <t>ღონისძიებათ ა რაოდენობის 20%-ით ზრდა წინა  წლის მაჩვენებელან შედარებით</t>
  </si>
  <si>
    <t xml:space="preserve"> სულ მთლიანი თანხა   6.4.5. </t>
  </si>
  <si>
    <t xml:space="preserve"> სახელმწიფო ბიუჯეტი   6.4.5. </t>
  </si>
  <si>
    <t xml:space="preserve"> დონორი  6.4.5</t>
  </si>
  <si>
    <t>1. ადგილობრივი საბჭოებისა და მუდმივმოქმედი კომისიის შემადგენლობის გადახალისება. 2.ადგილობრივი საბჭოს სხდომებში სპეციალური ცოდნის მქონე პირთა ჩართვა.</t>
  </si>
  <si>
    <t>ადგილობრივი საბჭო, რეგულარულად, თვეში ერთხელ მართავდა სხდომებს მსჯავრდებულთა პირობით ვადამდე გათავისუფლების საკითხის განხილვასთან დაკავშირებით.</t>
  </si>
  <si>
    <t>ადგილობრივი საბჭო, რეგულარულად, თვეში ერთხელ მართავდა სხდომებს</t>
  </si>
  <si>
    <t>საინდიკატორო მაჩვენებლების შემდგომი გაუმჯობესება</t>
  </si>
  <si>
    <t xml:space="preserve">3. ზეპირი მოსმენის სხდომების გამართვა. 4.დანიშნული სასჯელის მოუხდელი ნაწილის უფრო მსუბუქი სასჯელით შეცვლის აქტიურად გამოყენება. 5.მუდმივმოქმედი კომისიის მიერ შეკრებებისა და განხილული საქმეების (მათ შორის ზეპირი მოსმენით) გაზრდა
6. ადგილობრივი საბჭოების რაოდენობის ზრდა
7. ქალი პატიმრებისათვის ადგილობრივი საბჭოს ჩამოყალიბება
</t>
  </si>
  <si>
    <t>2012 წლის I ნახევარში სულ  პირობით ვადამდე გათავისუფლებულდა  126 მსჯავრდებული, ხოლო 2012 წლის II ნხევარში 1172 მსჯავრდებული. 2012 წლის განმავლობაში ადგილობრივი საბჭოებისა და მუდმივმოქმედი კომისიის მიერ პირობით ვადამდე გათავისუფლებულდა  1298  მსჯავრდებული</t>
  </si>
  <si>
    <t>პირობით ვადამდე გათავისუფლების საკანონმდებლო რეგულირების გადახედვა და მექანიზმების ეფექტურად გამოყენება.</t>
  </si>
  <si>
    <t xml:space="preserve"> სულ მთლიანი თანხა   6.5 </t>
  </si>
  <si>
    <t xml:space="preserve"> სახელმწიფო ბიუჯეტი   6.5 </t>
  </si>
  <si>
    <t xml:space="preserve"> დონორი  6.5. </t>
  </si>
  <si>
    <t xml:space="preserve"> MOC</t>
  </si>
  <si>
    <t>სამინისტროს ადგილობრივი საბჭოების/კომისიის მიერ დანიშნული სასჯელის უფრო მსუბუქი სასჯელით შეცვლის რაოდენობა</t>
  </si>
  <si>
    <r>
      <t xml:space="preserve">2012 </t>
    </r>
    <r>
      <rPr>
        <sz val="8.5"/>
        <rFont val="Sylfaen"/>
        <family val="1"/>
        <charset val="204"/>
      </rPr>
      <t>წლის</t>
    </r>
    <r>
      <rPr>
        <sz val="8.5"/>
        <rFont val="Times New Roman"/>
        <family val="1"/>
        <charset val="204"/>
      </rPr>
      <t xml:space="preserve"> I </t>
    </r>
    <r>
      <rPr>
        <sz val="8.5"/>
        <rFont val="Sylfaen"/>
        <family val="1"/>
        <charset val="204"/>
      </rPr>
      <t>ნახევარში</t>
    </r>
    <r>
      <rPr>
        <sz val="8.5"/>
        <rFont val="Times New Roman"/>
        <family val="1"/>
        <charset val="204"/>
      </rPr>
      <t xml:space="preserve"> </t>
    </r>
    <r>
      <rPr>
        <sz val="8.5"/>
        <rFont val="Sylfaen"/>
        <family val="1"/>
        <charset val="204"/>
      </rPr>
      <t>სულ</t>
    </r>
    <r>
      <rPr>
        <sz val="8.5"/>
        <rFont val="Times New Roman"/>
        <family val="1"/>
        <charset val="204"/>
      </rPr>
      <t xml:space="preserve">  </t>
    </r>
    <r>
      <rPr>
        <sz val="8.5"/>
        <rFont val="Sylfaen"/>
        <family val="1"/>
        <charset val="204"/>
      </rPr>
      <t>პირობით</t>
    </r>
    <r>
      <rPr>
        <sz val="8.5"/>
        <rFont val="Times New Roman"/>
        <family val="1"/>
        <charset val="204"/>
      </rPr>
      <t xml:space="preserve"> </t>
    </r>
    <r>
      <rPr>
        <sz val="8.5"/>
        <rFont val="Sylfaen"/>
        <family val="1"/>
        <charset val="204"/>
      </rPr>
      <t>ვადაზე</t>
    </r>
    <r>
      <rPr>
        <sz val="8.5"/>
        <rFont val="Times New Roman"/>
        <family val="1"/>
        <charset val="204"/>
      </rPr>
      <t xml:space="preserve"> </t>
    </r>
    <r>
      <rPr>
        <sz val="8.5"/>
        <rFont val="Sylfaen"/>
        <family val="1"/>
        <charset val="204"/>
      </rPr>
      <t>ადრე</t>
    </r>
    <r>
      <rPr>
        <sz val="8.5"/>
        <rFont val="Times New Roman"/>
        <family val="1"/>
        <charset val="204"/>
      </rPr>
      <t xml:space="preserve"> </t>
    </r>
    <r>
      <rPr>
        <sz val="8.5"/>
        <rFont val="Sylfaen"/>
        <family val="1"/>
        <charset val="204"/>
      </rPr>
      <t>გათავისუფლებულდა</t>
    </r>
    <r>
      <rPr>
        <sz val="8.5"/>
        <rFont val="Times New Roman"/>
        <family val="1"/>
        <charset val="204"/>
      </rPr>
      <t xml:space="preserve">  126 </t>
    </r>
    <r>
      <rPr>
        <sz val="8.5"/>
        <rFont val="Sylfaen"/>
        <family val="1"/>
        <charset val="204"/>
      </rPr>
      <t>მსჯავრდებული</t>
    </r>
    <r>
      <rPr>
        <sz val="8.5"/>
        <rFont val="Times New Roman"/>
        <family val="1"/>
        <charset val="204"/>
      </rPr>
      <t xml:space="preserve">, </t>
    </r>
    <r>
      <rPr>
        <sz val="8.5"/>
        <rFont val="Sylfaen"/>
        <family val="1"/>
        <charset val="204"/>
      </rPr>
      <t>ხოლო</t>
    </r>
    <r>
      <rPr>
        <sz val="8.5"/>
        <rFont val="Times New Roman"/>
        <family val="1"/>
        <charset val="204"/>
      </rPr>
      <t xml:space="preserve"> 2012 </t>
    </r>
    <r>
      <rPr>
        <sz val="8.5"/>
        <rFont val="Sylfaen"/>
        <family val="1"/>
        <charset val="204"/>
      </rPr>
      <t>წლის</t>
    </r>
    <r>
      <rPr>
        <sz val="8.5"/>
        <rFont val="Times New Roman"/>
        <family val="1"/>
        <charset val="204"/>
      </rPr>
      <t xml:space="preserve"> II </t>
    </r>
    <r>
      <rPr>
        <sz val="8.5"/>
        <rFont val="Sylfaen"/>
        <family val="1"/>
        <charset val="204"/>
      </rPr>
      <t>ნხევარში</t>
    </r>
    <r>
      <rPr>
        <sz val="8.5"/>
        <rFont val="Times New Roman"/>
        <family val="1"/>
        <charset val="204"/>
      </rPr>
      <t xml:space="preserve"> 1172 </t>
    </r>
    <r>
      <rPr>
        <sz val="8.5"/>
        <rFont val="Sylfaen"/>
        <family val="1"/>
        <charset val="204"/>
      </rPr>
      <t>მსჯავრდებული</t>
    </r>
    <r>
      <rPr>
        <sz val="8.5"/>
        <rFont val="Times New Roman"/>
        <family val="1"/>
        <charset val="204"/>
      </rPr>
      <t xml:space="preserve">. 2012 </t>
    </r>
    <r>
      <rPr>
        <sz val="8.5"/>
        <rFont val="Sylfaen"/>
        <family val="1"/>
        <charset val="204"/>
      </rPr>
      <t>წლის</t>
    </r>
    <r>
      <rPr>
        <sz val="8.5"/>
        <rFont val="Times New Roman"/>
        <family val="1"/>
        <charset val="204"/>
      </rPr>
      <t xml:space="preserve"> </t>
    </r>
    <r>
      <rPr>
        <sz val="8.5"/>
        <rFont val="Sylfaen"/>
        <family val="1"/>
        <charset val="204"/>
      </rPr>
      <t>განმავლობაში</t>
    </r>
    <r>
      <rPr>
        <sz val="8.5"/>
        <rFont val="Times New Roman"/>
        <family val="1"/>
        <charset val="204"/>
      </rPr>
      <t xml:space="preserve"> </t>
    </r>
    <r>
      <rPr>
        <sz val="8.5"/>
        <rFont val="Sylfaen"/>
        <family val="1"/>
        <charset val="204"/>
      </rPr>
      <t>ადგილობრივი</t>
    </r>
    <r>
      <rPr>
        <sz val="8.5"/>
        <rFont val="Times New Roman"/>
        <family val="1"/>
        <charset val="204"/>
      </rPr>
      <t xml:space="preserve"> </t>
    </r>
    <r>
      <rPr>
        <sz val="8.5"/>
        <rFont val="Sylfaen"/>
        <family val="1"/>
        <charset val="204"/>
      </rPr>
      <t>საბჭოებისა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მუდმივმოქმედი</t>
    </r>
    <r>
      <rPr>
        <sz val="8.5"/>
        <rFont val="Times New Roman"/>
        <family val="1"/>
        <charset val="204"/>
      </rPr>
      <t xml:space="preserve"> </t>
    </r>
    <r>
      <rPr>
        <sz val="8.5"/>
        <rFont val="Sylfaen"/>
        <family val="1"/>
        <charset val="204"/>
      </rPr>
      <t>კომისიის</t>
    </r>
    <r>
      <rPr>
        <sz val="8.5"/>
        <rFont val="Times New Roman"/>
        <family val="1"/>
        <charset val="204"/>
      </rPr>
      <t xml:space="preserve"> </t>
    </r>
    <r>
      <rPr>
        <sz val="8.5"/>
        <rFont val="Sylfaen"/>
        <family val="1"/>
        <charset val="204"/>
      </rPr>
      <t>მიერ</t>
    </r>
    <r>
      <rPr>
        <sz val="8.5"/>
        <rFont val="Times New Roman"/>
        <family val="1"/>
        <charset val="204"/>
      </rPr>
      <t xml:space="preserve"> </t>
    </r>
    <r>
      <rPr>
        <sz val="8.5"/>
        <rFont val="Sylfaen"/>
        <family val="1"/>
        <charset val="204"/>
      </rPr>
      <t>პირობით</t>
    </r>
    <r>
      <rPr>
        <sz val="8.5"/>
        <rFont val="Times New Roman"/>
        <family val="1"/>
        <charset val="204"/>
      </rPr>
      <t xml:space="preserve"> </t>
    </r>
    <r>
      <rPr>
        <sz val="8.5"/>
        <rFont val="Sylfaen"/>
        <family val="1"/>
        <charset val="204"/>
      </rPr>
      <t>ვადაზე</t>
    </r>
    <r>
      <rPr>
        <sz val="8.5"/>
        <rFont val="Times New Roman"/>
        <family val="1"/>
        <charset val="204"/>
      </rPr>
      <t xml:space="preserve"> </t>
    </r>
    <r>
      <rPr>
        <sz val="8.5"/>
        <rFont val="Sylfaen"/>
        <family val="1"/>
        <charset val="204"/>
      </rPr>
      <t>ადრე</t>
    </r>
    <r>
      <rPr>
        <sz val="8.5"/>
        <rFont val="Times New Roman"/>
        <family val="1"/>
        <charset val="204"/>
      </rPr>
      <t xml:space="preserve"> </t>
    </r>
    <r>
      <rPr>
        <sz val="8.5"/>
        <rFont val="Sylfaen"/>
        <family val="1"/>
        <charset val="204"/>
      </rPr>
      <t>გათავისუფლებულდა</t>
    </r>
    <r>
      <rPr>
        <sz val="8.5"/>
        <rFont val="Times New Roman"/>
        <family val="1"/>
        <charset val="204"/>
      </rPr>
      <t xml:space="preserve">  1298  </t>
    </r>
    <r>
      <rPr>
        <sz val="8.5"/>
        <rFont val="Sylfaen"/>
        <family val="1"/>
        <charset val="204"/>
      </rPr>
      <t>მსჯავრდებული</t>
    </r>
  </si>
  <si>
    <r>
      <t>პირობით</t>
    </r>
    <r>
      <rPr>
        <sz val="8.5"/>
        <rFont val="Times New Roman"/>
        <family val="1"/>
        <charset val="204"/>
      </rPr>
      <t xml:space="preserve"> </t>
    </r>
    <r>
      <rPr>
        <sz val="8.5"/>
        <rFont val="Sylfaen"/>
        <family val="1"/>
        <charset val="204"/>
      </rPr>
      <t>ვადაზე</t>
    </r>
    <r>
      <rPr>
        <sz val="8.5"/>
        <rFont val="Times New Roman"/>
        <family val="1"/>
        <charset val="204"/>
      </rPr>
      <t xml:space="preserve"> </t>
    </r>
    <r>
      <rPr>
        <sz val="8.5"/>
        <rFont val="Sylfaen"/>
        <family val="1"/>
        <charset val="204"/>
      </rPr>
      <t>ადრე</t>
    </r>
    <r>
      <rPr>
        <sz val="8.5"/>
        <rFont val="Times New Roman"/>
        <family val="1"/>
        <charset val="204"/>
      </rPr>
      <t xml:space="preserve"> </t>
    </r>
    <r>
      <rPr>
        <sz val="8.5"/>
        <rFont val="Sylfaen"/>
        <family val="1"/>
        <charset val="204"/>
      </rPr>
      <t>გათავისუფლების</t>
    </r>
    <r>
      <rPr>
        <sz val="8.5"/>
        <rFont val="Times New Roman"/>
        <family val="1"/>
        <charset val="204"/>
      </rPr>
      <t xml:space="preserve"> </t>
    </r>
    <r>
      <rPr>
        <sz val="8.5"/>
        <rFont val="Sylfaen"/>
        <family val="1"/>
        <charset val="204"/>
      </rPr>
      <t>საკანონმდებლო</t>
    </r>
    <r>
      <rPr>
        <sz val="8.5"/>
        <rFont val="Times New Roman"/>
        <family val="1"/>
        <charset val="204"/>
      </rPr>
      <t xml:space="preserve"> </t>
    </r>
    <r>
      <rPr>
        <sz val="8.5"/>
        <rFont val="Sylfaen"/>
        <family val="1"/>
        <charset val="204"/>
      </rPr>
      <t>რეგულირების</t>
    </r>
    <r>
      <rPr>
        <sz val="8.5"/>
        <rFont val="Times New Roman"/>
        <family val="1"/>
        <charset val="204"/>
      </rPr>
      <t xml:space="preserve"> </t>
    </r>
    <r>
      <rPr>
        <sz val="8.5"/>
        <rFont val="Sylfaen"/>
        <family val="1"/>
        <charset val="204"/>
      </rPr>
      <t>გადახედვა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მექანიზმების</t>
    </r>
    <r>
      <rPr>
        <sz val="8.5"/>
        <rFont val="Times New Roman"/>
        <family val="1"/>
        <charset val="204"/>
      </rPr>
      <t xml:space="preserve"> </t>
    </r>
    <r>
      <rPr>
        <sz val="8.5"/>
        <rFont val="Sylfaen"/>
        <family val="1"/>
        <charset val="204"/>
      </rPr>
      <t>ეფექტურად</t>
    </r>
    <r>
      <rPr>
        <sz val="8.5"/>
        <rFont val="Times New Roman"/>
        <family val="1"/>
        <charset val="204"/>
      </rPr>
      <t xml:space="preserve"> </t>
    </r>
    <r>
      <rPr>
        <sz val="8.5"/>
        <rFont val="Sylfaen"/>
        <family val="1"/>
        <charset val="204"/>
      </rPr>
      <t>გამოყენება</t>
    </r>
    <r>
      <rPr>
        <sz val="8.5"/>
        <rFont val="Times New Roman"/>
        <family val="1"/>
        <charset val="204"/>
      </rPr>
      <t xml:space="preserve">. </t>
    </r>
  </si>
  <si>
    <t xml:space="preserve">პირობით ვადაზე ადრე გათავისუფლების საკანონმდებლო რეგულირების გადახედვა და მექანიზმების ეფექტურად გამოყენება. </t>
  </si>
  <si>
    <t xml:space="preserve"> სულ მთლიანი თანხა   6.5.1</t>
  </si>
  <si>
    <t>სახელმწიფო ბიუჯეტი   6.5.1</t>
  </si>
  <si>
    <t>დონორი  6.5.1</t>
  </si>
  <si>
    <t>კონფიდენციალურ საჩივართა რაოდენობრივი სტატისტიკა</t>
  </si>
  <si>
    <t>გასაჩივრების სისტემა და პატიმართა სამართლებრივი გარანტიები შენარჩუნებულია</t>
  </si>
  <si>
    <r>
      <t>ეფექტური</t>
    </r>
    <r>
      <rPr>
        <sz val="8.5"/>
        <rFont val="Times New Roman"/>
        <family val="1"/>
        <charset val="204"/>
      </rPr>
      <t xml:space="preserve"> </t>
    </r>
    <r>
      <rPr>
        <sz val="8.5"/>
        <rFont val="Sylfaen"/>
        <family val="1"/>
        <charset val="204"/>
      </rPr>
      <t>გასაჩივრების</t>
    </r>
    <r>
      <rPr>
        <sz val="8.5"/>
        <rFont val="Times New Roman"/>
        <family val="1"/>
        <charset val="204"/>
      </rPr>
      <t xml:space="preserve"> </t>
    </r>
    <r>
      <rPr>
        <sz val="8.5"/>
        <rFont val="Sylfaen"/>
        <family val="1"/>
        <charset val="204"/>
      </rPr>
      <t>მექანიზმის</t>
    </r>
    <r>
      <rPr>
        <sz val="8.5"/>
        <rFont val="Times New Roman"/>
        <family val="1"/>
        <charset val="204"/>
      </rPr>
      <t xml:space="preserve"> </t>
    </r>
    <r>
      <rPr>
        <sz val="8.5"/>
        <rFont val="Sylfaen"/>
        <family val="1"/>
        <charset val="204"/>
      </rPr>
      <t>არსებობა</t>
    </r>
  </si>
  <si>
    <t xml:space="preserve"> სულ მთლიანი თანხა   6.6. </t>
  </si>
  <si>
    <t xml:space="preserve"> სახელმწიფო ბიუჯეტი    6.6. </t>
  </si>
  <si>
    <t xml:space="preserve"> დონორი   6.6. </t>
  </si>
  <si>
    <t xml:space="preserve"> ტექნიკური დახმარება </t>
  </si>
  <si>
    <t xml:space="preserve">პატიმართა უფლებების შესახებ დაიბეჭდილია  15000 ბროშურა 7 სხვადასხვა ენაზე. </t>
  </si>
  <si>
    <t>პატიმართა უფლებების შესახებ  მომზადებულია და დაბეჭდილია ბროშურები  დაწესებულებების მოთხოვნის შესაბამისად</t>
  </si>
  <si>
    <t>სულ მთლიანი თანხა   6.6.1</t>
  </si>
  <si>
    <t>სახელმწიფო ბიუჯეტი   6.6.1</t>
  </si>
  <si>
    <t xml:space="preserve">დონორი 6.6.1.    </t>
  </si>
  <si>
    <t xml:space="preserve">გაცემული კონფიდენციალურ საჩივრის კონევრტების რაოდენობა მსჯავრდებულთა რაოდენობასთან მიმართებაში  </t>
  </si>
  <si>
    <t xml:space="preserve"> 2012 წლის განმავლობაში სულ დაიბეჭდა 5000 ცალი საჩივრის კონვერტი, რადგან დაწესებულებების მხრიდან მეტი მოთხოვნა არ ყოფილა საჩივრის კონვერტების უფრო მეტი რაოდენობის დაბეჭდვასთან დაკავშირებით.</t>
  </si>
  <si>
    <t>საჩივრის კონვერტები მომზადებულია და დაბეჭდილია დამატებით დაწესებულებების მოთხოვნის შესაბამისად</t>
  </si>
  <si>
    <t xml:space="preserve"> სულ მთლიანი თანხა  6.6.2.     </t>
  </si>
  <si>
    <t xml:space="preserve"> სახელმწიფო ბიუჯეტი  6.6.2.     </t>
  </si>
  <si>
    <t xml:space="preserve"> დონორი 6.6.2.  </t>
  </si>
  <si>
    <t>ქვეპროგრამა 6.7                            სად-ის მონიტორინგის სამართველოს  ინსტიტუციონალური განვითარება</t>
  </si>
  <si>
    <t>1. განხორციელებული ვიზიტების და ანგარიშის/ოქმების რაოდენობა;
2. გეგმიური ვიზიტების ამსახველი გამოქვეყნებული ანგარიშების რაოდენობა</t>
  </si>
  <si>
    <t>სამინისტროს ადამიანის უფლებების სამმართველო რეგულარულად აწარმოებდა მონიტორინგს სასჯელაღსრულების დაწესებულებებში გეგმიური და არაგეგმიური ვიზიტების საშუალებით. სასჯელაღსრულების დეპარტამენტში შეიქმნა მონიტორინგის სამართველო რომელიც რეგულარულად განახორციელებს ვიზიტებს სასჯელაღსრულების დაწესებულებებში</t>
  </si>
  <si>
    <t xml:space="preserve">სასჯელაღსრულების დეპარტამენტში არსებული მონიტორინგის სამმართველოს მიერ   რეგულარულად ნაწარმოებია მონიტორინგი პატიმრების მდგომარეობისა და მათი საჩივრების განხილვასთან დაკავშირებით: მინიმუმ ერთი გეგმიური ვიზიტი თითოეულ დაწესებულებაში და რამდენიმე არაგეგმიური ვიზიტი </t>
  </si>
  <si>
    <t>სასჯელაღსრულების დეპარტამენტში არსებული მონიტორინგის სამმართველოს მიერ   რეგულარულად ნაწარმოებია მონიტორინგი პატიმრების მდგომარეობისა და მათი საჩივრების განხილვასთან დაკავშირებით: მინიმუმ ერთი გეგმიური ვიზიტი თითოეულ დაწესებულებაში და რამდენიმე არაგეგმიური ვიზიტი</t>
  </si>
  <si>
    <t>სულ მთლიანი თანხა  6.7</t>
  </si>
  <si>
    <t>სახელმწიფო ბიუჯეტი 6.7</t>
  </si>
  <si>
    <t>დონორი 6.7</t>
  </si>
  <si>
    <t>7. პრობაციის სისტემის რეფორმა</t>
  </si>
  <si>
    <t>ინდიკატორები/მოქმედებები</t>
  </si>
  <si>
    <r>
      <t xml:space="preserve">მიზანი 7. </t>
    </r>
    <r>
      <rPr>
        <sz val="8.5"/>
        <rFont val="Sylfaen"/>
        <family val="1"/>
      </rPr>
      <t xml:space="preserve">რეალიბილიტაცია და რესოციალიზაცია, პრევენციაზე ორიენტირებული ინდივინდუალური მიდგომის დანერგვა და დახვეწა 
</t>
    </r>
  </si>
  <si>
    <t>ეროვნული პრობაციის სააგენტის ძირითადი პრიორიტეტია რესოციალიზაციისა და რეაბლიტაციის  უზრუნველყოფა. მნიშვნელოვანია,  გაიზარდოს სარეაბილიტაციო, საგანმანათლებლო და პროფესიული პროგრამების რიცხვი და მათი მოქმედების არეალი გავრცელდეს მთელი ქვეყნის  მასშტაბით. ამასთან, დანაშაულის ჩადენის მაპროვოცირებელი რისკ-ფაქტორების შემცირების  და ეფექტიანი  რეაბილიტაციის უზრუნველყოფის მიზნით, მნიშვნელოვანია სასჯელთა ინდივიდუალური დაგეგმვის მექანიზმის შემდგომი დახვეწა.</t>
  </si>
  <si>
    <t>პროგრამა 7 - სრულყოფილი პრობაციის სისტემა</t>
  </si>
  <si>
    <t xml:space="preserve">პრობაციის პერიდში განმეორებითი დანაშაულის პროცენტული მაჩვენებელი; </t>
  </si>
  <si>
    <t>პროცენტული მაჩვენებლების სტაბილური შენარჩენება, 2%-იანი სხვაობით გასულ წელთან მიმართებაში</t>
  </si>
  <si>
    <t>პროცენტული მაჩვენებლების სტაბილური შენარჩენება, 2%-იანი სხვაობით</t>
  </si>
  <si>
    <t>საქმეთა წარმატებით (დროულად) დასრულების მაჩვენებელი (შესულია პირობით ვადამდე მოხსნის მაჩვენებელი);</t>
  </si>
  <si>
    <t>საქმეთა დროულად დასრულება  97%;</t>
  </si>
  <si>
    <t>საქმეთა დროულად დასრულება  97,3%;</t>
  </si>
  <si>
    <t>საქმეთა დროულად დასრულება   97,5%;</t>
  </si>
  <si>
    <t>შესაბამისი ქცევიდან გამომდინარე სასამართლოს მიერ დაკისრებული მოვალეობების შემსუბუქების ან გაუქმების მაჩვენებელი</t>
  </si>
  <si>
    <t xml:space="preserve"> რეჟიმის შემსუბუქება – 2,5%; პირობითი სასჯელის გაუქმება – 0,9%</t>
  </si>
  <si>
    <t xml:space="preserve"> რეჟიმის შემსუბუქება – 3%; პირობითი სასჯელის გაუქმება – 1,1%</t>
  </si>
  <si>
    <t xml:space="preserve"> რეჟიმის შემსუბუქება – 5%; პირობითი სასჯელის გაუქმება – 1,5%</t>
  </si>
  <si>
    <t xml:space="preserve"> რეჟიმის შემსუბუქება – 5%; პირობითი სასჯელის გაუქმება – 2%</t>
  </si>
  <si>
    <t>სულ ღირებულება:</t>
  </si>
  <si>
    <t>დონორი:</t>
  </si>
  <si>
    <t>მოსაძიებელი:</t>
  </si>
  <si>
    <t>ქვეპროგრამა 7.1 – პრობაციის სააგენტოს ადმინისტრაციული შესაძლებლობების განვითარება</t>
  </si>
  <si>
    <t xml:space="preserve">პრობაციის ოფიცერთა დატვირთვა – პრობაციონერთა რაოდენობა თითოეულ ოფიცერზე; </t>
  </si>
  <si>
    <t xml:space="preserve">თბილისში თითოეული ოფიცრის საშუალო დატვირთვა არის 558 პრობაციონერი; ქვეყნის მასშტაბით 267 პრობაციონერი; 
</t>
  </si>
  <si>
    <r>
      <t xml:space="preserve">თბილისში თითოეული ოფიცრის საშუალო დატვირთვა არის 250 პრობაციონერი; ქვეყნის მასშტაბით 200 პრობაციონერი; </t>
    </r>
    <r>
      <rPr>
        <b/>
        <sz val="8"/>
        <color indexed="8"/>
        <rFont val="Sylfaen"/>
        <family val="1"/>
        <charset val="204"/>
      </rPr>
      <t/>
    </r>
  </si>
  <si>
    <t xml:space="preserve">თბილისში თითოეული ოფიცრის საშუალო დატვირთვა არის 200 პრობაციონერი; ქვეყნის მასშტაბით 150 პრობაციონერი; </t>
  </si>
  <si>
    <t>ოფიცრის დატვირთვა – 150 პრობაციონერი თითო ოფიცერზე</t>
  </si>
  <si>
    <t>გარემონტებული და აღჭურვილი ბიუროების რაოდენობა და დაფარვა;</t>
  </si>
  <si>
    <t xml:space="preserve">გარემონტებულია და აღჭურვილია ცენტრალური ოფისი, 11 რეგიონალური ბიურო და 16 რაიონული ოფისი; 
</t>
  </si>
  <si>
    <t>გარემონტებულია და აღჭურვილია 59 რაიონული ოფისი;</t>
  </si>
  <si>
    <t>ყველა ბიურო გარემონტებული და აღჭურვილია; 
უზრუნველყოფილია სრული დაფარვა;</t>
  </si>
  <si>
    <r>
      <t xml:space="preserve">ყველა ბიურო გარემონტებული და აღჭურვილია; </t>
    </r>
    <r>
      <rPr>
        <sz val="8.5"/>
        <color theme="1"/>
        <rFont val="Sylfaen"/>
        <family val="1"/>
      </rPr>
      <t xml:space="preserve">
უზრუნველყოფილია სრული დაფარვა;</t>
    </r>
  </si>
  <si>
    <t xml:space="preserve">ელექტრონული ბაზების გამართულად ფუნქციონირება
</t>
  </si>
  <si>
    <t>ელექტრონული ბაზის  გამართული და სრულფასოვანი ოპერირება;</t>
  </si>
  <si>
    <t>თავისუფლების შეზღუდვის დაწესებულების გამართულად ფუნქციონირება</t>
  </si>
  <si>
    <t>თავისუფლების შეზღუდვის დაწესებულების ამოქმედება</t>
  </si>
  <si>
    <t>თავისუფლების შეზღუდვის დაწესებულება ფუნქციონირებს 70% დატვირთვით</t>
  </si>
  <si>
    <t>თავისუფლების შეზღუდვის დაწესებულება ფუნქციონირებს 97% დატვირთვით;</t>
  </si>
  <si>
    <t>თავისუფლების შეზღუდვის დაწესებულება ფუნქციონირებს 97% დატვირთვით (თბილისი)</t>
  </si>
  <si>
    <t>დასავლეთ საქართელოში თავისუფლების შეზღუდვის დაწესებულების მშენებლობის დაწყება;</t>
  </si>
  <si>
    <t>დასავლეთ საქართველოში   თავისუფლების შეზღუდვის დაწესებულების მშენებლობის დასკვნითი ფაზა;</t>
  </si>
  <si>
    <t>დასავლეთ საქართველოში   თავისუფლების შეზღუდვის დაწესებულების მშენებლობის დასრულება;</t>
  </si>
  <si>
    <t>დასავლეთ საქართველოში   თავისუფლების შეზღუდვის დაწესებულების ამოქმედება</t>
  </si>
  <si>
    <t xml:space="preserve">დასავლეთ საქართველოში   თავისუფლების შეზღუდვის დაწესებულების სრულფასოვანი ფუნქციონირება </t>
  </si>
  <si>
    <t>ვიდეოპაემნის მომსახურების გაფართოება</t>
  </si>
  <si>
    <t xml:space="preserve">ვიდეოპაემნის 2 წერტილის მომსახურების ამოქმედება </t>
  </si>
  <si>
    <t xml:space="preserve">ვიდეოპაემნის 1 წერტილის მომსახურების ამოქმედება </t>
  </si>
  <si>
    <t>ვიდეოპაემნის მომსახურების  გამართული და სრულფასოვანი ოპერირება;</t>
  </si>
  <si>
    <t>სარეაბილიტაციო პროგრამების სამმართველო</t>
  </si>
  <si>
    <t>სარეაბილიტაციო პროგრამების სამმართველოს შექმნა და გამართულად ფუნქციონირება</t>
  </si>
  <si>
    <t>სარეაბილიტაციო პროგრამების სამმართველოს გამართულად ფუნქციონირება</t>
  </si>
  <si>
    <t>ღონისძიება 7.1.1 - პრობაციის სააგენტოს ადმინისტრაციული ხარჯები</t>
  </si>
  <si>
    <t>პრობაციის სააგენტოს ადმინისტრირაციული ხარჯები</t>
  </si>
  <si>
    <t>ხელფასები (არსებული საშტატო განრიგითა და არსებული სახელფაო ბადით - 225 თანამშრომელი), გაზრდილი ადმინისტრაციული ხარჯები და არაფინანსური აქტივები</t>
  </si>
  <si>
    <t>ხელფასები (არსებული საშტატო განრიგითა და არსებული სახელფასო ბადით - 324 თანამშრომელი), გაზრდილი ადმინისტრაციული ხარჯები და არაფინანსური აქტივები</t>
  </si>
  <si>
    <t>ხელფასები (გაზრდილი საშტატო განრიგითა და სახელფასო ბადით - 389 თანამშრომელი), გაზრდილი ადმინისტრაციული ხარჯები და არაფინანსური აქტივები</t>
  </si>
  <si>
    <t>ხელფასები (არსებული საშტატო განრიგითა და 15% გაზრდილი სახელფასო ბადით - 389 თანამშრომელი), გაზრდილი ადმინისტრაციული ხარჯები და არაფინანსური აქტივები</t>
  </si>
  <si>
    <t>ხელფასები (გაზრდილი საშტატო განრიგითა და სახელფასო ბადით - 439 თანამშრომელი), გაზრდილი ადმინისტრაციული ხარჯები და არაფინანსური აქტივები</t>
  </si>
  <si>
    <t>ხელფასები (გაზრდილი საშტატო განრიგითა და სახელფასო ბადით - 468 თანამშრომელი), გაზრდილი ადმინისტრაციული ხარჯები და არაფინანსური აქტივები</t>
  </si>
  <si>
    <r>
      <t>ხელფასები (არსებული საშტატო განრიგითა და არსებული სახელფასო ბადით - 468</t>
    </r>
    <r>
      <rPr>
        <sz val="8.5"/>
        <color rgb="FFFF0000"/>
        <rFont val="Sylfaen"/>
        <family val="1"/>
      </rPr>
      <t xml:space="preserve"> </t>
    </r>
    <r>
      <rPr>
        <sz val="8.5"/>
        <color theme="1"/>
        <rFont val="Sylfaen"/>
        <family val="1"/>
      </rPr>
      <t>თანამშრომელი), გაზრდილი ადმინისტრაციული ხარჯები და არაფინანსური აქტივები</t>
    </r>
  </si>
  <si>
    <t>ღონისძიება 7.1.2 - პრობაციის სამსახურის საჯარო სამართლის იურიდიულ პირად ჩამოყალიბება</t>
  </si>
  <si>
    <t>შესაბამისი საკანონმდებლო საფუძველი და შესაბამისი ცვლილება სტატუსში</t>
  </si>
  <si>
    <r>
      <t xml:space="preserve">სამინისტროს მმართველობის სფეროში შემავალი  - საჯარო სამართლის იურიდიული პირი
</t>
    </r>
    <r>
      <rPr>
        <b/>
        <sz val="8"/>
        <color theme="1"/>
        <rFont val="Sylfaen"/>
        <family val="1"/>
      </rPr>
      <t>მიღწეულია.</t>
    </r>
    <r>
      <rPr>
        <sz val="8"/>
        <color theme="1"/>
        <rFont val="Sylfaen"/>
        <family val="1"/>
      </rPr>
      <t xml:space="preserve">
</t>
    </r>
  </si>
  <si>
    <r>
      <t xml:space="preserve">სამინისტროს მმართველობის სფეროში შემავალი  - საჯარო სამართლის იურიდიული პირი
</t>
    </r>
    <r>
      <rPr>
        <b/>
        <sz val="8"/>
        <color indexed="8"/>
        <rFont val="Sylfaen"/>
        <family val="1"/>
      </rPr>
      <t>მიღწეულია.</t>
    </r>
  </si>
  <si>
    <t xml:space="preserve">ღონისძიება 7.1.3 – ყველა რეგიონული პრობაციის ბიუროსა და ოფისის გახსნა, გარემონტება და აღჭურვა; ინტერნეტითა და კომუნიკაციის სხვა საშუალებებით უზრუნველყოფა; </t>
  </si>
  <si>
    <t>გარემონტებულ და აღჭურვილ ბიუროთა რაოდენობა</t>
  </si>
  <si>
    <t>ოფისის, ტენიკისა და ავტოტრანსპორტის  მიმდინარე რემონტის ხარჯები</t>
  </si>
  <si>
    <t>ოფისის, ტენიკისა და ავტოტრანსპორტის  მიმდინარე რემონტის ხარჯები (მიმდინარე პროცესი)</t>
  </si>
  <si>
    <t>ოფისის, ტექნიკისა და ავტოტრანსპორტის  მიმდინარე რემონტის ხარჯები (მიმდინარე პროცესი)
თბილისის ბიუროს ახალი ოფისის გარემონტება და აღჭურვა</t>
  </si>
  <si>
    <t>ღონისძიება 7.1.4 – პრობაციის ოფიცერთა დატვირთვის შემცირება ისე, რომ ქვეყნის მასშტაბით, ერთ პრობაციის ოფიცერი საშუალოდ 150-მდე პრობაციონერის საქმეს აწარმოებდეს</t>
  </si>
  <si>
    <t xml:space="preserve">პრობაციონერთა საშუალო რაოდენობა ერთ ოფიცერზე;
</t>
  </si>
  <si>
    <r>
      <t xml:space="preserve">150 პრობაციონერი თითოეულ ოფიცერზე
</t>
    </r>
    <r>
      <rPr>
        <b/>
        <sz val="8"/>
        <color indexed="8"/>
        <rFont val="Sylfaen"/>
        <family val="1"/>
      </rPr>
      <t/>
    </r>
  </si>
  <si>
    <t xml:space="preserve">ღონისძიება 7.1.5 - პრობაციის სამსახურის ფინანსური ადმინისტრირების სისტემის შეფასება და საჭიროებისამებრ გაუმჯობესება </t>
  </si>
  <si>
    <t>შეფასების ანგარიში; შეფასების ანგარიშის საფუძველზე შესაბამისი ღონისძიებების გატარება</t>
  </si>
  <si>
    <t>აუდოტირული შემოწმება,  პერსონალის გადამზადება და ტრენინგი</t>
  </si>
  <si>
    <t xml:space="preserve">ღონისძიება 7.1.6 - პრობაციის სამსახურის სტრუქტურისა და პერსონალის როლის ანალიზი და საჭიროების შემთხვევაში ცვლილებების შეტანა; სამუშაოზე აყვანისა და თანამშრომელთა შეფასების პროცედურის განსაზღვრა. სააგენტოს თანამშრომელთათვის ხელფასის ზრდა. </t>
  </si>
  <si>
    <t>განახლებული ორგანიზაციული სტრუქტურა, სამუშაოს აღწერილობები თითოეული პოზიციისთვის, სამუშაოზე აყვანისა და თანამშრომელთა შეფასების განახლებული პროცედურა</t>
  </si>
  <si>
    <t>სააგენტოს თანამშრომელთათვის გაზრდილი ხელფასი (სააგენტოს 225 თანამშრომელი)</t>
  </si>
  <si>
    <t>სააგენტოს საშტატო რიცხოვნების ზრდა 99 შტატით. სულ 324 შტატიანი თანამშრომელი</t>
  </si>
  <si>
    <t>სააგენტოს თანამშრომელთათვის  ხელფასის ზრდა არ იგეგმება და დაემატება 65 საშტატო ერთეული (სააგენტოს 389 თანამშრომელი)</t>
  </si>
  <si>
    <t>სააგენტოს თანამშრომელთათვის  ხელფასის ზრდა 15% სააგენტოს 389 თანამშრომელი)</t>
  </si>
  <si>
    <t>სააგენტოს თანამშრომელთათვის  ხელფასის ზრდა არ იგეგმება  და დაემატება 50  საშტატო ერთეული (სააგენტოს439 თანამშრომელი)</t>
  </si>
  <si>
    <r>
      <t>სააგენტოს თანამშრომელთათვის  ხელფასის ზრდა არ იგეგმება და დაემატება 29 საშტატო ერთეული   (სააგენტოს 468</t>
    </r>
    <r>
      <rPr>
        <sz val="8"/>
        <color rgb="FFFF0000"/>
        <rFont val="Sylfaen"/>
        <family val="1"/>
      </rPr>
      <t xml:space="preserve"> </t>
    </r>
    <r>
      <rPr>
        <sz val="8"/>
        <rFont val="Sylfaen"/>
        <family val="1"/>
      </rPr>
      <t>თანამშრომელი)</t>
    </r>
  </si>
  <si>
    <t>სააგენტოს თანამშრომელთათვის  ხელფასის ზრდა და საშტატო ერთეულების დამატება არ იგეგმება  (სააგენტოს 468 თანამშრომელი)</t>
  </si>
  <si>
    <t xml:space="preserve">ღონისძიება 7.1.7 ცენტრალურ დონეზე ადამიანური რესურსების საკითხების კოორდინატორების დანიშვნა </t>
  </si>
  <si>
    <t xml:space="preserve">ადამიანური რესურსების მართვაზე პასუხისმგებელი პირ(ებ)ის განსაზღვრა და შესაბამისი მომზადება </t>
  </si>
  <si>
    <t>პერმანენტულად ადამიანური რესურსების მართვის ხაზით გადამზადება და კვალიფიკაცვიის ამაღლება</t>
  </si>
  <si>
    <r>
      <t xml:space="preserve">ღონისძიება 7.1.8 – თანამშრომელთა სწავლების გაუმჯობესება:     </t>
    </r>
    <r>
      <rPr>
        <sz val="8.5"/>
        <rFont val="Sylfaen"/>
        <family val="1"/>
      </rPr>
      <t>პრობაციის სამსახურის ტრეინინგის სტრატეგიის და ყოველწლიური ტრეინინგის გეგმების შემუშავება;                               ტრეინინგის მოდულების სტანდარტების შემუშავება, მიღება და გამოყენება;  სასწავლო პროგრამების პერიოდული შეფასება და განვითარება; პრობაციის ეროვნული სააგენტოს თანამშრომელთა და სტაჟიორ ოფიცერთა მომზადება შემუშავებული ტრენინგ-მოდულების  მიხედვით</t>
    </r>
  </si>
  <si>
    <t xml:space="preserve">შესაბამისი სასწავლო პროგრამები და მეთოდოლოგია; </t>
  </si>
  <si>
    <t xml:space="preserve">პრობაციის თანამშრომელთა კვალიფიკაციის ასამაღლებელი სწავლებები. </t>
  </si>
  <si>
    <t xml:space="preserve">პრობაციის სააგენტოს ტრეინინგ-სტრატეგია და ყოველწლიური სასწავლო გეგმები; </t>
  </si>
  <si>
    <t xml:space="preserve">შესაბამისი სასწავლო პროგრამები და მეთოდოლოგია შემუშავებულია თანამშრომელთა საკვალიფიკაციო მოთხოვნების მიხედვით და განახლება ხორციელდება ყოველ წელს; 
</t>
  </si>
  <si>
    <t xml:space="preserve">
სასწავლო პროგრამების შეფასების პერიოდული ანგარიშები და შესაბამისი ცვლილებები პროგრამებში
</t>
  </si>
  <si>
    <r>
      <t>წლიური</t>
    </r>
    <r>
      <rPr>
        <sz val="8"/>
        <color indexed="8"/>
        <rFont val="Sylfaen"/>
        <family val="1"/>
      </rPr>
      <t xml:space="preserve"> სასწავლო გეგმა და შეფასების ანგარიში</t>
    </r>
    <r>
      <rPr>
        <sz val="8"/>
        <color indexed="8"/>
        <rFont val="AcadNusx"/>
      </rPr>
      <t/>
    </r>
  </si>
  <si>
    <t>მომზადებულ თანამშრომელთა სტატისტიკური მონაცემები</t>
  </si>
  <si>
    <t xml:space="preserve">ღონისძიება 7.1.9 - არასრულწლოვნებთან კოორდინირებულ მუშაობაზე პასუხისმგებელი პრობაციის ოფიცრების დანიშვნა  </t>
  </si>
  <si>
    <t>შესაბამისი უნარებისა და კვალიფიკაციის მქონე ოფიცრების არსებობა</t>
  </si>
  <si>
    <t>სპეციალური კვალიფიკაციის მქონე 15 თანამშრომელი (არსებული სახელფასო განაკვეთით)</t>
  </si>
  <si>
    <t>სპეციალური კვალიფიკაციის მქონე 16 თანამშრომელი (არსებული სახელფასო განაკვეთით)</t>
  </si>
  <si>
    <t>ღონისძიება: 7.1.10 - მომსახურების ხარისხის გაუმჯობესება თანასაწორთა ინსექტირების სისტემის დანერგვით</t>
  </si>
  <si>
    <t>დანერგილია თანასწორთა ინსპექტირების სისტემა</t>
  </si>
  <si>
    <t>შემუშავებულია თანასწორთა ინსპექტირების კონცეფცია და შეფასების ინსტრუმენტი</t>
  </si>
  <si>
    <t>განხორციელებულია თანასწორთა ინსპექტირება საპილოტე რეგიონებში</t>
  </si>
  <si>
    <t>განხორციელებულია თანასწორთა ინსპექტირება იმ რეგიონებში სადაც სარეაბილიტაციო კომპონენტი ფუნქციონირებს</t>
  </si>
  <si>
    <t>ქვეპროგრამა 7.2 - საკანონმდებლო ბაზის განვითარება</t>
  </si>
  <si>
    <t xml:space="preserve">2011 წლისთვის ევროსაბჭოს რეკომენდაციების საფუძველზე კანონმდებლობაში შეტანილი ცვლილებები (კანონიდან პრობაციის ოფიცერთა ფორმების გაუქმება, იარაღის ტარების შეზღუდვა, ოფიცერთა სავალდებულო გადამზადება დანიშვნისთანავე პრობაციის სასწავლო ცენტრში და პრობაციის ბიუროებისათვის ტიპიური დებულებების შექმნა); </t>
  </si>
  <si>
    <t>პრობაციის შესახებ კანონმდებლობის სრულყოფა</t>
  </si>
  <si>
    <t>პრობაციის შესახებ კანონმდებლობის სრულყოფა (მუშა პროცესი)</t>
  </si>
  <si>
    <t>პრობაციის სააგენტოს ჩართულობა სასჯელის მისჯამდე   და პირობით ვადამდე გათავისუფლების სტადიაზე;</t>
  </si>
  <si>
    <t>პრობაციის სააგენტოს ჩართვა სასჯელის მისჯამდე  და პირობით ვადამდე გათავისუფლების სტადიაზე;</t>
  </si>
  <si>
    <t>ახალი ალტერნატიული სანქციები რეაბილიტაციის ელემენტებით (საზოგადოებისთვის სასარგებლო შრომა სსკ 73-ე მუხლი, პატიმრობის კანონის 681 მუხლი, და სასჯელაღსრულების დაწესებულებებიდან ხანმოკლე გასვლა, პატიმრობის კანონის 491 მუხლი);</t>
  </si>
  <si>
    <t xml:space="preserve">ახალი ალტერნატიული სანქციების გამოყენების მონიტორინგი; </t>
  </si>
  <si>
    <t xml:space="preserve">ახალი ალტერნატიული სანქციების საჭიროებისამებრ გაუმჯობესება და ინსტიტუციონალიზაცია;                            </t>
  </si>
  <si>
    <t xml:space="preserve">ახალი ალტერნატიული სანქციების საჭიროებისამებრ გაუმჯობესება და ინსტიტუციონალიზაცია;                           </t>
  </si>
  <si>
    <t xml:space="preserve">ალტერნატიული სანქციების საჭიროებისამებრ გაუმჯობესება და ინსტიტუციონალიზაცია;                           </t>
  </si>
  <si>
    <t>ღონისძიება 7.2.1 - პრობაციის საკანონმდებლო ბაზის შეფასება ადგილობრივი და საერთაშორისო ექსპერტების მონაწილეობით და რეკომენდაციების მომზადება</t>
  </si>
  <si>
    <t>მოქმედი კანონმდებლობის შეფასების ანგარიში და შესაბამისი რეკომენდაციები</t>
  </si>
  <si>
    <t xml:space="preserve">პრობაციის კანონის შესახებ ევროპის საბჭოს ექსპერტების დასკვნა და რეკომენდაციები; მუშა პროცესი
</t>
  </si>
  <si>
    <t xml:space="preserve">პრობაციის კანონის შესახებ ევროპის საბჭოს ექსპერტების დასკვნისა  და შემუშავებული  რეკომენდაციების შესაბამისად პრობაციის კანონის ყოველწლიური განახლება
</t>
  </si>
  <si>
    <t>რეკომენდაციების შესაბამისი ცვლილებები კანონმდებლობაში</t>
  </si>
  <si>
    <t>შემუშავებული რეკომენდაციების შესაბამისად პრობაციის შესახებ კანონში ცვლილებების შეტანა</t>
  </si>
  <si>
    <t xml:space="preserve">ღონისძიება 7.2.2. ახალი ალტერნატიული სანქციების  (საზოგადოებისათვის სასარგებლო შრომა – პატიმრობის კანონის 681მუხლი) ტესტირება და პილოტირება (საცდელი ღონისძიების გატარება) პრობაციის სააგენტოს მიერ </t>
  </si>
  <si>
    <t xml:space="preserve">საზოგადოებისათვის სასარგებლო შრომის, როგორც პატიმრობის ალტერნატივის გამოყენების სტატისტიკა და ანგარიში; </t>
  </si>
  <si>
    <t>საზოგადოებისათვის სასარგებლო შრომის აღსრულება და შეფასება. შეფასების საფუძველზე რეკომენდაციების მომზადება ამ ალტერნატიულ ღონისძიებებზე (მუშა პროცესი)</t>
  </si>
  <si>
    <t xml:space="preserve">საზოგადოებისათვის სასარგებლო შრომის აღსრულება </t>
  </si>
  <si>
    <t>თავისულფების შეზღუდვის, როგორც პატიმრობის ალტერნატივის გამოყენების სტატისტიკა</t>
  </si>
  <si>
    <t>თავისუფლებაშეზღუდულ პირთა სარეაბილიტაციო და პროფესიული გადამზადების  პროგრამებში ჩართულობის სტატისტიკა</t>
  </si>
  <si>
    <t>თავისუფლებაშეზღუდულ პირთა სარეაბილიტაციო, მავნე დამოკიდებულებების მქონე პირთათვის განკუთვნილ პროგრამა "ატლანტისსა" და პროფესიული გადამზადების  პროგრამებში ჩართულობის სტატისტიკა</t>
  </si>
  <si>
    <t>თავისუფლებაშეზღუდულ პირთა სარეაბილიტაციო და პროფესიული გადამზადების  პროგრამებში ჩართულობა</t>
  </si>
  <si>
    <t>ღონისძიება 7.2.3. არასრულწლოვანთა საქმეებზე პილოტირებული სქემების განხორციელებით, პირობით ვადამდე გათავისუფლების კომისიებში და სასჯელის მისჯამდე პრობაციის სოციალური მუშაკების ჩართულობის მექანიზმების შემუშავება</t>
  </si>
  <si>
    <t>შესაბამისი კონცეფციები (კომისიების შემადგენლობისა და მუშაობის წესის განმსაზღვრელი); შესაბამისი საკანონმდებლო ცვლილებები და პრაქტიკა</t>
  </si>
  <si>
    <r>
      <t>არასრულწლოვნისათვის სასჯელის დანიშვნამდე პროცესში პრობაციის სოციალური მუშაკების ჩართვის შესაბამისი კონცეფციის შემუშავება (კომისიების შემადგენლობისა და მუშაობის წესის განმსაზღვრა)</t>
    </r>
    <r>
      <rPr>
        <b/>
        <sz val="8"/>
        <color indexed="8"/>
        <rFont val="Sylfaen"/>
        <family val="1"/>
      </rPr>
      <t/>
    </r>
  </si>
  <si>
    <r>
      <t>არასრულწლოვნისათვის სასჯელის დანიშვნამდე პროცესში პრობაციის სოციალური მუშაკის ჩართვის შესაბამისი კონცეფციის შემუშავება (კომისიების შემადგენლობისა და მუშაობის წესის განმსაზღვრა)</t>
    </r>
    <r>
      <rPr>
        <b/>
        <sz val="8"/>
        <color indexed="8"/>
        <rFont val="Sylfaen"/>
        <family val="1"/>
      </rPr>
      <t/>
    </r>
  </si>
  <si>
    <t>არასრულწლოვნისათვის სასჯელის დანიშვნამდე პროცესში პრობაციის სოციალური მუშაკის ჩართვის პილოტირება</t>
  </si>
  <si>
    <r>
      <t xml:space="preserve">არასრულწლოვნისათვის სასჯელის დანიშვნამდე პროცესში პრობაციის სოციალური მუშაკის ჩართვა;
</t>
    </r>
    <r>
      <rPr>
        <sz val="8"/>
        <rFont val="Sylfaen"/>
        <family val="1"/>
      </rPr>
      <t xml:space="preserve">არასრულწლოვანთა საქმეებზე წინასასამართლო ანგარიშის მომზადება; </t>
    </r>
    <r>
      <rPr>
        <b/>
        <sz val="8"/>
        <color indexed="8"/>
        <rFont val="Sylfaen"/>
        <family val="1"/>
      </rPr>
      <t/>
    </r>
  </si>
  <si>
    <r>
      <t xml:space="preserve">არასრულწლოვნისათვის სასჯელის დანიშვნამდე პროცესში პრობაციის სოციალური მუშაკის ჩართვა;
არასრულწლოვანთა საქმეებზე წინასასამართლო ანგარიშის მომზადება; </t>
    </r>
    <r>
      <rPr>
        <b/>
        <sz val="8"/>
        <color indexed="8"/>
        <rFont val="Sylfaen"/>
        <family val="1"/>
      </rPr>
      <t/>
    </r>
  </si>
  <si>
    <t>ქვეპროგრამა 7.3 - ზედამხედველობის სისტემის გაუმჯობესება</t>
  </si>
  <si>
    <t xml:space="preserve">მონაცემთა ბაზაში რეგისტრირებულ პრობაციონერთა პროცენტული მაჩვენებელი; </t>
  </si>
  <si>
    <t xml:space="preserve">პრობაციონერთა 100% რეგისტრირებულია ბაზაში და მუდმივად ხორციელდება განახლება
</t>
  </si>
  <si>
    <t xml:space="preserve">სასჯელის ინდივიდუალური დაგეგმვის სისტემაში ჩართულ პრობაციონერთა პროცენტული მაჩვენებელი; </t>
  </si>
  <si>
    <t>პრობაციონერთა 20% ჩართულია სასჯელის ინდივიდუალური დაგეგმვის სისტემაში;</t>
  </si>
  <si>
    <t>პრობაციონერთა 40% ჩართულია სასჯელის ინდივიდუალური დაგეგმვის სისტემაში;</t>
  </si>
  <si>
    <t>პრობაციონერთა 50% ჩართულია სასჯელის ინდივიდუალური დაგეგმვის სისტემაში;</t>
  </si>
  <si>
    <t>პრობაციონერთა 55% ჩართულია სასჯელის ინდივიდუალური დაგეგმვის სისტემაში;</t>
  </si>
  <si>
    <t>პრობაციონერთა 65% ჩართულია სასჯელის ინდივიდუალური დაგეგმვის სისტემაში;</t>
  </si>
  <si>
    <t>პრობაციონერთა 70% ჩართულია სასჯელის ინდივიდუალური დაგეგმვის სისტემაში;</t>
  </si>
  <si>
    <t>პრობაციონერთა 75% ჩართულია სასჯელის ინდივიდუალური დაგეგმვის სისტემაში;</t>
  </si>
  <si>
    <t>პრობაციონერთა 80% ჩართულია სასჯელის ინდივიდუალური დაგეგმვის სისტემაში;</t>
  </si>
  <si>
    <t>ღონისძიება 7.3.1 საქმის წარმოებისთვის სპეციალური ელექტრონული მონაცემთა ბაზის შექმნა, გამოყენება (დანერგვა) და რეგულარული განახლება</t>
  </si>
  <si>
    <t xml:space="preserve">გამართულად მოქმედი ელექტრონული ბაზა; </t>
  </si>
  <si>
    <t>ბაზის გამართულად ფუნქციონირებისთვის მისი განახლება/შესწორება</t>
  </si>
  <si>
    <t>ბაზის გამართულად ფუნქციონირებისთვის მისი განახლება/შესწორება (მუშა პროცესი)</t>
  </si>
  <si>
    <t xml:space="preserve">რეგიონული ოფისები, სადაც ბაზა მუშაობს; </t>
  </si>
  <si>
    <r>
      <t>ბაზა</t>
    </r>
    <r>
      <rPr>
        <sz val="9"/>
        <color indexed="8"/>
        <rFont val="Sylfaen"/>
        <family val="1"/>
      </rPr>
      <t xml:space="preserve"> ფუნქციონირებს ყველა რეგიონალ ოფისში;</t>
    </r>
  </si>
  <si>
    <r>
      <t>ბაზა</t>
    </r>
    <r>
      <rPr>
        <sz val="9"/>
        <color indexed="8"/>
        <rFont val="Sylfaen"/>
        <family val="1"/>
      </rPr>
      <t xml:space="preserve"> ფუნქციონირებს ყველა რეგიონულ ოფისში;</t>
    </r>
  </si>
  <si>
    <t>ბაზაში რეგისტრირებულ პრობაციონერთა პროცენტული მაჩვენებელი</t>
  </si>
  <si>
    <t xml:space="preserve">პროგრამის განახლება და სრულყოფა </t>
  </si>
  <si>
    <t>პროგრამის განახლება და სრულყოფა (software)</t>
  </si>
  <si>
    <t>ღონისძიება 7.3.2. თითის ანაბეჭდების რეგისტრაციის სისტემის პილოტირება და გამოყენება (დანერგვა)</t>
  </si>
  <si>
    <r>
      <t>ფუნქციონირებადი</t>
    </r>
    <r>
      <rPr>
        <sz val="8.5"/>
        <color indexed="8"/>
        <rFont val="Sylfaen"/>
        <family val="1"/>
      </rPr>
      <t xml:space="preserve"> დაქტილოსკოპიური აღრიცხვის სისტემა ბიუროების მიხედვით</t>
    </r>
  </si>
  <si>
    <t xml:space="preserve">დაქტილოსკოპიური რეგისტრაცია ფუნქციონირებს ყველა  ოფისში
</t>
  </si>
  <si>
    <t>დანერგვის, ოპერირებისა და შენახვის ხარჯები</t>
  </si>
  <si>
    <t>ღონისძიება 7.3.3. მსჯავრდებულებზე რისკის-შეფასების ინსტრუმენტისა და ინდივიდუალური გეგმის შედგენის მეთოდოლოგიის შემუშავება, პილოტირება შესაბამისი ტრეინინგების მხარდაჭერით</t>
  </si>
  <si>
    <r>
      <t>რისკისა</t>
    </r>
    <r>
      <rPr>
        <sz val="8.5"/>
        <color indexed="8"/>
        <rFont val="Sylfaen"/>
        <family val="1"/>
      </rPr>
      <t xml:space="preserve"> შეფასების პილოტური მოდელი და პილოტირების შედეგები</t>
    </r>
  </si>
  <si>
    <t>რისკის შეფასების მოდელი უნდა დაინერგოს პრობაციის სისტემისათვის მთელი ქვეყნის მასშტაბით</t>
  </si>
  <si>
    <t>რისკის შეფასების მოდელი დანერგილია ქვეყნის მასშტაბით და მიმდინარეობს მეთოდოლოგიის შემდგომი განვითარების პროცესი</t>
  </si>
  <si>
    <t>ღონისძიება 7.3.4 პრობაციის ოფიცრები რისკისა და საჭიროებების შეფასებისა და  სასჯელის მოხდის ინდივიდუალური გეგმის მიხედვით მუშაობენ მსჯავრდებულებთან</t>
  </si>
  <si>
    <t xml:space="preserve">სასჯელის მოხდის ინდივიდუალური გეგმით მუშაობის სისტემის ფუნქციონირება  ბიუროების მიხედვით; </t>
  </si>
  <si>
    <r>
      <t>სასჯელის</t>
    </r>
    <r>
      <rPr>
        <sz val="9"/>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20%        </t>
    </r>
  </si>
  <si>
    <r>
      <t>სასჯელის</t>
    </r>
    <r>
      <rPr>
        <sz val="9"/>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40%        </t>
    </r>
  </si>
  <si>
    <r>
      <t>სასჯელის</t>
    </r>
    <r>
      <rPr>
        <sz val="9"/>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50%       </t>
    </r>
  </si>
  <si>
    <r>
      <t>სასჯელის</t>
    </r>
    <r>
      <rPr>
        <sz val="9"/>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55%       </t>
    </r>
  </si>
  <si>
    <r>
      <t>სასჯელის</t>
    </r>
    <r>
      <rPr>
        <sz val="9"/>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65%       </t>
    </r>
  </si>
  <si>
    <r>
      <t>სასჯელის</t>
    </r>
    <r>
      <rPr>
        <sz val="9"/>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70%       </t>
    </r>
  </si>
  <si>
    <r>
      <t>სასჯელის</t>
    </r>
    <r>
      <rPr>
        <sz val="9"/>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75%       </t>
    </r>
  </si>
  <si>
    <r>
      <t>სასჯელის</t>
    </r>
    <r>
      <rPr>
        <sz val="9"/>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80%       </t>
    </r>
  </si>
  <si>
    <t xml:space="preserve">ღონისძიება 7.3.5 საქმის  წარმოების სისტემის დანერგვა; სახელმძღვანელოს შემუშავება, სადაც გაწერილი იქნება სტანდარტული სამუშაო პროცესი (პროცედურები) და შესაბამისი ტრეინინგების ჩატარება </t>
  </si>
  <si>
    <t>საქმის წარმოების წესის დამდგენი ინსტრუქცია და მეთოდოლოგიური სახელმძღვანელო;
მომზადებულ ოფიცერთა რაოდენობა</t>
  </si>
  <si>
    <t>ყველა ოფიცერმა გაიარა სასწავლო პროგრამა საქმისწარმოების ახალი სისტემის ფუნქციონირების თაობაზე</t>
  </si>
  <si>
    <t>ყველა ოფიცერმა გაიარა სასწავლო პროგრამა საქმისწარმოების ახალი სისტემის ფუნქციონირების თაობაზე (მუშა პროცესი)</t>
  </si>
  <si>
    <t>საქმის წარმოების წესის დამდგენი ინსტრუქციის და მეთოდოლოგიური სახელმძღვანელოს შემუშავება ოფიცერთათვის</t>
  </si>
  <si>
    <r>
      <t xml:space="preserve">შემუშავებული ინსტრუქციითა და მეთოდოლოგიური სახელმძღვანელოთი მუშაობა; საჭიროებისამებრ განახლების პროცესი
</t>
    </r>
    <r>
      <rPr>
        <sz val="8"/>
        <rFont val="Sylfaen"/>
        <family val="1"/>
      </rPr>
      <t>პრობაციის ოფიცერთა სახელმძღვანელოს გამოცემა</t>
    </r>
  </si>
  <si>
    <t>შემუშავებული ინსტრუქციითა და მეთოდოლოგიური სახელმძღვანელოთი მუშაობა; საჭიროებისამებრ განახლების პროცესი</t>
  </si>
  <si>
    <t>ღონისძიება 7.3.6. საზოგადოებრივი  სანქციების (საზოგადოებისათვის სასარგებლო შრომის) დაკისრების იმპლემენტაციის გაუმჯობესება</t>
  </si>
  <si>
    <t>საზოგადოებისათვის სასარგებლო შრომის გამოყენების სტატისტიკა და წარმატებით დასრულების მაჩვენებელი</t>
  </si>
  <si>
    <t xml:space="preserve">საზოგადოებისათვის სასარგებლო შრომის მაჩვენებლის გაზრდა </t>
  </si>
  <si>
    <t xml:space="preserve">საზოგადოებისათვის სასარგებლო შრომის მაჩვენებლის გაზრდა და სამუშო ადგილების ბაზის განახლება </t>
  </si>
  <si>
    <t xml:space="preserve">საზოგადოებისათვის სასარგებლო შრომის აღსრულება და სამუშაო ადგილების ბაზის განახლება </t>
  </si>
  <si>
    <t xml:space="preserve">ღონისძიება 7.3.7. საზოგადოებრივი სანქციების იმპლემენტირებისა და ეფექტურობის (ასევე  საზოგადოებრივი სანქციების ღონისძიებების გატარების) თაობაზე რეგულარული ინფორმაციის არსებობა და ხელმისაწვდომობა </t>
  </si>
  <si>
    <t>საზოგადოებრივი სანქციების გამოყენების შესახებ პერიოდული ანგარიშების მომზადება და ვებ-გვერდზე გამოქვეყნება</t>
  </si>
  <si>
    <t>პერიოდული ანგარიშების მომზადება და განთავსება ვებ-გვერდზე</t>
  </si>
  <si>
    <t xml:space="preserve">ღონისძიება 7.3.8. სასჯელაღსრულების დეპარტამენტსა და პრობაციას შორის კავშირის გაუმჯობესება რეგულარული შეხვედრებით, გაუმჯობესებული ინფორმაციის გაცვლითა და თანამშრომლობით </t>
  </si>
  <si>
    <t>ერთობლივი ღონისძიებების ჩატარება, ინფორმაციის გაცვლა, სამუშაო ჯგუფებში ერთობლივი მონაწილეობა</t>
  </si>
  <si>
    <t>დაგეგმილი პილოტირების შესახებ სასჯელაღსრულების წარმომადგენელთათვის ინფორმაციის მიწოდება და მათი ჩართვა სამუშაო პროცესში</t>
  </si>
  <si>
    <t>სასჯელაღსრულების დეპარტამენტთან კოორდინირებული მუშაობა</t>
  </si>
  <si>
    <t>ქვეპროგრამა 7.4 - სარეაბილიტაციო პროგრამების და საზოგადოების ჩართულობის განვითარება</t>
  </si>
  <si>
    <t xml:space="preserve">სარეაბილიტაციო პროგრამების რაოდენობა;
 ამ პროგრამებში ჩართულ პრობაციონერთა პროცენტული მაჩვენებელი პრობაციონერთა იმ რაოდენობიდან, რომლებიც საჭიროებენ რეაბილიტაციას </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</si>
  <si>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1%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</si>
  <si>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1.5%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</si>
  <si>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2%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</si>
  <si>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2.5%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</si>
  <si>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3%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</si>
  <si>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3.5%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</si>
  <si>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4% ჩართულია პროგრამაში</t>
  </si>
  <si>
    <t xml:space="preserve">დაფინანსებულია პირობით მსჯავრდებული სტუდენტის ერთი წლის სწავლის საფასური </t>
  </si>
  <si>
    <t xml:space="preserve">პირობით მსჯავრდებულ სტუდენტთა სწავლაში ხელშეწყობა </t>
  </si>
  <si>
    <t xml:space="preserve">დაფინანსებულია პირობით მსჯავრდებულთა ბიზნესპროექტი </t>
  </si>
  <si>
    <t>დანერგილი სარეაბილიტაციო პროგრამების მაჩვენებელი</t>
  </si>
  <si>
    <t>დანერგილია სავალდებულო და ნებაყოფლობითი სარეაბილიტაციო პროგრამები 6 მიმართულებით</t>
  </si>
  <si>
    <t>ფუნქციონირებს სავალდებულო და ნებაყოფლობითი სარეაბილიტაციო პროგრამები 6 მიმართულებით</t>
  </si>
  <si>
    <t>თითოეული მიმართულების ფარგლებში საჭიროებისამებრ ინერგება ახალი სარეაბილიტაციო პროგრამა</t>
  </si>
  <si>
    <t xml:space="preserve">ღონისძიება 7.4.1. სარეაბილიტაციო პროგრამების სამმართველოს გამართული ფუნქციონირება                          ღონისძიება                      </t>
  </si>
  <si>
    <t xml:space="preserve"> სოციალური მუშაკისა და ფსიქოლოგის პირობით მსჯავრდებულთათვის ხელმისაწვდომობა</t>
  </si>
  <si>
    <t>სისხლის სამართლის მართლმსაჯულების სისტემაში რეაბილიტაცია-რესოციალიზაციის სტრატეგიის სამოქმედო გეგმის დამტკიცება და სამუშაო პროცესი</t>
  </si>
  <si>
    <t>რეაბილიტაცია-რესოციალიზაციის სტრატეგიის სამოქმედო გეგმით მუშაობა და საჭიროებისამებრ განახლება</t>
  </si>
  <si>
    <t xml:space="preserve">7.4.2. შერჩეული პრობაციონერთა ჯგუფისათვის არასამთავრობო ორგანიზაციის სექტორთან თანამშრომლობით სულ მცირე ერთი სარეაბილიტაციო პროგრამის შემუშავება და პილოტირება </t>
  </si>
  <si>
    <t>ერთი სარეაბილიტაციო პროგრამის არასამთავრობო ორგანიზაციასთან თანამშრომლობით წარმატებით დასრულება</t>
  </si>
  <si>
    <t>რეგიონებში პარტნიორი არასამთავრობო ორგანიზაციასთან თანამშრომლობით სარეაბილიტაციო პროგრამის იდენტიფიცირება და განხორციელება</t>
  </si>
  <si>
    <t xml:space="preserve">რეგიონებში პარტნიორი არასამთავრობო ორგანიზაციასთან თანამშრომლობით სარეაბილიტაციო პროგრამის იდენტიფიცირება და განხორციელება </t>
  </si>
  <si>
    <t xml:space="preserve">ღონისძიება 7.4.3. საზოგადოების მონაწილეობის გაზრდა რეგიონებში მოხალისეების ჩართულობით </t>
  </si>
  <si>
    <t>რეგიონალურ დონეზე არასამთავრობო ორგანიზაციებთან თანამშრომლობა</t>
  </si>
  <si>
    <t xml:space="preserve">მუდმივი თანამშრომლობა არასამთავრობო ორგანიზაციებთან </t>
  </si>
  <si>
    <t>ღონისძიება 7.4.4 პრობაციის ოფიცრებისათვის რეაბილიტაციის საქმიანობასთან დაკავშირებული ტრეინინგების დაწყება</t>
  </si>
  <si>
    <t>სარეაბილიტაციო პროგრამების განხორციელებისთვის მომზადებულ ოფიცერთა პროცენტული მაჩვენებელი</t>
  </si>
  <si>
    <t>სარეაბილიტაციო პროგრამის განხორციელებასთან დაკავშირებულ სასწავლო პროგრამაში მონაწილეობას მიიღებს ოფიცერთა 50%</t>
  </si>
  <si>
    <t>სარეაბილიტაციო პროგრამის განხორციელებასთან დაკავშირებულ სასწავლო პროგრამაში მონაწილეობას მიიღებს ოფიცერთა 70%</t>
  </si>
  <si>
    <t>სარეაბილიტაციო პროგრამის განხორციელებასთან დაკავშირებულ სასწავლო პროგრამაში მონაწილეობას მიიღებს ოფიცერთა 90%</t>
  </si>
  <si>
    <t>სარეაბილიტაციო პროგრამის განხორციელებასთან დაკავშირებულ სასწავლო პროგრამაში მონაწილეობა</t>
  </si>
  <si>
    <t>ღონისძიება 7.4.5 - სავალდებულო და ნებაყოფლობითი სარეაბილიტაციო პროგრამების ამოქმედება</t>
  </si>
  <si>
    <t>სარეაბილიტაციო პროგრამებში ჩართულ პირობით მსჯავრდებულთა რაოდენობა</t>
  </si>
  <si>
    <t>სავალდებულო და ნებაყოფლობითი სარეაბილიტაციო პროგრამების სისტემი ამოქმედება საპილოტე რეგიონებში</t>
  </si>
  <si>
    <t>სავალდებულო და ნებაყოფლობითი სარეაბილიტაციო პროგრამების სისტემი ამოქმედება 24 რაიონში</t>
  </si>
  <si>
    <t>ღონისძიება 7.4.6 - კვლევების დაგეგმვა სარეაბილიტაციო პროგრამების ეფექტიანობის გასაზომად (საბოლოო შედეგების გაზომვა)</t>
  </si>
  <si>
    <t>საბაზისო მონაცემების შექმნა; საკვლევი ობიექტის პრობლემის იდენტიფიცირება; დაგეგმილი და განხორციელებულიკვლევები.</t>
  </si>
  <si>
    <t>სამუშაო ჯგუფის შექმნა, კვლევის ინსტრუმენტები შემუშავება და ბაზისური კვლევის განხორციელება</t>
  </si>
  <si>
    <t>კვლევების განხორციელება სხვადასხვა მომსახურების ეფექტურობის შესწავლის მიზნით.</t>
  </si>
  <si>
    <t xml:space="preserve">ქვეპროგრამა 7.5 - უწყებათა შორის კოორდინაციის უზრუნველყოფა და პრობაციის შესახებ საზოგადოების ინფორმირებულობის  გაუმჯობესება </t>
  </si>
  <si>
    <t>საზოგადოების მიერ  პრობაციის როლის შესახებ ადეკვატური ინფორმაციის ქონა</t>
  </si>
  <si>
    <t>საზოგადოებაში პრობაციის შესახებ ადეკვატური ინფორმაციის არსებობის დონის ამაღლება</t>
  </si>
  <si>
    <r>
      <t xml:space="preserve">საზოგადოებაში პრობაციის შესახებ ადეკვატური ინფორმაციის არსებობის დონის ამაღლება </t>
    </r>
    <r>
      <rPr>
        <sz val="8"/>
        <rFont val="Sylfaen"/>
        <family val="1"/>
      </rPr>
      <t>საინფორმაციო ხასიათის ბუკლეტებისა და ვიდეო რგოლების დამზადების მეშვეობით;</t>
    </r>
  </si>
  <si>
    <t>ღონისძიება 7.5.1 უწყებათაშორის კოორდინაციის გაუმჯობესებისთვის რეფორმის სტრატეგიის იმპლემენტაციისთვის შექმნილ შესაბამის სამუშაო ჯგუფებთან თანამშრომლობა და შეხვედრებში მონაწილეობა</t>
  </si>
  <si>
    <t>უწყებათაშორისი საკოორდინაციო საბჭოს მუშაობაში ჩართულობა</t>
  </si>
  <si>
    <t xml:space="preserve">მუდმივი მონაწილეობა სამუშაო ჯგუფებში
</t>
  </si>
  <si>
    <t>მუდმივი მონაწილეობა სამუშაო ჯგუფებში</t>
  </si>
  <si>
    <t>ღონისძიება 7.5.2 ყოველწლიურად რეგულარული მრგვალი მაგიდების მოწყობა რეგიონულ და  სახელმწიფო დონეებზე პარტნიორების მონაწილეობით</t>
  </si>
  <si>
    <t>შესაბამისი შეხვედრების რაოდენობა და მედიის მიერ მათი გაშუქება</t>
  </si>
  <si>
    <r>
      <t>პერიოდული შეხვედრები საზოგადოების და მედიის წარმომადგენლებთან მიმდინარე საქმიანობის შესახებ</t>
    </r>
    <r>
      <rPr>
        <b/>
        <sz val="8"/>
        <color indexed="8"/>
        <rFont val="Sylfaen"/>
        <family val="1"/>
      </rPr>
      <t xml:space="preserve">      
    </t>
    </r>
  </si>
  <si>
    <r>
      <t>პერიოდული შეხვედრები საზოგადოების და მედიის წარმომადგენლებთან მიმდინარე საქმიანობის შესახებ</t>
    </r>
    <r>
      <rPr>
        <b/>
        <sz val="8"/>
        <color indexed="8"/>
        <rFont val="Sylfaen"/>
        <family val="1"/>
      </rPr>
      <t xml:space="preserve">             </t>
    </r>
  </si>
  <si>
    <r>
      <t xml:space="preserve">პერიოდული შეხვედრები საზოგადოების და მედიის წარმომადგენლებთან მიმდინარე საქმიანობის შესახებ </t>
    </r>
    <r>
      <rPr>
        <b/>
        <sz val="8"/>
        <color indexed="8"/>
        <rFont val="Sylfaen"/>
        <family val="1"/>
      </rPr>
      <t xml:space="preserve">         </t>
    </r>
  </si>
  <si>
    <t>ღონისძიება 7.5.3. საზოგადოებრივი ცნობიერების ამაღლების კამპანიის ინიცირება – მუდმივად განახლებული ინფორმაციის მედიისთვის ხელმისაწვდომობის უზრუნველყოფა</t>
  </si>
  <si>
    <t>პრობაციის სააგენტოს საქმიანობის შესახებ მომზადებული საინფორმაციო მასალები: საგაზეთო ჩანართები, სატელევიზიო სიუჟეტები, გავრცელებული ბროშურების რაოდენობა</t>
  </si>
  <si>
    <t xml:space="preserve">საზოგადოებრივი აზრის კვლევის შედეგების შესაბამისად მოქმედებების დაგეგმვა; PR აქციების სისტემატიური განხორციელება  
</t>
  </si>
  <si>
    <t>საზოგადოებრივი აზრის კვლევის შედეგების შესაბამისად მოქმედებების დაგეგმვა; PR აქციების სისტემატიური განხორციელება</t>
  </si>
  <si>
    <t>PR აქციების სისტემატიური განხორციელება</t>
  </si>
  <si>
    <t>ინდიკატორი</t>
  </si>
  <si>
    <t>პასუხისმგებელი უწყება</t>
  </si>
  <si>
    <t xml:space="preserve"> საბაზისო მონაცემი 2014</t>
  </si>
  <si>
    <r>
      <rPr>
        <b/>
        <sz val="8"/>
        <rFont val="Sylfaen"/>
        <family val="1"/>
      </rPr>
      <t>მიზანი 8.</t>
    </r>
    <r>
      <rPr>
        <sz val="8"/>
        <rFont val="Sylfaen"/>
        <family val="1"/>
      </rPr>
      <t xml:space="preserve"> არასრულწლოვანთა მართლმსაჯულების ისეთი სისტემის შექმნა, რომელიც უზრუნველყოფს არასრულწლოვანთა დანაშაულის თავიდან აცილებას, ბავშვთა უფლებების სათანადო დაცვას, მათ კეთილდღეობასა და განვითარებას, კანონთან კონფლიქტში მყოფ არასრულწლოვანთა რეაბილიტაციასა და რესოციალიზაციას</t>
    </r>
  </si>
  <si>
    <t>არასრულწლოვანთა მართლმსაჯულების რეფორმის ფარგლებში საქართველოს მთავრობის ძირითადი  პრიორიტეტია  არასრულწლოვანთა  მართლმსაჯულების  სისტემის საერთაშორისო სტანდარტებთან შესაბამისობაში მოყვანა, არასრულწლოვანთა დანაშაულის პრევენცია და ინდივიდუალური სარეაბილიტაციო პროგრამების საშუალებით რეციდივის დონის  შემცირება.  რეფორმის ფარგლებში შემუშავდება არასრულწლოვანთა მართლმსაჯულების კოდექსი,     დაინერგება სისხლისსამართლებრივი დევნისა და საპატიმრო სასჯელთა  ალტერნატიული მექანიზმები, განსაკუთრებული ყურადღება დაეთმობა დანაშაულის პრევენციასა და სარეაბილიტაციო პროგრამების განვითარებას. ამ მხრივ უმნიშვნელოვანესია სერვისის  მიმწოდებელ  ორგანიზაციებთან   მჭიდრო თანამშრომლობა.</t>
  </si>
  <si>
    <t>მთლიანი ხარჯი</t>
  </si>
  <si>
    <t>ა) სახელმწიფო ბიუჯეტი</t>
  </si>
  <si>
    <t>ბ) დონორების მხარდაჭერა</t>
  </si>
  <si>
    <t xml:space="preserve">   </t>
  </si>
  <si>
    <t>შედეგი 8.1. კანონმდებლობის დახვეწა</t>
  </si>
  <si>
    <t>მთლიანი ხარჯი 8.1</t>
  </si>
  <si>
    <t>არასრულწლოვანთა მართლმსაჯულების კოდექსი წარდგენილია საქართველოს პარლამენტში</t>
  </si>
  <si>
    <t>იუსტიციის სამინისტრო, UNICEF, EU</t>
  </si>
  <si>
    <t>არასრულწლოვანთა მართლმსაჯულების კოდექსი არ არსებობს</t>
  </si>
  <si>
    <t>არასრულწლოვანთა მართლმსაჯულების კოდექსის სამუშაო ვერსია შემუშავებულია</t>
  </si>
  <si>
    <t>მთლიანი ხარჯი 8.1.1</t>
  </si>
  <si>
    <t>8.1.2.  არასრულწლოვანთა მართლმსაჯულების კოდექსის იმპლემენტაცია</t>
  </si>
  <si>
    <t>არასრულწლოვანთა მართლმსაჯულების კოდექსით გათვალისწინებული დებულებები იმპლემენტაციის მიზნით ღონისძიებები დაგეგმილია</t>
  </si>
  <si>
    <t>იუსტიციის სამინისტრო;  მთავარი პროკურატურა;
 შსს, 
სასჯელაღსრულების და პრობაციის სამინისტრო; იურიდიული დახმარების სამსახური; განათლებისა და მეცნიერების სამინისტრო, შრომის, ჯანმრთელობის და სოციალური დაცვის სამინისტრო, დანაშაულის პრევენციის ცენტრი; სასამართლო</t>
  </si>
  <si>
    <t>მთლიანი ხარჯი 8.1.2</t>
  </si>
  <si>
    <t>დაფინანსება: ა) სახელმწიფო ბიუჯეტი</t>
  </si>
  <si>
    <t>8.1.3.  არასრულწლოვანთა საუკეთესო ინტერესების გათვალისწინებით სამოქალაქო კანონმდებლობის რეფორმის კონცეფციის შემუშავება</t>
  </si>
  <si>
    <t>კონცეფცია შემუშავებულია; საკანონმდებლო ცვლილებები ინიცირებულია საჭიროებისამებრ</t>
  </si>
  <si>
    <t>იუსტიციის სამინისტრო, დანაშაულის პრევენციის ცენტრი; სასამართლო; შრომის, ჯანმრთელობის და სოციალური დაცვის სამინისტრო</t>
  </si>
  <si>
    <t xml:space="preserve"> სამოქალაქო კანონმდებლობის  ანალიზი არასრულწლოვანთა საუკეთესო ინტერესებისა და საერთაშორისო სტანდარტების გათვალისწინებით არ არის განხორციელებული </t>
  </si>
  <si>
    <t>სამოქალაქო კანონმდებლობის  ანალიზი საერთაშორისო სტანდარტების გათვალისწინებით; სამოქალაქო კანონმდებლობის კონცეფციის დაწყებაზე მუშაობის დაწყება საჭიროებისამებრ</t>
  </si>
  <si>
    <t xml:space="preserve">სამოქალაქო კანონმდებლობის კონცეფციის დასრულება და საკანონმდებლო ცვლილებების შემუშავება </t>
  </si>
  <si>
    <t>საკანონდმებლო ცვლილებების ინიცირება საჭიროებისამებრ</t>
  </si>
  <si>
    <t>მთლიანი ხარჯი 8.1.3</t>
  </si>
  <si>
    <r>
      <t xml:space="preserve">8.1.4. </t>
    </r>
    <r>
      <rPr>
        <sz val="8.5"/>
        <rFont val="Calibri"/>
        <family val="2"/>
        <charset val="204"/>
      </rPr>
      <t xml:space="preserve"> კანონთან კონფლიქტში მყოფი არასრულწლოვანთათვის მომსახურების მიწოდების სტანდარტების დამტკიცება </t>
    </r>
  </si>
  <si>
    <t xml:space="preserve">სტანდარტები  დამტკიცებულია   </t>
  </si>
  <si>
    <t>სისხლის სამართლის სისტემის რეფორმის უწყებათაშორისი საბჭო</t>
  </si>
  <si>
    <t>სტანდარტები მომზადებულია</t>
  </si>
  <si>
    <t>სტანდარტები დამტკიცებულია</t>
  </si>
  <si>
    <t>შიდა პროცედურები გაწერილია</t>
  </si>
  <si>
    <t>მთლიანი ხარჯი 8.1.4</t>
  </si>
  <si>
    <t>8.1.5. პატიმრობის კოდექსში საკანონმდებლო ცვლილებების შედეგად არასრულწლოვანთა სარეაბილიტაციო დაწესებულების მარეგულირებელი საკანონმდებლო აქტებში ცვლილებების შეტანა</t>
  </si>
  <si>
    <t>პატიმრობის კოდექსის საკანონმდებლო ცვლილებები წარდგენილია პარლამენტში; კანონქვემდებარე აქტები ცვლილებები მიღებულია</t>
  </si>
  <si>
    <t>საქართველოს სასჯელაღსრულებისა და პრობაციის სამინისტრო</t>
  </si>
  <si>
    <t>არასრულწლოვანთა სარეაბილიტაციო დაწესებულებასთან დაკავშირებით პატიმორბის კოდექსში  ცვლილილებები ძალაშია შესული</t>
  </si>
  <si>
    <t xml:space="preserve">არასრულწლოვანთა სარეაბილიტაციო დაწესებულების მარეგულირებელ საკანონმდებლო აქტებში ცვლილებების პროექტი მომზადებულია </t>
  </si>
  <si>
    <t>არასრულწლოვანთა სარეაბილიტაციო დაწესებულების მარეგულირებელი საკანონმდებლო აქტების ცვლილებები  დამტკიცებულია</t>
  </si>
  <si>
    <t>?</t>
  </si>
  <si>
    <t>მთლიანი ხარჯი 8.1.5.</t>
  </si>
  <si>
    <t xml:space="preserve"> ა) სახელმწიფო ბიუჯეტი</t>
  </si>
  <si>
    <t>8.1.6. ბავშვთა მიმართ ძალადობის ყველა ფორმის აკრძალვასთან დაკავშირებული კანონმდებლობის დახვეწა საჭიროებისამებრ</t>
  </si>
  <si>
    <t>ბავშვთა მიმართ ძალადობის ყველა ფორმის აკრძალვის შესახებ საკანონმდებლო ცვლილებები წარდგენილია საქართველოს პარლამენტში</t>
  </si>
  <si>
    <t xml:space="preserve">იუსტიციის სამინისტრო; მთავარი პროკურატურა;
 შსს, UNICEF
</t>
  </si>
  <si>
    <t>ბავშვთა მიმართ ძალადობის ყველა ფორმის აკრძალვასთან დაკავშრებით კანონმდებლობის ანალიზი მომზადდა</t>
  </si>
  <si>
    <t>საკანონმდებლო ცვლილებები წარდგენილია პარლამენტში</t>
  </si>
  <si>
    <t xml:space="preserve">განახლებული ნორმატიული ბაზის შესაბამისად, საიმპლემენტაციო ღონისძიებების დანერგვა </t>
  </si>
  <si>
    <t>მთლიანი ხარჯი 8.1.6.</t>
  </si>
  <si>
    <t>8.1.7. მართლმსაჯაულების სისტემაში მოხვედრილ არასრულწლოვნებთან მომუშავე პროფესიონალების ქცევის მარეგულირებელი ნორმების, ეთიკის ნორმებისა და სახელმძღვანელო პრინციპების გადასინჯვა</t>
  </si>
  <si>
    <t>ცვლილებები არასრულწლოვნებთან მომუშავე პროფესიონალების ქცევის მარეგულირებელ ნორმებში, ეთიკის ნორმებსა და სახელმძღვანელო პრინციპებში დამტკიცებულია</t>
  </si>
  <si>
    <r>
      <t xml:space="preserve"> მთავარი პროკურატურა;
 შსს, 
სასჯელაღსრულების და პრობაციის სამინისტრო; </t>
    </r>
    <r>
      <rPr>
        <sz val="8.5"/>
        <rFont val="Calibri"/>
        <family val="2"/>
      </rPr>
      <t>პრობაციის ეროვნული სააგენტო იურიდიული დახმარების სამსახური; განათლებისა და მეცნიერების სამინისტრო, შრომის, ჯანმრთელობის და სოციალური დაცვის სამინისტრო, დანაშაულის პრევენციის ცენტრი; სასამართლო</t>
    </r>
  </si>
  <si>
    <t>პროფესიონალთა ქცევის მარეგულირებელი ნორმები, ეთიკის ნორმები და სახელმძღვანელო პრინციპები საჭიროებს გადასინჯვას</t>
  </si>
  <si>
    <r>
      <t xml:space="preserve">არასრულწლოვნებთან მომუშავე პროფესიონალების ქცევის მარეგულირებელი ნორმები, ეთიკის ნორმები და სახელმძღვანელო პრინციპები, რომელიც საჭიროებს ცვლილებებს იდენტიფიცირებულია; </t>
    </r>
    <r>
      <rPr>
        <sz val="8.5"/>
        <rFont val="Calibri"/>
        <family val="2"/>
      </rPr>
      <t>პრობაციის ეროვნული სააგენტოს  სპეციალისტებისათვის (პრობაციის ოფიცერი, სოციალური მუშაკი და ფსიქოლოგი) შემუშავებულია პროცესიული ეთიკის სტანდარტები</t>
    </r>
  </si>
  <si>
    <t>ცვლილებები დამტკიცებულია პრობაციის ეროვნული სააგენტოს სპეციალისტებისათვის (პრობაციის ოფიცერი, სოციალური მუშაკი და ფსიქოლოგი) შემუშავებული პროცესიული ეთიკის სტანდარტები დამტკიცებულია</t>
  </si>
  <si>
    <t>მთლიანი ხარჯი 8.1.8</t>
  </si>
  <si>
    <t>8.1.8.  დაზარალებულ და მოწმე ბავშვთა დაკითხვის მეთოდოლოგიის შემუშავება</t>
  </si>
  <si>
    <t>დაზარალებულ და მოწმე ბავშვთა დაკითხვის მეთოდოლოგია შემუშავებულია</t>
  </si>
  <si>
    <t>მთავარი პროკურატურა, შსს, UNICEF</t>
  </si>
  <si>
    <t>დაკითხვის მეთოდოლოგია შემუშავებულია, აქცენტი  დაზარალებულ და მოწმე არასრულწლოვანთა დაკითხვის კომპონენტი რ არის ასახული</t>
  </si>
  <si>
    <t xml:space="preserve">   მოწმეთა და დაზარალებულთა კოორდინატორთა საქმიანობის ანალიზი არასრულწლოვანთა მართლმსაჯულების მიმართულებით; დაკითხვის მეთოდოლოგიაში პროკურორთა გადამზადება. </t>
  </si>
  <si>
    <t>მთლიანი ხარჯი 8.1.9.</t>
  </si>
  <si>
    <r>
      <t xml:space="preserve">8.1.9. </t>
    </r>
    <r>
      <rPr>
        <sz val="8.5"/>
        <rFont val="Sylfaen"/>
        <family val="1"/>
      </rPr>
      <t xml:space="preserve">  ბავშვზე ორიენტირებული გარემოს შექმნის კონცეფციის შემუშავება</t>
    </r>
  </si>
  <si>
    <t xml:space="preserve"> ბავშვზე ორიენტირებული გარემოს შექმნის შესახებ კონცეფცია შემუშავებულია</t>
  </si>
  <si>
    <t xml:space="preserve">საქართველოს მთავარი პროკურატურა;
შსს; სასამართლო 
</t>
  </si>
  <si>
    <t xml:space="preserve"> ბავშვზე ორიენტირებული გარემოს შექმნის კონცეფცია არ არის შემუშავებული</t>
  </si>
  <si>
    <t xml:space="preserve"> ბავშვზე ორიენტირებული გარემოს შექმნის შესახებ;                კონცეფციაზე მუშაობა დაწყებულია </t>
  </si>
  <si>
    <t xml:space="preserve"> ბავშვზე ორიენტირებული გარემოს შექმნის შესახებ კონცეფციის იმპლემენტაციის მიზნით ღონისძიებების დაგეგმვა</t>
  </si>
  <si>
    <t xml:space="preserve"> ბავშვზე ორიენტირებული გარემოს შექმნის შესახებ კონცეფციის იმპლემენტაცია</t>
  </si>
  <si>
    <t>მთლიანი ხარჯი 8.1.10</t>
  </si>
  <si>
    <t>შედეგი 8.2. დანაშაულის/სამართალდარღვევის და ძალადობის პრევენცია</t>
  </si>
  <si>
    <t>მთლიანი ხარჯი 8.2.</t>
  </si>
  <si>
    <t xml:space="preserve"> 8.2.1. არასრულწლოვანთა დანაშაულის პრევენციის სამოქმედო გეგმის დამტკიცება </t>
  </si>
  <si>
    <t xml:space="preserve">
არასრულწლოვანთა დანაშაულის  პრევენციის სამოქმედო გეგმა დამტკიცებულია </t>
  </si>
  <si>
    <t xml:space="preserve">დანაშაულის პრევენციის ცენტრი, საბჭო </t>
  </si>
  <si>
    <t>არასრულწლოვანთა დანაშაულის პრევენციის სამოქმედო გეგმა არ არის შემუშავებული</t>
  </si>
  <si>
    <t xml:space="preserve">სამოქმედო გეგმის სამუშაო ვერსია შემუშავებულია </t>
  </si>
  <si>
    <t xml:space="preserve">არასრულწლოვანთა დანაშაულის პრევენციის სამოქმედო გეგმა დამტკიცებულია                                            </t>
  </si>
  <si>
    <t xml:space="preserve">არასრულწლოვანთა დანაშაულის პრევენციის სამოქმედო გეგმა განახლებულია                                          </t>
  </si>
  <si>
    <t xml:space="preserve">არასრულწლოვანთა დანაშაულის პრევენციის ახალი სამოქმედო გეგმა შემუშავებულია და წარდგენილია დასამტკიცებლად                                           </t>
  </si>
  <si>
    <t>მთლიანი ხარჯი 8.2.1.</t>
  </si>
  <si>
    <t>6.000.00</t>
  </si>
  <si>
    <t xml:space="preserve">8.2.2. არასრულწლოვანთა დანაშაულის პრევენციის  საკოორდინაციო მექანიზმის (რეფერალური მექანიზმის) განვითარება </t>
  </si>
  <si>
    <r>
      <t xml:space="preserve"> </t>
    </r>
    <r>
      <rPr>
        <sz val="8.5"/>
        <rFont val="Calibri"/>
        <family val="2"/>
      </rPr>
      <t>დანაშაულის პრევენციის ცენტრი</t>
    </r>
  </si>
  <si>
    <t>არასრულწლოვანთა დანაშაულის პრევენციის კუთხით უწყებათაშორისი კოორდინაცია არ არის უზრუნველყოფილი; რისკ-ჯგუფს მიკუთვებულ არასრულწოვანსა და პასუხისმგებლობის ასაკს მიუღწეველ ბავშვებთან დაკავშირებით გადამისამართების კრიტერიუმები და პროცედურები არ არის შემუშავებული</t>
  </si>
  <si>
    <t>ერთიან სტანდარატზე დაფუძნებული არასრულწლოვანთა რეფერირების  ინსტრუმენტის  შემუშავება</t>
  </si>
  <si>
    <t>არასრულწლოვანთა დანაშაულის  პრევენციის საკოორდინაციო მექანიზმის გაძლიერების მიზნით საკოორდინაციო  და საინფორმაციოა შეხვედრების გამართვა</t>
  </si>
  <si>
    <t>მთლიანი ხარჯი 8.2.2.</t>
  </si>
  <si>
    <t xml:space="preserve">8.2.3. პრევენციული პროგრამების ეფექტიანობის  შეფასების მეთოდოლოგიის შემუშავება </t>
  </si>
  <si>
    <t>შემუშავებულია მეთოდოლოგია;
შეფასების საფუძველზე მომზადებულია ყოველწლიური შეფასების ანგარიში</t>
  </si>
  <si>
    <t>დანაშაულის პრევენციის ცენტრი</t>
  </si>
  <si>
    <t>პრევენციული პროგრამების ეფექტიანობა არ არის შეფასებული; არ არის შემუშავებული სათანადო მეთოდოლოგია</t>
  </si>
  <si>
    <t>სამუშაო ჯგუფის შექმნა ა პრევენციული პროგრამების შეფასების კრიტერიუმების შემუშავების მიზნით</t>
  </si>
  <si>
    <t>პრევენციული პროგრამების ეფექტიანობის რეგულარული შეფასება</t>
  </si>
  <si>
    <t>მთლიანი ხარჯი 8.2.3.</t>
  </si>
  <si>
    <t>8.2.4. დანაშაულის/სამართალდარღვევის პრევენციისა და სკოლებში უსაფრთხოების უზრუნველყოფის მიზნით მანდატურის სამსახურის როლის გაძლიერება; უსაფრთხო სკოლის პროგრამის განვითარება</t>
  </si>
  <si>
    <t xml:space="preserve">დანაშაულის პრევენცია,  ადგილზე პირველადი იდენტიფიკაცია    და შემდგომი რეაგირებისათვის შიდა უწყებრივი და უწყებათაშორისი რეფერირების  მექანიზმების დახვეწა </t>
  </si>
  <si>
    <t>განათლებისა და მეცნიერების სამინისტრო</t>
  </si>
  <si>
    <t>1117 მანდატური</t>
  </si>
  <si>
    <t>1117 მანდატური; არასრულწლოვანთა გადამისამართების პროცედურების შემუშავება და დამტკიცება</t>
  </si>
  <si>
    <t>1397 (დასაქმებულთა საორიენტაციო რიცხოვნობა)</t>
  </si>
  <si>
    <t>1799 (დასაქმებულთა საორიენტაციო რიცხოვნობა)</t>
  </si>
  <si>
    <t>2241 (დასაქმებულთა საორიენტაციო რიცხოვნობა)</t>
  </si>
  <si>
    <t>3364 (დასაქმებულთა საორიენტაციო რიცხოვნობა)</t>
  </si>
  <si>
    <t>5223 (დასაქმებულთა საორიენტაციო რიცხოვნობა)</t>
  </si>
  <si>
    <t>მთლიანი ხარჯი 8.2.4.</t>
  </si>
  <si>
    <t>8.2.5. ძალადობის მსხვერპლ ბავშვთა დაცვის მიმართვიანობის (რეფერირების) პროცედურების და საკოორდინაციო მექანიზმის დახვეწა</t>
  </si>
  <si>
    <t xml:space="preserve"> ძალადობის ფაქტებზე  რეაგირების პროცენტული მაჩვენებელი</t>
  </si>
  <si>
    <t xml:space="preserve">
 განათლებისა და მეცნიერების სამინისტრო; შრომის, ჯანმრთელობის და სოციალური დაცვის სამინისტრო; სასამართლო;  შსს, </t>
  </si>
  <si>
    <t xml:space="preserve">მიმდინარეობს ბავშვთა დაცვის მიმართვიანობის (რეფერირების) პროცედურების დოკუმენტზე მუშაობა, მისი მთავრობის განკარგულებით დამტკიცების მიზნით </t>
  </si>
  <si>
    <t>ძალადობის მსხვერპლ ბავშვთა დაცვის მიმართვიანობის (რეფერირების) პროცედურების დამტკიცება</t>
  </si>
  <si>
    <t xml:space="preserve">განახლებული ძალადობის მსხვერპლ ბავშვთა დაცვის მიმართვიანობის (რეფერირების) პროცედურების შესახებ შესაბამისი სუბიექტების ინფორმირება </t>
  </si>
  <si>
    <t>ძალადობის მსხვერპლ ბავშვთა დაცვის მიმართვიანობის (რეფერირების) პროცედურების ფარგლებში უფლებამოსილ ორგანოებთან ურთიერთობა.</t>
  </si>
  <si>
    <t>მთლიანი ხარჯი 8.2.5.</t>
  </si>
  <si>
    <t xml:space="preserve">8.2.6.  არასრულწლოვნებში  სამართლებრივი განათლების გაღრმავება  პროექტების და ერთჯერადი აქციებით </t>
  </si>
  <si>
    <t>პროექტში ჩართული სკოლებისა და მოსწავლეების რაოდენობა/პროცენტული მაჩვენებელი</t>
  </si>
  <si>
    <t>შსს</t>
  </si>
  <si>
    <t>პროგრამა დანერგილია  32 საჯარო სკოლაში</t>
  </si>
  <si>
    <t>სკოლის მოსწავლეებთან იტნერაქტიული შეხვედრების ორგანიზება სამართალდამცავთა მონაწილეობით</t>
  </si>
  <si>
    <t>მთლიანი ხარჯი 8.2.6.</t>
  </si>
  <si>
    <r>
      <t>8.2.7.</t>
    </r>
    <r>
      <rPr>
        <sz val="8.5"/>
        <rFont val="Sylfaen"/>
        <family val="1"/>
      </rPr>
      <t xml:space="preserve"> საგრანტო პროგრამის განვითარების მიზნით წინადადებების შემუშავება</t>
    </r>
  </si>
  <si>
    <t xml:space="preserve">წინადადებები შემუშავებულია </t>
  </si>
  <si>
    <t>იუსტიციის სამინისტრო; დანაშაულის პრევენციის ცენტრი</t>
  </si>
  <si>
    <t>საგრანტო პროგრამის განვითარების მიზნით წინადადებების შემუშავება</t>
  </si>
  <si>
    <t>მთლიანი ხარჯი 8.2.7.</t>
  </si>
  <si>
    <t>შედეგი 8.3. სისხლისსამართლებრივი დევნის ალტერნატიული მექანიზმებისა და აღდგენითი მართლმსაჯულების განვითარება</t>
  </si>
  <si>
    <t>მთლიანი ხარჯი 8.3.</t>
  </si>
  <si>
    <t>8.3.1. განრიდებისა და მედიაციის პროგრამის განვითარება</t>
  </si>
  <si>
    <t xml:space="preserve">განრიდებულ არასრულწლოვანთა რაოდენობა/პროცენტული მაჩვენებელი
</t>
  </si>
  <si>
    <t>განრიდებისა და მედიაციის პროგრამის იმპლემენტაცია სასამრთლო დონეზე. განრიდებული არასრულწლოვნებისათვის სერვისების გაუმჯობესება.</t>
  </si>
  <si>
    <t>მთლიანი ხარჯი 8.3.1.</t>
  </si>
  <si>
    <t>100.000.00</t>
  </si>
  <si>
    <t>30.000.00</t>
  </si>
  <si>
    <r>
      <rPr>
        <b/>
        <sz val="8.5"/>
        <rFont val="Calibri"/>
        <family val="2"/>
      </rPr>
      <t xml:space="preserve">70.000.00 </t>
    </r>
    <r>
      <rPr>
        <sz val="8.5"/>
        <rFont val="Calibri"/>
        <family val="2"/>
      </rPr>
      <t>(40.000.00- უნისეფი, 30.000.00 -ევროკავშირის პროექტი)</t>
    </r>
  </si>
  <si>
    <t>70.000.00 (40.000.00- უნისეფი, 30.000.00 -ევროკავშირის პროექტი)</t>
  </si>
  <si>
    <t xml:space="preserve">8.3.2. მედიაციის მექანიზმის განვითარება და მისი გამოყენების გაფართოება სამართალწარმოების სხვა ეტაპებზე </t>
  </si>
  <si>
    <t>იუსტიციის სამინისტრო, დანაშაულის პრევენციის ცენტრი</t>
  </si>
  <si>
    <t>მედიაცია, როგორც აღდგენითი მართლმსაჯულების განხორციელების მექანიზმია ხელმისაწვდომია მხოლოდ განრიდებული არასრუწლოვნებისათვის</t>
  </si>
  <si>
    <t>სისხლის სამართლის მედიაციის სფეროში პრაქტიკაში გამოვლენილი ხარვეზების აღმოფხვრა. სისხლის სამართლის მედიაციის გაფართოება. მედიატორების კვალიფიკაციის ამაღლებაზე ზრუნვა.</t>
  </si>
  <si>
    <t>მთლიანი ხარჯი 8.3.2.</t>
  </si>
  <si>
    <t>შედეგი. 8.4. პატიმრობის/თავისუფლების აღკვეთის გამოყენება მხოლოდ უკიდურეს შემთხვევაში</t>
  </si>
  <si>
    <t>მთლიანი ხარჯი 8.4.</t>
  </si>
  <si>
    <r>
      <t xml:space="preserve">8.4.1.  არასრულწლოვან </t>
    </r>
    <r>
      <rPr>
        <b/>
        <sz val="8.5"/>
        <rFont val="Calibri"/>
        <family val="2"/>
        <charset val="204"/>
      </rPr>
      <t>ბრალდებულთათვის/</t>
    </r>
    <r>
      <rPr>
        <b/>
        <sz val="8.5"/>
        <rFont val="Calibri"/>
        <family val="2"/>
      </rPr>
      <t>მსჯავრდებულთათვის  საერთაშორისო სტანდარტების  შესაბამისი პირობების უზრუნველყოფა</t>
    </r>
  </si>
  <si>
    <t>ადგილობრივი და საერთაშორისო მონიტორინგის შეფასება</t>
  </si>
  <si>
    <r>
      <t xml:space="preserve">სასჯელაღსრულების და პრობაციის სამინისტრო;
</t>
    </r>
    <r>
      <rPr>
        <sz val="8.5"/>
        <rFont val="Calibri"/>
        <family val="2"/>
        <charset val="204"/>
      </rPr>
      <t>სასჯელაღსრულების დეპარტამენტი</t>
    </r>
  </si>
  <si>
    <t>ყველა ბრალდებულისათვის არ არის უზრუნველყოფილი საერთაშორისი სტანდარტს შესაბამისი პირობები</t>
  </si>
  <si>
    <t>ბრალდებულ არასრულწლოვანთა პირობების გაუმჯობესება</t>
  </si>
  <si>
    <t>საჭიროების შემთხვევაში ბრალდებულ/მსჯავრდებულ არასრულწლოვანთა პირობების გაუმჯობესება</t>
  </si>
  <si>
    <t>მთლიანი ხარჯი 8.4.1</t>
  </si>
  <si>
    <t>600.000.00</t>
  </si>
  <si>
    <t>300.000.00</t>
  </si>
  <si>
    <t>250.000.00</t>
  </si>
  <si>
    <t>200.000.00</t>
  </si>
  <si>
    <r>
      <rPr>
        <b/>
        <sz val="8.5"/>
        <rFont val="Calibri"/>
        <family val="2"/>
      </rPr>
      <t>6 000.00</t>
    </r>
    <r>
      <rPr>
        <sz val="8.5"/>
        <rFont val="Calibri"/>
        <family val="2"/>
      </rPr>
      <t xml:space="preserve"> აშშ დოლარი - იუნისეფი</t>
    </r>
  </si>
  <si>
    <t>8.4.2. ვადამდე გათავისუფლების სისტემის დახვეწა და გაუმჯობესება</t>
  </si>
  <si>
    <t xml:space="preserve"> საბჭოს დებულების დამტკიცებულია</t>
  </si>
  <si>
    <t>სასჯელაღსრულებისა და პრობაციის სამინისტრო</t>
  </si>
  <si>
    <t>არასრულწლოვანთა ვადაზე ადრე გათავისუფლების საბჭოს დებულების დამტკიცება</t>
  </si>
  <si>
    <t>მთლიანი ხარჯი 8.4.2</t>
  </si>
  <si>
    <t>8.4.3.  წინასასამართლო მოკვლევის ანგარიშის დანერგვის მიზნით კონცეფციის შემუშავება</t>
  </si>
  <si>
    <t>კონცეფცია და ინსტრუმენტები შემუშავებულია</t>
  </si>
  <si>
    <t>UNICEF; იუსტიციის სამინისტრო</t>
  </si>
  <si>
    <t>კონცეფცია არ არსებობს</t>
  </si>
  <si>
    <t>კონცეფციის და ინსტრუმენტების შემუშავებაზე მუშაობის დაწყება</t>
  </si>
  <si>
    <t xml:space="preserve">კონცეფციის  და ინსტრუმენტების შემუშავება; სამუშაო ჯგუფში წარდგენა; კონცეფციის იმეპლემენტაცია პასუხისმგებელ უწყებებში </t>
  </si>
  <si>
    <t>შედეგი 8.5. რეაბილიტაცია და რესოციალიზაცია</t>
  </si>
  <si>
    <t>მთლიანი ხარჯი 8.5.</t>
  </si>
  <si>
    <t>8.5.1. სასჯელის მოხდის ინდივიდუალური გეგმის გამოყენების  მექანიზმების დახვეწა (პენიტენციური სისტემა)</t>
  </si>
  <si>
    <t xml:space="preserve"> სასჯელის მოხდის  ინდივიდუალური გეგმების მქონე არასრულწლოვანთა  რაოდენობა/პროცენტული მაჩვენებელი                     </t>
  </si>
  <si>
    <t>გეგმის და შეფასების ფორმები შემუშავებულია და დანერგილია</t>
  </si>
  <si>
    <r>
      <t xml:space="preserve"> გეგმ</t>
    </r>
    <r>
      <rPr>
        <sz val="8.5"/>
        <rFont val="Calibri"/>
        <family val="2"/>
      </rPr>
      <t>ის ფორმები განახლებულია.
 ყველა არასრულწლოვანი  მსჯავრდებულისათვის შემუშავებულია გეგმა</t>
    </r>
  </si>
  <si>
    <t>განახლებული გეგმისა და შეფასების ფორმები დამტკიცებულია.
 ყველა არასრულწლოვანი  მსჯავრდებულისათვის  შემუშავებულია  გეგმა</t>
  </si>
  <si>
    <t xml:space="preserve"> ყველა არასრულწლოვანი  მსჯავრდებულისათვის  შემუშავებულია  გეგმა</t>
  </si>
  <si>
    <t xml:space="preserve"> ყველა არასრულწლოვანი  მსჯავრდებულისათვის  შემუშავებულია გეგმა</t>
  </si>
  <si>
    <t xml:space="preserve">საჭიროების შემთხვევაში გეგმისა და შეფასების ფორმები განახლებულია. </t>
  </si>
  <si>
    <t>მთლიანი ხარჯი 8.5.1.</t>
  </si>
  <si>
    <t>8.5.2.  რეაბილიტაციის ინდივიდუალური გეგმების შემუშავების მექანიზმების დახვეწა (პრობაციის სისტემა)</t>
  </si>
  <si>
    <t xml:space="preserve">რეაბილიტაციის ინდივიდუალური გეგმების მქონე არასრულწლოვანთა რაოდენობა/პროცენტული მაჩვენებელი;             რეაბილიტაციის </t>
  </si>
  <si>
    <r>
      <t xml:space="preserve">სასჯელაღსრულების და პრობაციის სამინისტრო, </t>
    </r>
    <r>
      <rPr>
        <sz val="8.5"/>
        <rFont val="Calibri"/>
        <family val="2"/>
      </rPr>
      <t>პრობაციის ეროვნული სააგენტო</t>
    </r>
  </si>
  <si>
    <t xml:space="preserve">სასჯელის მოხდის ინდივიდუალური გეგმა დანერგილია პრობაციის სისტემაში </t>
  </si>
  <si>
    <t xml:space="preserve"> შეფასების მექანიზმი შემუშავებულია; შეფასების მექანიზმი მოიცავს ზიანის რისკისა და დანაშაულის განმეორების კომპონენტს. შემუშავებულია  მულტიდისციპლინური გუნდის მუშაობის კოცეფცია და ფორმა; ყველა არასრულწლოვანი  მსჯავრდებულდებულისათვის შემუშავებულია რეაბილიტაციის ინდივიდუალური გეგმა სასჯელის მოხდის ინდივიდუალური გეგმის გათვალისწინებით, რომელიც განიხილება მულტიდიცსციპლინური გუნდის მიერ.  </t>
  </si>
  <si>
    <t>ყველა არასრულწლოვანი  მსჯავრდებულდებულისათვის შემუშავებულია რეაბილიტაციის ინდივიდუალური გეგმა სასჯელის მოხდის ინდივიდუალური გეგმის გათვალისწინებით</t>
  </si>
  <si>
    <t>მთლიანი ხარჯი 8.5.2.</t>
  </si>
  <si>
    <r>
      <rPr>
        <b/>
        <sz val="8.5"/>
        <rFont val="Calibri"/>
        <family val="2"/>
      </rPr>
      <t>10.000.00</t>
    </r>
    <r>
      <rPr>
        <sz val="8.5"/>
        <rFont val="Calibri"/>
        <family val="2"/>
      </rPr>
      <t xml:space="preserve"> </t>
    </r>
  </si>
  <si>
    <t xml:space="preserve">55.000.00 </t>
  </si>
  <si>
    <r>
      <t xml:space="preserve">სასჯელაღსრულების და პრობაციის სამინისტრო;
</t>
    </r>
    <r>
      <rPr>
        <sz val="8.5"/>
        <rFont val="Calibri"/>
        <family val="2"/>
        <charset val="204"/>
      </rPr>
      <t>სად, განთლებისა და მეცნიერების სამინისტრო</t>
    </r>
  </si>
  <si>
    <r>
      <t xml:space="preserve">ზოგადი განათლების სრულად </t>
    </r>
    <r>
      <rPr>
        <sz val="8.5"/>
        <rFont val="Calibri"/>
        <family val="2"/>
      </rPr>
      <t xml:space="preserve"> ხელმისაწვდომია </t>
    </r>
  </si>
  <si>
    <t>მთლიანი ხარჯი 8.5.3.</t>
  </si>
  <si>
    <t>165.000.00</t>
  </si>
  <si>
    <t>8.5.4.  თავისუფლების შეზღუდვის დაწესებულების და პატიმრობისა და თავისუფლების აღკვეთის დაწესებულების მსჯავრდებულებისათვის პროფესიული განათლების მიღების ხელშეწყობა</t>
  </si>
  <si>
    <t>პროფესიული გადამზადების კურსები ხელმისაწვდომია ყველა მსჯავრდებული არასრულწლოვანისათვის</t>
  </si>
  <si>
    <r>
      <t xml:space="preserve">სასჯელაღსრულების და პრობაციის სამინისტრო;
</t>
    </r>
    <r>
      <rPr>
        <sz val="8.5"/>
        <rFont val="Calibri"/>
        <family val="2"/>
        <charset val="204"/>
      </rPr>
      <t>სად; განთლებისა და მეცნიერების სამინისტრო</t>
    </r>
  </si>
  <si>
    <t>არაფორმალური პროფესიული განათლებით 2013 წელს უზრუნველყოფილია 107 მსჯავრდებული</t>
  </si>
  <si>
    <t>პროფესიული/ სახელობო სწავლების კურსებში ჩართულ არასრულწლოვან მსჯავრდებულთა რაოდენობის 30%-ით ზრდა წინა  წლის მაჩვენებელან შედარებით</t>
  </si>
  <si>
    <t>პროფესიული/ სახელობო სწავლების კურსებში ჩართულ არასრულწლოვან მსჯავრდებულთა რაოდენობის 10%-ით ზრდა წინა  წლის მაჩვენებელან შედარებით</t>
  </si>
  <si>
    <t>მთლიანი ხარჯი 8.5.4.</t>
  </si>
  <si>
    <t>105.000.00</t>
  </si>
  <si>
    <t>106.500.00</t>
  </si>
  <si>
    <t>108.500.00</t>
  </si>
  <si>
    <t>109.000.00</t>
  </si>
  <si>
    <t>110.000.00</t>
  </si>
  <si>
    <r>
      <t xml:space="preserve">რეაბილიტაციის პროცესის წახალისების მექანიზმი შემუშავებულია; სპორტული და საგანმანათლებლო აქტივობების, პროფესიული სწავლებისა და </t>
    </r>
    <r>
      <rPr>
        <sz val="8.5"/>
        <rFont val="Calibri"/>
        <family val="2"/>
      </rPr>
      <t>ფსიქო-</t>
    </r>
    <r>
      <rPr>
        <sz val="8.5"/>
        <rFont val="Sylfaen"/>
        <family val="2"/>
        <charset val="204"/>
      </rPr>
      <t xml:space="preserve">სოციალური პროგრამების რაოდენობა; საგანმანათლებლო/პროფესიულ პროგრამებში ჩართულ არასრულწლოვანთა რაოდენობა/პროცენტული მაჩვენებელი </t>
    </r>
  </si>
  <si>
    <t>რეაბილიტაციის წახალისების მექანიზმი არ არის შემუშავებული; საგანმანათლებლო-სარეაბილიტაციო პროცესი საჭიროებს უფრო ეფექტიან ორგანიზებას</t>
  </si>
  <si>
    <r>
      <t xml:space="preserve">რეაბილიტაციის წახალისების მექანიზმი შემუშავებულია და დანერგილია;  სპორტული და საგანმანათლებლო აქტივობების, პროფესიული სწავლებისა და </t>
    </r>
    <r>
      <rPr>
        <sz val="8.5"/>
        <rFont val="Calibri"/>
        <family val="2"/>
      </rPr>
      <t>ფსიქო-სოციალური პროგრამების ეტაპობრივად განვითარება</t>
    </r>
  </si>
  <si>
    <r>
      <t xml:space="preserve">სპორტული და საგანმანათლებლო აქტივობები </t>
    </r>
    <r>
      <rPr>
        <sz val="8.5"/>
        <rFont val="Calibri"/>
        <family val="2"/>
      </rPr>
      <t xml:space="preserve">ხელმისაწვდომია.
</t>
    </r>
    <r>
      <rPr>
        <sz val="8.5"/>
        <rFont val="Calibri"/>
        <family val="2"/>
        <charset val="204"/>
      </rPr>
      <t>კვლევაზე დაფუძნებული  ფსიქო-სოციალური პროგრამები შემუშავებული და სტანდრტიზირებულია</t>
    </r>
  </si>
  <si>
    <t>მთლიანი ხარჯი 8.5.5.</t>
  </si>
  <si>
    <t>სპორტისა და ახალგაზრდობის საქმეთა სამინისტრო - 75 000 ლარი</t>
  </si>
  <si>
    <t>სპორტისა და ახალგაზრდობის საქმეთა სამინისტრო - 72 000 ლარი</t>
  </si>
  <si>
    <t>8.5.7. პატიმრობაში მყოფ არასრულწლოვანთა ზოგადი განათლების უზრუნველყოფა</t>
  </si>
  <si>
    <t xml:space="preserve"> საგანმანათლებლო პროგრამები ხელმისაწვდომია წინასწარ პატიმრობაში მყოფი ყველა არასრულწლოვანთა </t>
  </si>
  <si>
    <r>
      <t xml:space="preserve">განათლებისა და მეცნიერების სამინისტრო;
</t>
    </r>
    <r>
      <rPr>
        <sz val="8.5"/>
        <rFont val="Calibri"/>
        <family val="2"/>
      </rPr>
      <t>სასჯელაღსრულებისა და პრობაციის სამინისტრო</t>
    </r>
  </si>
  <si>
    <t>წინასწარ პატიმრობაში მყოფი არასრულწლოვნებიუზრუნველყოფილნი არიან  ზოგადი განათლების სპეციალური სერვისით</t>
  </si>
  <si>
    <r>
      <t xml:space="preserve">საგანმანმათლებლო პროგრამების </t>
    </r>
    <r>
      <rPr>
        <sz val="8.5"/>
        <rFont val="Calibri"/>
        <family val="2"/>
        <charset val="204"/>
      </rPr>
      <t>და პროცესის</t>
    </r>
    <r>
      <rPr>
        <sz val="8.5"/>
        <rFont val="Calibri"/>
        <family val="2"/>
      </rPr>
      <t xml:space="preserve"> ფორმალიზება</t>
    </r>
  </si>
  <si>
    <t>საგანმანათლებლო პროგრმებში მონაწილება მიიღო წინასწარ პატიმრობაში მყოფმა  არასრულწლოვან ბრალდებულებმა/მსჯავრდებულმა ( მათი სურვილის გათვალისწინებით)</t>
  </si>
  <si>
    <t>საგანმანათლებლო პროგრმებში მონაწილება მიიღო წინასწარ პატიმრობაში მყოფმა არასრულწლოვან ბრალდებულებმა/მსჯავრდებულმა (მათი სურვილის გათვალისწინებით)</t>
  </si>
  <si>
    <t>საგანმანათლებლო პროგრმებში მონაწილება მიიღო წინასწარ პატიმრობაში მყოფმა ყველა არასრულწლოვან ბრალდებულებმა/მსჯავრდებულმა (მათი სურვილის გათვალისწინებით)</t>
  </si>
  <si>
    <t>მთლიანი ხარჯი 8.5.8.</t>
  </si>
  <si>
    <t>45.000.00</t>
  </si>
  <si>
    <t>8.5.8. წინასწარ პატიმრობაში მყოფი არასრულწლოვნებისთვის საერთაშორისო სტანდარტების გათვალისწინებით შესაბამისი პირობების უზრუნველყოფა და მათი განცალკევება სრულწლოვანი ბრალდებულებისაგან</t>
  </si>
  <si>
    <t>წინასწარ პატიმრობაში მყოფი არასრულწლოვანთა მოზარდი თავისუფლებააღკვეთილი პირებისგან ცალკე დაწესებულება აშენებულია; საერთაშორისო სტანდარტების გათვალისწინებით შესაბამისი პირობები უზრუნველყოფილია</t>
  </si>
  <si>
    <t>წინასწარ პატიმრობაში მყოფი არასრულწლოვანი ერთ დაწესებულებაშია სრულწლოვანთან</t>
  </si>
  <si>
    <t xml:space="preserve">საერთაშორისო სტანდარტებს შესაბამისი პირობების შექმნა </t>
  </si>
  <si>
    <t xml:space="preserve"> შემუშავებულია და  საბჭოს მიერ დამტკიცებულია   კონცეფცია (მოიცავს საბიუჯეტო გათვლასაც) და გადაგზავნილია მთავრობაში დასამტკიცებლად</t>
  </si>
  <si>
    <t>მთავრობის მიერ გადაწყვეტილება მიღებულია, ბიუჯეტი გამოყოფილია და მშენებლობა დაწყებულია</t>
  </si>
  <si>
    <t>დაწესებულების მშენებლობა და მის გასახსნელად საჭირო მოსამზადებელი სამუშაოები (შიდა რეგულაციის დოკუმენტაცია შედგენილია და დამტკიცებულია, მიმდინარეობს პერსონალის დაქირავება და გადამზადება) დასრულებულია</t>
  </si>
  <si>
    <t>პერსონალის დაქირავება და გადამზადება დასრულებულია</t>
  </si>
  <si>
    <t xml:space="preserve">დაწესებულების მშენებლობა დასრულებულია </t>
  </si>
  <si>
    <t>მთლიანი ხარჯი 8.5.9.</t>
  </si>
  <si>
    <t>2.000.000.00</t>
  </si>
  <si>
    <t>3.000.000.00</t>
  </si>
  <si>
    <t>8.5.9.  რეაბილიტაციისა და რესოციალიზაციის სამოქმედო გეგმის დამტკიცება</t>
  </si>
  <si>
    <t>სამოქმედო გეგმა დამტკიცებულია</t>
  </si>
  <si>
    <t>სამოქმედო გეგმის სამუშაო ვერსია მომზადებულია</t>
  </si>
  <si>
    <t xml:space="preserve">სამოქმედო გეგმა დამტკიცებულია </t>
  </si>
  <si>
    <t>სამოქმედო გეგმა განახლებულია, საჭიროებისამებრ</t>
  </si>
  <si>
    <t>მთლიანი ხარჯი 8.5.10.</t>
  </si>
  <si>
    <t>8.5.10. არასრულწლოვან მსჯავრდებულთა კონტაქტის შენარჩუნება საზოგადოებასთა</t>
  </si>
  <si>
    <t>არასრულწლოვანი მსხჯავრდებულებისათვის შენარჩუნებულია კონტაქტი გარე სოციუმთან</t>
  </si>
  <si>
    <t>სასჯელაღსრულებისა და პრობაციის სამინისტრო, სპორტისა და ახალგაზრდობის სამინისტრო</t>
  </si>
  <si>
    <t>არასრულწლოვანი მსჯავრდებულებს აქვთ საზოგადოებასთან კონტაქტის საშუალება</t>
  </si>
  <si>
    <t xml:space="preserve">ხორციელდება ცნობლი ადამიანების შეხვედრები არასრულწლოვნებთან მათზე პოზიტიური გავლენის მოხდენის მიზნით </t>
  </si>
  <si>
    <t>არასრულწლოვნებისათვის განვითარებულია საზოგადოებასთან ურთიერთობის შესაძლებლობები</t>
  </si>
  <si>
    <t>8.5.11. შიდა და უწყებათაშორისი გარდამავალი მენეჯმენტის გამართვა</t>
  </si>
  <si>
    <t>რეაბილიტაციის პროცესის უწყვეტობის უზრუნველსაყოფად არასრულწლოვანთა დაწესებულებებსა და მათთან მომუშავე უწყებებს შორის ინფორმაციის გაზიარების მექანიზმი შემუშავებულია</t>
  </si>
  <si>
    <t>სასჯელაღსრულების დეპარტამენტი,
 პრობაციის ეროვნული სააგენტო; დანაშაულის პრევენციის ცენტრი</t>
  </si>
  <si>
    <t>არ ხდება დაწესებულებებსა და უწყებებს შორის ინფორმაციის გაზიარება</t>
  </si>
  <si>
    <t>შიდა და გარე გარდამავალი მენეჯმენტის მექანიზმი შემუშავებული და დამტკიცებულია</t>
  </si>
  <si>
    <t>უზრუნველყოფილია დაწესებულებებსა და უწყებებს შორის ინფორმაციის გაზიარება</t>
  </si>
  <si>
    <t>შედეგი 8.6. პროფესიონალების სპეციალიზაცია არასრულწლოვანთა საკითხებში</t>
  </si>
  <si>
    <t>მთლიანი ხარჯი 8.6.</t>
  </si>
  <si>
    <t xml:space="preserve">8.6.1. არასრულწლოვანთა მართლმსაჯულების კოდექსის საკითხებში არასრულწლოვანებთან სპეციალიზაციის უზრუნველყოფა </t>
  </si>
  <si>
    <t xml:space="preserve"> პროფესიონალთა რაოდენობა/პროცენტული  მაჩვენებელი;    ტრენინგების რაოდენობა; </t>
  </si>
  <si>
    <t>საქართველოს მთავარი პროკურატურა;
იუსტიციის სასწავლო ცენტრი, შსს, შსს აკადემია, 
იუსტიციის უმაღლესი სკოლა, სასჯელაღსრულების და პრობაციის სამინისტრო; იუსრიდიული დახმარების სამსახური; განათლებისა და მეცნიერების სამინისტრო, შრომის, ჯანმრთელობის და სოციალური დაცვის სამინისტრო, დანაშაულის პრევენციის ცენტრი</t>
  </si>
  <si>
    <t>სპეციალიზირებულ პროკურორების, მოსამართლეების, გამომძიებლების და იურიდიული დახმარების ადვოკატების გადამზადების მიზნით კურიკულუმის შემუშავებაზე მუშაობის დაწყება</t>
  </si>
  <si>
    <t xml:space="preserve">სპეციალიზირებულ პროკურორების, მოსამართლეების, გამომძიებლების და იურიდიული დახმარების ადვოკატების, სასჯელაღსრულების მუშაკების, ადვოკატების სპეციალიზაციის მოდულების/კურიკულუმების შედგენა და სატრენინგო მასალების მომზადება; სამუშაო აღწერილობების შემუშავება; პროფესიონალთა გადამზადება;  მოსამართლეების, პროკურორების და ადვოკატების მინიმუმ 1 ერთობლივი შეხვედრა. არასრულწლოვნებთან მომუშავე სპეციალისტების სამუშაო აღწერილობები;  არასრულწლოვანებთან მოპყრობის სამართლებრივ და ფსიქოლოგიურ თავისებურებებზე პროფესიონალთა განგრძობითი გადამზადება;  
</t>
  </si>
  <si>
    <t xml:space="preserve"> პროფესიონალთა გადამზადება; არასრულწლოვანთა მართლმსაჯულებაში სპეციალიზებული პროკურორების საპროკურორო საქმიანობის მონიტორინგის შედეგების ამსახველი ანალიზი; რეკომენდაციების მომზადება სპეციალიზებული პროკურორებისთვის; მოსამართლეების, პროკურორების და ადვოკატების მინიმუმ 2 ერთობლივი შეხვედრა. სპეციალიზაციის მოდულის/კურიკულუმების შედგენა და სატრენინგო მასალების მომხადება; სამუშაო აღწერილობების შემუშავება; პროფესიონალთა გადამზადება;   
</t>
  </si>
  <si>
    <t>რეკომენდაციების შესრულების მდგომარეობის ანალიზი; ახალი  პროფესიონალების გადამზადება, საჭიროებისამებრ</t>
  </si>
  <si>
    <t xml:space="preserve">ახალი  პროფესიონალების გადამზადება, საჭიროებისამებრ; </t>
  </si>
  <si>
    <t>ახალი  პროფესიონალების გადამზადება, საჭიროებისამებრ</t>
  </si>
  <si>
    <t xml:space="preserve">8.6.2  დაზარალებულ და მოწმე ბავშვებთან მუშაობაში ჩართულ პროფესიონალებისათვის  ტრენინგების ორგანიზება </t>
  </si>
  <si>
    <t>გადამზადებულ პროფესიონალთა რაოდენობა/პროცენტული  მაჩვენებელი;                            ტრენინგების რაოდენობა</t>
  </si>
  <si>
    <r>
      <t xml:space="preserve">მთავარი პროკურატურა;
იუსტიციის სასწავლო ცენტრი, შსს, </t>
    </r>
    <r>
      <rPr>
        <sz val="8.5"/>
        <rFont val="Calibri"/>
        <family val="2"/>
        <charset val="204"/>
      </rPr>
      <t>სასჯელაღსრულების და პრობაციის სასწავლო ცენტრი, UNICEF, EU პროექტი</t>
    </r>
  </si>
  <si>
    <t xml:space="preserve">სპეციალიზირებულ პროკურორთა, მოსამართლეთა და იურიდიული დახმარების ადვოკატთა გადამზადება მოწმე და დაზარალებულ არასრულწლოვანთა საკითხებზე  </t>
  </si>
  <si>
    <t>მთლიანი ხარჯი 8.6.2.</t>
  </si>
  <si>
    <t>b) დონორების მხარდაჭერა</t>
  </si>
  <si>
    <t xml:space="preserve">იუნისეფი, ევროკავშირის პროექტი </t>
  </si>
  <si>
    <t>იუნისეფი</t>
  </si>
  <si>
    <t>შედეგი 8.7. საინფორმაციო სისტემის განვითარება</t>
  </si>
  <si>
    <t>მთლიანი ხარჯი 8.7.</t>
  </si>
  <si>
    <t>8.7.1. სისხლის სამართლის პროცესის არასრულწლოვან მონაწილეებთან დაკავშირებული  საინფორმაციო სისტემის დახვეწა</t>
  </si>
  <si>
    <t>განრიდებისა და მედიაციის  ელექტრონული საქმისწარმოების პროგრამა დანერგილია</t>
  </si>
  <si>
    <t xml:space="preserve">განრიდებისა და მედიაციის  არსებული ელექტრონული საქმისწარმოების პროგრამის ხარვეზების აღმოფხვრა </t>
  </si>
  <si>
    <t>განრიდებისა და მედიაციის  არსებული ელექტრონული საქმისწარმოების პროგრამის ხარვეზების აღმოფხვრა და მისი პრაქტიკაში დანერგვა</t>
  </si>
  <si>
    <t xml:space="preserve">განრიდებისა და მედიაციის პროგრამის ელექტრონული საქმისწარმოების სისტემის მუშაობისას გამოვლენილი ხარვეზების აღმოხვრა </t>
  </si>
  <si>
    <t>მთლიანი ხარჯი 8.7.1</t>
  </si>
  <si>
    <t>8.7.2.  მართლმსაჯულების სისტემაში მოხვედრილ არასრულწლოვნებთან დაკავშირებით ერთიანი სტატისტიკური  ანგარიშის მომზადება</t>
  </si>
  <si>
    <t>ერთიანი სტატისტიკური ანგარიში შემუშავებულია</t>
  </si>
  <si>
    <t>შსს; მთავარი პროკურატურა, სასამართლო,  იუსტიციის სამინისტრო</t>
  </si>
  <si>
    <t>მართლთმსაჯულების სისტემაში მოხვედრილ არასრულწლოვნებთან დაკავშირებით ინფორმაცია  სტატისტიკური მონაცემები არასრულყოფილად  არის ასახული მხოლოდ სისხლის სამართლის ერთიან სტატისტიკურ ანგარიშში</t>
  </si>
  <si>
    <t xml:space="preserve">არსებული და ხელმისაწვდომი სტატისტიკური ინფორმაციის იდენტიფიცირება; </t>
  </si>
  <si>
    <t>უწყებათაშორისი თანამშრომლობის მემორანდუმი დადება; მართლმსაჯულების სისტემაში მოხვედრილ არასრულწლოვნებთან დაკავშირებით ერთიანი სტატისტიკური ანგარიშის კონცეფციის შემუშავება;           სტატისტიკის წარმოების ერთიანი სტანდარტების შემუშავება</t>
  </si>
  <si>
    <t>ერთიანი სტატისტიკური ანგარიში შემუშავებული  და გამოქვეყნებულია</t>
  </si>
  <si>
    <t xml:space="preserve"> ერთიანი სტატისტიკური ანგარიში შემუშავებული  და გამოქვეყნებულია</t>
  </si>
  <si>
    <t>მთლიანი ხარჯი 8.7.2.</t>
  </si>
  <si>
    <t>8.7.2. მართლმსაჯულების სისტემაში მოხვედრილ არასრულწლოვნებთან დაკავშირებით ანალიტიკური კვლევების მომზადება და გამოქვეყნება</t>
  </si>
  <si>
    <t>მართლმსაჯულების სისტემაში მოხვედრილ არასრულწლოვნებთან დაკავშირებით მომზადებული ანალიტიკური კვლევები გამოქვეყნებულია</t>
  </si>
  <si>
    <t>მთავარი პროკურატურა. შსს</t>
  </si>
  <si>
    <t>მართლმსაჯულების სისტემაში მოხვედრილ არასრულწლოვნებთან დაკავშირებით ანალიტიკური კვლევების არ მზადდება</t>
  </si>
  <si>
    <t xml:space="preserve">განრიდება და მედიაციის პროგრამის და აღკვეთის ღონისძიებების გამოყენების შესახებ კვლევები ჩატარებულია </t>
  </si>
  <si>
    <t>ანალიტიკური კვლევები შემუშავებული და გამოქვეყნებულია</t>
  </si>
  <si>
    <t>ანალიტიკური კვლევები შემუშავებული და გამოქვეყნებულია; კვლევის პრეზენტაცია.</t>
  </si>
  <si>
    <t>მთლიანი ხარჯი 8.7.3.</t>
  </si>
  <si>
    <r>
      <rPr>
        <b/>
        <sz val="8.5"/>
        <rFont val="Calibri"/>
        <family val="2"/>
      </rPr>
      <t xml:space="preserve">UNICEF 12.000.00 </t>
    </r>
    <r>
      <rPr>
        <sz val="8.5"/>
        <rFont val="Calibri"/>
        <family val="2"/>
      </rPr>
      <t>აშშ დოლარი</t>
    </r>
  </si>
  <si>
    <t>შედეგი 8.8. საზოგადოებრივი ცნობიერების ამაღლება და განათლება</t>
  </si>
  <si>
    <t>8.8.1.  არასრულწლოვანთა მართლმსაჯულების საკითხებთან დაკავშირებით განხორციელებული და დაგეგმილი რეფორმების შესახებ ცნობიერების ამაღლების მიზნით საინფორმაციო კამპანიის დაგეგმვა</t>
  </si>
  <si>
    <t>ცნობიერების ამაღლების კამპანიის ჩასატარებლად გეგმა შემუშავებულია</t>
  </si>
  <si>
    <t>საბჭო, სამუშაო ჯგუფი</t>
  </si>
  <si>
    <t xml:space="preserve">საზოგადოებასთანკომუნიკაცია არ ატარებს სისტემატურ ხასიათს  </t>
  </si>
  <si>
    <t>არასრულწლოვანთა კოდექსის ცნობიერების ამაღლების კამპანიის დაგეგმვა და განხორციელება</t>
  </si>
  <si>
    <t>არასრულწლოვანთა მართლმსაჯულების საკითხებზე კამპანიის დაგეგმვა და განხორციელება</t>
  </si>
  <si>
    <t>8.8.2.   არასრულწლოვანთა მართლმსაჯულების შესახებ საუნივერსიტეტო მოდულის შემუშავება და დანერგვა</t>
  </si>
  <si>
    <t>საუნივერსიტეტო მოდული  დანერგილია უმაღლეს საგანმანათლებლო დაწესებულებებში</t>
  </si>
  <si>
    <t>განათლებისა და მეცნიერების სამინისტრო, UNICEF</t>
  </si>
  <si>
    <t>საუნივერსიტეტო  მოდული შემუშავებულია</t>
  </si>
  <si>
    <t>საუნივერსიტეტო მოდულის დანერგილია შესაბამის უმაღლეს საგანმანათლებლო დაწესებულებებში</t>
  </si>
  <si>
    <t xml:space="preserve">საუნივერსიტეტო მოდულის შესაბამისად უმაღლეს საგანმანათლებლო დაწესებულებებში სწავლების დაგეგმვა  </t>
  </si>
  <si>
    <t>მთლიანი ხარჯი 8.8.2.</t>
  </si>
  <si>
    <t xml:space="preserve">8. არასრულწლოვანთა მართლმსაჯულების რეფორმა </t>
  </si>
  <si>
    <t xml:space="preserve">9. იურიდიული განათლების რეფორმა </t>
  </si>
  <si>
    <t>ინდიკატორები/ მოქმედებები</t>
  </si>
  <si>
    <t>საწყისი ეტაპი                                 (2009)</t>
  </si>
  <si>
    <r>
      <t xml:space="preserve">მიზანი 9: </t>
    </r>
    <r>
      <rPr>
        <sz val="9"/>
        <rFont val="Sylfaen"/>
        <family val="1"/>
      </rPr>
      <t xml:space="preserve"> იურიდიული განათლება 
გამჭვირვალე სისტემის შექმნა იურიდიულ პროფესიაში შესვლისთვის, განათლების ხარისხის უზრუნველ-ყოფა და სიცოცხლის მანძილზე სწავლის სისტემის დანერგვა
</t>
    </r>
  </si>
  <si>
    <t>პრიორიტეტულია მაღალი ხარისხის იურიდიული განათლების სისტემის ჩამოყალიბება და იურიდიული პროფესიის წარმომადგენელთათვის სიღრმისეული და განგრძობადი განათლების უზრუნველყოფა. იურიდიულ განათლებაზე ხელმისაწვდომობის გაზრდა.</t>
  </si>
  <si>
    <t xml:space="preserve">შედეგი 9.1 იურიდიული განათლების სახელმწიფო რეგულირება შეთანხმებულია და ძალაშია </t>
  </si>
  <si>
    <t>იურიდიულ პროფესიაში შესვლის მარეგულირებელი  ობიექტური, ნათელი და არადისკრიმინაციული წესების არსებობა.</t>
  </si>
  <si>
    <t xml:space="preserve">განსაზღვრულია დაინტერესებული მხარეები;
კითხვარები შევსებულია შესაბამისი სამიზნე ჯგუფების მიერ
</t>
  </si>
  <si>
    <t xml:space="preserve">კითხვარების შედეგების ანალიზი განხორციელებულია; დარგობრივი დოკუმენტი მომზადებული და დამტკიცებული </t>
  </si>
  <si>
    <t xml:space="preserve">ერთიანი საკვალიფიკაციო გამოცდის მარეგულირებელი ნორმატიული ბაზა შემუშავებულია </t>
  </si>
  <si>
    <t>საგამოცდო სისტემა ჩამოყალიბებულია (სამართლებრივი ბაზა, ტესტები, პრაქტიკული მაგალითები და ა.შ.)</t>
  </si>
  <si>
    <t>ერთიანი საკვალიფიკაციო გამოცდები დამკვიდრებულია;
მინიმუმ ერთი გამოცდა ორგანიზებულია</t>
  </si>
  <si>
    <t>ერთიანი საკვალიფიკაციო გამოცდები დამკვიდრებულია;</t>
  </si>
  <si>
    <t>ბიუჯეტი 9.1</t>
  </si>
  <si>
    <t>შედეგი 9.2 აკრედიტაციის სისტემა შექმნილია</t>
  </si>
  <si>
    <t>აკრედიტებული იურიდიული პროგრამების პროცენტული შეფარდება არსებულ იურიდიულ პროგრამებთან</t>
  </si>
  <si>
    <t xml:space="preserve">არსებობს აკრედიტაციის ზოგადი სამართლებრივი ბაზა </t>
  </si>
  <si>
    <r>
      <t xml:space="preserve">ავტორიზაციისა და აკრედიტაციის სისტემა ძალაშია; სამართალმცოდნეობის საგანმანათლებლო პროგრამების აკრედიტაცია კანონის თანახმად სავალდებულოა </t>
    </r>
    <r>
      <rPr>
        <b/>
        <sz val="11"/>
        <rFont val="Sylfaen"/>
        <family val="1"/>
      </rPr>
      <t/>
    </r>
  </si>
  <si>
    <t xml:space="preserve">შემუშავებულია ის  მინიმალური მოთხოვნები (აკრედიტაციის სტანდარტები), რომლებიც უნდა დააკმაყოფილონ იურიდიული პროფესიების წარმომადგენლებმა </t>
  </si>
  <si>
    <t>სამართალმცოდნეობის საგანმანათლებლო პროგრამების 40 % აკრედიტებულია</t>
  </si>
  <si>
    <t>სამართალმცოდნეობის საგანმანათლებლო პროგრამების 80 % აკრედიტებულია</t>
  </si>
  <si>
    <t xml:space="preserve">სამართალმცოდნეობის საგანმანათლებლო პროგრამების 100% აკრედიტებულია </t>
  </si>
  <si>
    <t>1. აკრედიტაციის პროცედურის ცვლილება;
2. აკრედიტაციის სტანდარტებისა და სამართლის საგანმანათლებლო პროგრამის დარგობრივი მახასიათებლის  ცვლილება.</t>
  </si>
  <si>
    <t>1. აკრედიტაციის ახალი სტანდარტებისა და პროცედურების დანერგვა;
2. აკრედიტაციის ექსპერტთა შემადგენლობის გადახალისება და აკრედიტაციის პროცესში უცხოელი ექსპერტების ჩართვა.</t>
  </si>
  <si>
    <t>არსებული სამართლის პროგრამების განმეორებითი აკრედიტაცია</t>
  </si>
  <si>
    <t>1. არსებული სამართლის პროგრამების განმეორებითი აკრედიტაცია;
2. საჭიროების შემთხვევაში სამართლის საგანმანათლებლო პროგრამის დარგობრივი მახასიათებლის ცვლილება.</t>
  </si>
  <si>
    <t>ბიუჯეტი 9.2</t>
  </si>
  <si>
    <t>შედეგი 9.3 განგრძობადი განათლება;  სასწავლო პროგრამების განხორციელება დაიწყო</t>
  </si>
  <si>
    <t xml:space="preserve">იმ იურისტების პროცენტული რაოდენობა, რომლებმაც გაიარეს განგრძობადი განათლების სასწავლო პროგრამები. </t>
  </si>
  <si>
    <t>განგრძობადი განათლების სასწავლო პროგრამები არ არსებობს</t>
  </si>
  <si>
    <r>
      <t xml:space="preserve">განგრძობადი განათლების  სასწავლო პროგრამებთან დაკავშირებით  საუკეთესო გამოცდილების შესწავლა და შედარებითი ანალიზი    </t>
    </r>
    <r>
      <rPr>
        <b/>
        <sz val="11"/>
        <rFont val="Sylfaen"/>
        <family val="1"/>
      </rPr>
      <t/>
    </r>
  </si>
  <si>
    <t>განხილვები იურიდიული პროფესიების წარმომადგენლებთან ერთად ნორმატიული ბაზის შექმნასთან დაკავშირებით</t>
  </si>
  <si>
    <t>შექმნილია განგრძობადი განათლების სასწავლო პროგრამების აკრედიტაციის სისტემა</t>
  </si>
  <si>
    <t xml:space="preserve">განგრძობადი განათლების სასწავლო პროგრამების განმახორციელებელი დაწესებულებები/ორგანიზაციები აკრედიტებულია </t>
  </si>
  <si>
    <t>არსებობს მხოლოდ აკრედიტებული განგრძობადი განათლების სასწავლო პროგრამები</t>
  </si>
  <si>
    <t>ბიუჯეტი 9.3</t>
  </si>
  <si>
    <t>საწყისი ეტაპი</t>
  </si>
  <si>
    <t>პროგრამის მიზანი 10 – სახალხო დამცველი: ხელმისაწვდომი, ქმედითი და ეფექტიანი აპარატი, ადამინის უფლებათა დაცვის მდგომარეობის გაუმჯობესება.</t>
  </si>
  <si>
    <t xml:space="preserve">პრევენციის ეროვნული მექანიზმის ფარგლებში განხორციელებული ვიზიტების რაოდენობა წლის განმავლობაში;
ყველა ტიპის დახურული დაწესებულებების მოცვა გეგმიური და არაგეგმიური მონიტორინგის ფარგლებში;
მომზადებული სპეცილური და საპარლამენტო ანგარიშები;
სამოქალაქო განათლების მხრივ განხორციელებული აქტივობების აღწერა და რაოდენობა;
სახალხო დამცველის აპარატის მიერ განხილული განცხადებების რაოდენობა;
დარღვეული უფლებების ფაქტებზე სახალხო დამცველის მიერ გაცემული რეკომენდაციების რაოდენობა;
აღდგენილი უფლებების ფაქტების და მათი რაოდენობის მონიტორინგი
</t>
  </si>
  <si>
    <t>მთლიანად 10</t>
  </si>
  <si>
    <t>სახელმწიფო დაფინანსება</t>
  </si>
  <si>
    <t>მოსაძიელებლი სახსრები</t>
  </si>
  <si>
    <t xml:space="preserve">შედეგი 10.1. შესაბამისი საკანონმდებლო ცვლილებების განხორციელება სახალხო დამცველის როლის, დამოუკიდებლობის და მანდატის გაძლიერებისთვის </t>
  </si>
  <si>
    <t xml:space="preserve">განხორციელებული ცვლილებების პრაქტიკაში იმპლემენტაციის შეფასება;
</t>
  </si>
  <si>
    <t>საქართველოს პარლამენტის მიერ საკანონმდებლო ცვლილებების მიღება</t>
  </si>
  <si>
    <t xml:space="preserve">ცვლილებების იმპლემენტაცია და შეფასება </t>
  </si>
  <si>
    <t xml:space="preserve">ცვლილებების შედეგების ანალიზი </t>
  </si>
  <si>
    <t>ჯამი 10.1</t>
  </si>
  <si>
    <t>მოსაძებელი სახსრები</t>
  </si>
  <si>
    <t>შედეგი 10.2. სახალხო დამცველის აპარატის საქმიანობის ეფექტურობის გაზრდა და მოქალაქეთა ხელმისაწვდომობის გაუმჯობესება</t>
  </si>
  <si>
    <t>საქმისწარმოების ელექტრონული სისტემის  დანერგილია; რეგიონული ოფისების, ადგილობრივი წარმომადგენლებისა და რეგიონულ ოფისებში ადამიანური რესურსის რაოდენობა.</t>
  </si>
  <si>
    <t>აპარატზე მოსახლეობის ხელმისაწვდომობისთვის, სახალხო დამცველს აქვს 7 რეგიონული ოფისი. ხელმისაწვდომობის შემდგომი გაუმჯობესებისთვის, საჭიროა იმ რეგიონების დაფარვაც, სადაც სახალხო დამცველს ოფისები არ აქვს. ამ მიზნით სახალხო დამცველი გეგმავს რეგიონული ოფისების ან ადგილობრივი წარმომადგენლების რაოდენობის გაზრდას, ასევე  რეგიონული ოფისების შესაძლებლობათა გაძლიერებას. საქმიანობის ეფექტურობის გაზრდის მიზნით აპარატში დაინერგა საქმისწარმოების ელექტრონული სისტემა.</t>
  </si>
  <si>
    <t>სისტემა ოპერაციულია საქართველოს სახალხო დამცველის ყველა რეგიონულ ოფისში</t>
  </si>
  <si>
    <t xml:space="preserve">სისტემის მუშაობისა და აპარატის საქმიანობაზე მისი გავლენის შეფასება. </t>
  </si>
  <si>
    <t>სისტემის მუშაობისა და აპარატის საქმიანობაზე მისი გავლენის შეფასება. რეგიონული ოფისებისა და ადგილობრივი წარმომადგენლების რაოდენობა.</t>
  </si>
  <si>
    <t>ჯამი  10.2.</t>
  </si>
  <si>
    <t>მოსაძიებელი სახსრები</t>
  </si>
  <si>
    <t xml:space="preserve">საქმიანობა 10.2.1. დაინერგა ელექტრონული პროგრამა, რომელიც უზრუნველყოფს საჩივრების მიღებას და მართვას სქართველოს სახალხო დამცველის როგორც ცენტრალურ, ისე ყველა რეგიონულ ოფისში. </t>
  </si>
  <si>
    <t>სახალხო დამცველის აპარატში მოქმედებს საქმისწარმოების ელექტრონული პროგრამა.</t>
  </si>
  <si>
    <t xml:space="preserve">საქართველოს სახალხო დამცველის აპარატმა შეიმუშავა სპეციალური პროგრამა საჩივრების მართვისთვის. იგი მოქმედებს საქართველოს სახალხო დამცველის როგორც ცენტრალურ, ისე რეგიონულ  ოფისებში. თანამშრომლებმა გაიარეს შესაბამისი ტრენინგ კურსები სისტემაში ეფექტური მუშაობისთვის. </t>
  </si>
  <si>
    <t xml:space="preserve">სისტემა მოქმედებს საქართველოს სახალხო დამცველის ყველა  ოფისში. </t>
  </si>
  <si>
    <t xml:space="preserve">სისტემის მუშაობის და მისი გავლენის შეფასება.  </t>
  </si>
  <si>
    <t xml:space="preserve">სისტემის მუშაობის და გავლენის შეფასება. სისტემის შემდგომი გაუმჯობესებისთვის  რეკომენდაციების მომზადება. </t>
  </si>
  <si>
    <t>ბიუჯეტი 10.2.1</t>
  </si>
  <si>
    <t xml:space="preserve">საქმიანობა 10.2.2. სახალხო დამცველის რეგიონული ოფისების, ადგილობრივი წარმომადგენლების და არსებულ რეგიონულ ოფისებში ადამიანური რესურსის ზრდა </t>
  </si>
  <si>
    <t>რეგიონული ოფისების, ადგილობრივი წარმომადგენლებისა და რეგიონულ ოფისებში ადამიანური რესურსის რაოდენობა</t>
  </si>
  <si>
    <t xml:space="preserve">რეგიონებში ადამიანის უფლებათა დაცვის მიზნით აუცილებელია რეგიონული ოფისების ან ადგილობრივი წარმომადგენლების რაოდენობის ზრდა, ასევე რეგიონული ოფისების შესაძლებლობათა გაძლიერება. რეგიონული ოფისებისა და ადგილობრივი წარმომადგენლების საქმიანობის ეფექტური კოორდინაციის მიზნით, შეიქმნა რეგიონული ოფისების მართვის სამმართველო. </t>
  </si>
  <si>
    <t>რეგიონული ოფისების, ადგილობრივი წარმომადგენლების რაოდენობის გაზრდა. სიახლის შესახებ მოსახლეობის ინფორმირება</t>
  </si>
  <si>
    <t xml:space="preserve">რეგიონული ოფისების, ადგილობრივი წარმომადგენლების რაოდენობის გაზრდა; თანამშრომელთა და რეგიონული ოფისების რაოდენობის შენარჩუნება. </t>
  </si>
  <si>
    <t>1.თანამშრომელთა და რეგიონული ოფისების რაოდენობის შენარჩუნება; 2. რეგიონული სამსახურების შესაძლებლობების განვითარება; 3. ადამიანის უფლებათა სავარაუდო დარღვევების შესახებ განცხადების/საჩივრების მიღება, განხილვა და შესაბამისი რეაგირება; 4.რეგიონულ დონეზე მომუშავე სამოქალაქო საზოგადოებრივ ორგანიზაციებთან ერთად ერთობლივი ღონისძიებების შემუშავება/განხორციელება; 5. რეგიონული ანგარიშის მომზადება; 6.    რეგიონული ვიზიტების განხორციელება.</t>
  </si>
  <si>
    <t>1.თანამშრომელთა და რეგიონული ოფისების რაოდენობის ზრდა. 2. რეგიონული სამსახურების შესაძლებლობების განვითარება; 3. ადამიანის უფლებათა სავარაუდო დარღვევების შესახებ განცხადების/საჩივრების მიღება, განხილვა და შესაბამისი რეაგირება; 4.რეგიონულ დონეზე მომუშავე სამოქალაქო საზოგადოებრივ ორგანიზაციებთან ერთად ერთობლივი ღონისძიებების შემუშავება/განხორციელება; 5. რეგიონული ანგარიშის მომზადება; 6.    რეგიონული ვიზიტების განხორციელება.</t>
  </si>
  <si>
    <t>1.თანამშრომელთა და რეგიონული ოფისების რაოდენობის შენარჩუნება.  2. რეგიონული სამსახურების შესაძლებლობების განვითარება; 3. ადამიანის უფლებათა სავარაუდო დარღვევების შესახებ განცხადების/საჩივრების მიღება, განხილვა და შესაბამისი რეაგირება; 4.რეგიონულ დონეზე მომუშავე სამოქალაქო საზოგადოებრივ ორგანიზაციებთან ერთად ერთობლივი ღონისძიებების შემუშავება/განხორციელება; 5. რეგიონული ანგარიშის მომზადება; 6.    რეგიონული ვიზიტების განხორციელება.</t>
  </si>
  <si>
    <t xml:space="preserve">1.თანამშრომელთა და რეგიონული ოფისების რაოდენობის შენარჩუნება. 2. რეგიონული სამსახურების შესაძლებლობების განვითარება; 3. ადამიანის უფლებათა სავარაუდო დარღვევების შესახებ განცხადების/საჩივრების მიღება, განხილვა და შესაბამისი რეაგირება; 4.რეგიონულ დონეზე მომუშავე სამოქალაქო საზოგადოებრივ ორგანიზაციებთან ერთად ერთობლივი ღონისძიებების შემუშავება/განხორციელება; 5. რეგიონული ანგარიშის მომზადება; 6.    რეგიონული ვიზიტების განხორციელება. </t>
  </si>
  <si>
    <t>ბიუჯეტი 10.2.2</t>
  </si>
  <si>
    <t xml:space="preserve">შედეგი 10.3. ადამიანის უფლებათა დაცვის შესახებ საზოგადოების ინფორმირებულობის ზრდა </t>
  </si>
  <si>
    <t xml:space="preserve">1) საანგარიშო პერიოდში საგანმანათლებლო აქტივობების რაოდენობა; 2) ადამიანის უფლებათა სკოლის შექმნა და მისი შესაძლებლობათა გაძლიერება
</t>
  </si>
  <si>
    <t>საქართველოს სახალხო დამცველის აპარატი ახორციელებს # საგანმანათლებლო აქტივობას წელიწადში. სხვადასხვა სამიზნე ჯგუფებს სახალხო დამცველის აპარატი სთავაზობს სასწავლო კურსებს.</t>
  </si>
  <si>
    <t>სამოქალაქო განათლების და საინფორმაციო კამპანიების განხორციელება</t>
  </si>
  <si>
    <t>ჯამი 10.3.</t>
  </si>
  <si>
    <t>საქმიანობა 10.3.1.   ადამიანის უფლებათა დაცვის, საქართველოს კანონმდებლობის და საერთაშორისო სტანდარტების შესახებ საგანმანათლებლო აქტივობების (ტრენინგები, სემინარები და სამუშაო შეხვედრების) ორგანიზება  სამოქალაქო განათლების ცენტრების/ბიბლიოთეკების მეშვეობით</t>
  </si>
  <si>
    <t>1) სამოქალაქო განათლების მხრივ განხორციელებული აქტივობების რაოდენობა. 2) ცნობიერების ამაღლების დონის  შეფასება</t>
  </si>
  <si>
    <t>საქართველოს სახალხო დამცველის აპარატი წლიურად ატარებს რამდენიმე საგანმანათლებლო აქტივობას სხვადასხვა სამიზნე ჯგუფებისთვის - დაკავებული პირები, დევნილები, ბავშვები, მათ შორის მოზარდები და სხვა.</t>
  </si>
  <si>
    <t>საერთაშორისო სტანდარტებისა და საქართველოს კანონმდებლობის შესაბამისად ადამიანის უფლებათა დაცვის შესახებ საგანმანათლებლო აქტივობების ორგანიზება საქართველოს სახალხო დამცველის აპარატის რეგიონულ ოფისებში. საერთაშორისო სტანდარტებისა და საქართველოს კანონმდებლობის შესაბამისად ადამიანის უფლებათა დაცვის შესახებ სამუშაო შეხვედრების ორგანიზება მოზარდებისთვის</t>
  </si>
  <si>
    <t xml:space="preserve">საერთაშორისო სტანდარტებისა და საქართველოს კანონმდებლობის შესაბამისად ადამიანის უფლებათა დაცვის შესახებ საგანმანათლებლო აქტივობების ორგანიზება. საქართველოს სახალხო დამცველის საინფორმაციო ბიულეტენის ყოველთვიური გამოცემა; ადამიანის უფლებათა თემატიკაზე ყოველთვიურად საჯარო დებატების გამართვა; ადამიანის უფლებათა თემატიკაზე კონკურსების ჩატარება სხვადასხვა სამიზნე ჯგუფებისთვის;
ადამიანის უფლებათა თემაზე სხვადასხვა პუბლიკაციების გამოცემა და გავრცელება;
საქართველოს სახალხო დამცველის ანგარიშების გამოცემა და სხვადასხვა დონეზე წარდგენა;
</t>
  </si>
  <si>
    <t>ბიუჯეტი 10.3.1</t>
  </si>
  <si>
    <t>საქმიანობა 10.3.2. ადამიანის უფლებების შესახებ სოციალური რეკლამების დამზადება და ეთერით გაშვება</t>
  </si>
  <si>
    <t>საქართველოს სახალხო დამცველისადმი მომართვიანობის გაზრდა</t>
  </si>
  <si>
    <t>სოციალური რეკლამების ეთერით გაშვების გაგრძელების აუცილებლობა ადამიანის უფლებათა შესახებ ინფორმაციის გაზრდის მიზნით.</t>
  </si>
  <si>
    <t xml:space="preserve">შერჩევითობის პრინციპის საფუძველზე სოციალური რეკლამის ეთერით გაშვება ადამიანის უფლებებისა და მათი დაცვის მექანიზმების შესახებ. </t>
  </si>
  <si>
    <t xml:space="preserve">შერჩევითობის პრინციპის საფუძველზე სოციალური რეკლამის ეთერით გაშვება ადამიანის უფლებებისა და მათი დაცვის მექანიზმების შესახებ.  </t>
  </si>
  <si>
    <t>ბიუჯეტი 10.3.2</t>
  </si>
  <si>
    <t>საქმიანობა 10.3.3. ახალგაზრდებისთვის ინტერნეტ კონკურსის – "მე ომბუდსმენი" – ორგანიზება</t>
  </si>
  <si>
    <t>კონკურსში მონაწილეთა რაოდენობა, მონაწილეთა განაწილება რეგიონების მიხედვით;</t>
  </si>
  <si>
    <t>საქართველოს სახალხო დამცველის აპარატი წლიურად ატარებს სხვადასხვა შეჯიბრებებს და მათში მონაწილეობა დამაკმაყოფილებელია. "მე ომბუდსმენი"-ს ჩატარებისთვის შეიქმნა და ფუნქციონირებს ელექტრონული მოდული.</t>
  </si>
  <si>
    <t>"მე – ომბუდსმენი 2013"–ის ჩატარება</t>
  </si>
  <si>
    <t>"მე – ომბუდსმენი 2014"–ის ჩატარება</t>
  </si>
  <si>
    <t>"მე – ომბუდსმენი 2015"–ის ჩატარება</t>
  </si>
  <si>
    <t>"მე – ომბუდსმენი 2016"–ის ჩატარება</t>
  </si>
  <si>
    <t>"მე – ომბუდსმენი 2017"–ის ჩატარება</t>
  </si>
  <si>
    <t>"მე – ომბუდსმენი 2018"–ის ჩატარება</t>
  </si>
  <si>
    <t>"მე – ომბუდსმენი 2019"–ის ჩატარება</t>
  </si>
  <si>
    <t>ბიუჯეტი  10.3.3.</t>
  </si>
  <si>
    <t xml:space="preserve">შედეგი 10.4. სახალხო დამცველის აპარატის ინსტიტუციური მდგრადობის  შენარჩუნება და გაძლიერება. თანამშრომელთა პროფესიული განვითარების ხელშეწყობა </t>
  </si>
  <si>
    <t xml:space="preserve">1) აპარატის თანამშრომლებისთვის ჩატარებული ტრენინგების რაოდენობა
2) სახალხო დამცველის სპეციალიზებული დეპარტამენტების/ცენტრების მდგრადობის შენარჩუნება და გაძლიერება
</t>
  </si>
  <si>
    <t xml:space="preserve">სახალხო დამცველის აპარატისთვის ყოველწლიურად ტარდება სხვადასხვა ტიპის ტრენინგები, რომელიც თანამშრომელთა პროფესიული განვითარებისთვის  მნიშვნელოვანია. საჭიროა ამ ტენდენციის შენარჩუნება. </t>
  </si>
  <si>
    <t>ყოველწლიური ტრენინგ პროგრამების შემუშავება და განხორციელება. 1. მინიმუმ 4 ტრენინგი წელიწადში; 2. თანამშრომელთა 85%-ის ცოდნისა და უნარების გაუმჯობესება; 3. 3 სპეციალიზებული ცენტრის  ფუნქციონირება საქართველოს სახალხო დამცველის აპარატში. ცენტრების და მართლმსაჯულების დეპარტამენტის მდგრადობის შენარჩუნება და შემდგომი განვითარება. თანამშრომელთა საქმიანობის შეფასება</t>
  </si>
  <si>
    <t>ყოველწლიური ტრენინგ პროგრამების შემუშავება და განხორციელება. 1. მინიმუმ 4 ტრენინგი წელიწადში; 2. თანამშრომელთა 85% ცოდნისა და უნარების გაუმჯობესება; 3. 3 სპეციალიზებული ცენტრის ფუნქციონირება საქართველოს სახალხო დამცველის აპარატში. ცენტრების, მართლმსაჯულების და გენდერული თანასწორობის დეპარტამენტების მდგრადობის შენარჩუნება და შემდგომი განვითარება. თანამშრომელთა საქმიანობის შეფასება</t>
  </si>
  <si>
    <t>1.ყოველწლიური ტრენინგ პროგრამების შემუშავება და განხორციელება. 2. მინიმუმ 4 ტრენინგი წელიწადში; 3. თანამშრომელთა 85% ცოდნისა და უნარების გაუმჯობესება; 4. 2 სპეციალიზებული ცენტრის ფუნქციონირება საქართველოს სახალხო დამცველის აპარატში. 5.დეპარტამენტების მდგრადობის შენარჩუნება და შემდგომი განვითარება. 6.თანამშრომელთა საქმიანობის შეფასება</t>
  </si>
  <si>
    <t>ჯამი 10.4.</t>
  </si>
  <si>
    <t>საქმიანობა 10.4.1. ტოლერანტობის ცენტრის და მასთან არსებული  რელიგიური და ეთნიკური უმცირესობების საბჭოების შემდგომი განვითარება</t>
  </si>
  <si>
    <t>დისკრიმინაციისა და ქსენოფობიის გამოვლინების პრევენცია, რელიგიურ და ეთნიკურ უმცირესობათა უფლებების დაცვის  მდგომარეობის გაუმჯობესება და მათი სამოქალაქო ინტეგრაციის პროცესის გაძლიერება.</t>
  </si>
  <si>
    <t xml:space="preserve">რელიგიური შეუწყნარებლობა, სიძულვილის ენის გამოყენების ზრდა, მედიაში რელიგიურ უმცირესობათა საკითხების გაშუქების ნაკლებობა.  </t>
  </si>
  <si>
    <t xml:space="preserve">
ეთნიკური და რელიგიური უმცირესობების უფლებების კუთხით არსებული სიტუაციის ანალიზის, რეკომენდაციების, წინადადებების და ანგარიშის მომზადება
რელიგიური და ეთნიკური უმცირესობების საბჭოების მიერ განხორციელებული აქტივობების კოორდინირება და მხარდაჭერა,  რელიგიური და ეთნიკური უმცირესობების საბჭოების შესახებ საინფორმაციო ბიულეტინის წარმოება.
ტოლერანტობის და სამოქალაქო ინტეგრაციის ეროვნული სამოქმედო გეგმის განხორციელების მონიტორინგი, შესაბამისი ანგარიშის შემუშავება და შედეგების განხილვის მიზნით შეხვედრის ორგანიზება 
</t>
  </si>
  <si>
    <t xml:space="preserve">
ეთნიკური და რელიგიური უმცირესობების უფლებების კუთხით არსებული სიტუაციის ანალიზი, რეკომენდაციების, წინადადებების და ანგარიშის მომზადება.       
ტოლერანტობის კულტურის განვითარებისა და თანასწორუფლებიანი გარემოს ჩამოყალიბების ხელშეწყობა;
დისკრიმინაციისა და ქსენოფობიის გამოვლინებების წინააღმდეგ ბრძოლა;
უმრავლესობისა და უმცირესობის ჯგუფებს შორის მრავალმხრივი დიალოგის ხელშეწყობა;
ეროვნული და რელიგიური უმცირესობების ინტეგრაციის პროცესის ხელშეწყობა;
რელიგიური და ეთნიკური უმცირესობების საბჭოების მიერ განხორციელებული აქტივობების კოორდინირება და მხარდაჭერა.
ტოლერანტობის და სამოქალაქო ინტეგრაციის ეროვნული სამოქმედო გეგმის განხორციელების მონიტორინგი, შესაბამისი ანგარიშის შემუშავება და შედეგების განხილვის მიზნით შეხვედრის ორგანიზება 
</t>
  </si>
  <si>
    <t xml:space="preserve">
1. ტოლერანტობის კულტურის განვითარებისა და თანასწორუფლებიანი გარემოს ჩამოყალიბების ხელშეწყობა;
2. დისკრიმინაციისა და ქსენოფობიის გამოვლინებების წინააღმდეგ ბრძოლა;
3. უმრავლესობისა და უმცირესობის ჯგუფებს შორის მრავალმხრივი დიალოგის ხელშეწყობა;
4. ეროვნული და რელიგიური უმცირესობების ინტეგრაციის პროცესის ხელშეწყობა;
5. საგანმანათლებლო ღონისძიებების განხორციელება ტოლერანტობის და უმცირესობების უფლებების შესახებ ცნობიერების ამაღლების მიზნით, ტოლერანტობის ცენტრის ვებგვერდის (www.tolerantoba.ge), ტრენინგების, ვიქტორინების, კონკურსების და სხვა ღონისძიებების საშუალებით; 
6. სახალხო დამცველთან არსებული რელიგიათა და ეროვნულ უმცირესობათა საბჭოების გაძლიერება და მათი საქმიანობის მხარდაჭერა;
7. რელიგიური და ეთნიკური უმცირესობების მდგომარეობის მონიტორინგი, არსებული ტენდენციების გამოკვეთა და ანალიზი;
8. რეკომენდაციებისა და წინადადებების მომზადება და წარდგენა შესაბამისი სახელმწიფო უწყებებისთვის;
9. მთავრობის ადამიანის უფლებათა სამოქმედო გეგმის და შემწყნარებლობისა და სამოქალაქო ინტეგრაციის ეროვნული სამოქმედო გეგმის მონიტორინგი, რელიგიათა და ეროვნულ უმცირესობათა საბჭოების ჩართულობით.  
</t>
  </si>
  <si>
    <t>ბიუჯეტი  10.4.1.</t>
  </si>
  <si>
    <t xml:space="preserve">საქმიანობა  10.4.2. ბავშვის უფლებების დაცვის ცენტრის შემდგომი განვითარება </t>
  </si>
  <si>
    <t>სამუშაო შეხვედრების დღის წესრიგი, გაწეული საქმიანობის შესახებ ანგარიში, პრესის მიერ განხორციელებულ ქმედებათა გაშუქება, ბავშვთა უფლებების სფეროში საერთაშორისო დოკუმენტების რატიფიკაციის შემდგომი ხელშეწყობა.</t>
  </si>
  <si>
    <t xml:space="preserve">ბავშვთა მონაწილეობის ნაკლებობა, ბავშვთა უფლებების დაცვის დაბალი ხარისხი, ინფორმაციის ნაკლებობა ბავშვთა უფლებების შესახებ, აღნიშნულ სფეროში მოქმედ მხარეებს შორის კოორდინაციის ნაკლებობა. </t>
  </si>
  <si>
    <t xml:space="preserve">1. ბავშვის უფლებების შესახებ საგანმამანთლებლო კამპანიის ჩატარება ბავშვთა მრჩეველთა საბჭოს ფარგლებში თბილისსა და რეგიონებში – 1 კონფერენცია და 4 სამუშაო შეხვედრა 
2. 10 სამუშაო შეხვედრის ორგანიზება ბავშვის და ქალის უფლებების თემატიკაზე სხვადასხვა აუდიტორიისთვის 
3. საქართველოს სახალხო დამცველის ანაგარიშის შესაბამისი თავის მომზადება;                                       4. ბავშვთა უფლებების შესახებ ეფექტური კომუნიკაციისა და ინფორმაციის გაზრდის მიზნით NGO forum-ის წარმოება;                      5. გენდერული თანასწორობის ეროვნული გეგმის შექმნაში მონაწილეობა - 5 შეხვედრა;                         6. მედიის წარმომადგენლებისა და სხვადასხვა სამიზნე აუდიტორიისთვის 6 საგანმანათლებლო სემინარის ორგანიზება; </t>
  </si>
  <si>
    <t>1. ბავშვის უფლებების შესახებ საგანმამანთლებლო კამპანიის ჩატარება ბავშვთა მრჩეველთა საბჭოს ფარგლებში თბილისსა და რეგიონებში – 1 კონფერენცია და 4 სამუშაო შეხვედრა 
2. 10 სამუშაო შეხვედრის ორგანიზება ბავშვის უფლებების თემატიკაზე სხვადასხვა აუდიტორიისთვის 
3. საქართველოს სახალხო დამცველის ანაგარიშის შესაბამისი თავის მომზადება;                                       4. ბავშვთა უფლებების შესახებ ეფექტური კომუნიკაციისა და ინფორმაციის გაზრდის მიზნით NGO forum-ის წარმოება. 5.არასრულწლოვანთა სასჯელაღსრულების დაწესებულებების მონიტორინგი;
6. ბავშვთა უფლებათა დაცვის ცენტრის სამწლიანი სტრატეგიის განახლება;
7. სკოლამდელი დაწესებულებების მონიტორინგი;
8. სახელმწიფო მზრუნველობაში მყოფი ბავშვების უფლებრივი მდგომარეობის ზედამხედველობა;
9. განათლების სისტემის  ახალი  მიმართულებების მხარდაჭერა სკოლამდელი განათლების სასწავლო სტანდარტების დანერგვის, განათლების მეორე შანსისა და ინკლუზიური განათლების  მიმართულებით;
10. 24 საათიანი სახელმწიფო ზრუნვის ქვეშ მყოფი არასრულწლოვნების მომზადების ზედამხედველობა სამზრუნველო დაწესებულებიდან გასვლის მიმართულებით;
11. არაფორმალური სამოქალაქო განათლების  მიმართულების გაძლიერება;
12. ბავშვთა უფლებათა ცენტრში 2 საშტატო ერთეულის დამატება</t>
  </si>
  <si>
    <t xml:space="preserve">1. ბავშვის უფლებების შესახებ საგანმამანთლებლო კამპანიის ჩატარება ბავშვთა მრჩეველთა საბჭოს ფარგლებში თბილისსა და რეგიონებში.  2. საქართველოს სახალხო დამცველის ანაგარიშის შესაბამისი თავის მომზადება; 3. ადამიანის უფლებათა ეროვნულ სამოქმედო გეგმაში ბავშვის უფლებების განხორციელების სისიტემური  მონიტორინგი;
4. ბავშვთა მიმართ ძალადობის აღმოსაფხვრელად საკანონმდებლო ცვლილებების ლობირება; 5. ბავშვის უფლებების შესახებ ზოგად კანონზე მუშაობის დაწყების ლობირება; 6. სახელმწიფო ინსტიტუციების მონიტორინგი არასრულწლოვანთა უფლებრივი მდგომარეობის შესამოწმებლად; 7. ბავშვზე ზრუნვის განმახორციელებელი სახელმწიფო ინსტიტუციების/პენიტენციალური სისტემის  მონიტორინგი, მათ შორის შესაბამისი პერსონალის კვალიფიკაციის ამაღლების ხელშეწყობა.
</t>
  </si>
  <si>
    <t>ბიუჯეტი 10.4.2.</t>
  </si>
  <si>
    <t>საქმიანობა 10.4.3. შეზღუდული შესაძლებლობების მქონე პირთა უფლებების დაცვის დეპარტამენტის შემდგომი განვითარება</t>
  </si>
  <si>
    <t>შეზღუდული შესაძლებლობების მქონე პირთა უფლებათა დაცვის გაუმჯობესება, მათთვის სხვადასხვა სერვისებსა და ინფრასტრუქტურაზე ხელმისაწვდომი გარემოს შექმნა, შეზღუდული შესაძლებლობის მქონე პირთა უფლებათა შესახებ გაეროს 2006 წლის კონვენციის შესრულების მონიტორინგი</t>
  </si>
  <si>
    <t>საქართველომ მოახდინა  შეზღუდული შესაძლებლობის მქონე პირთა უფლებათა შესახებ გაეროს 2006 წლის კონვენციის რატიფიკაცია; შშმ პირთა ჩართულობის ნაკლებობა, მათი უფლებების დაცვის დაბალი ხარისხი, ხელმისაწვდომობის ნაკლებობა სხვადასხვა სერვისებსა და ინფრასტრუქტურაზე; საქართველოს სახალხო დამცველი, როგორც  შეზღუდული შესაძლებლობის მქონე პირთა უფლებათა შესახებ გაეროს 2006 წლის კონვენციის შესრულების მონიტორინგის განმახორციელებელი ორგანო</t>
  </si>
  <si>
    <t xml:space="preserve">1. 3 თემატური შეხვედრის ორგანიზება შშმპ უფლებების შესახებ 
2. ტრენინგების, სასწავლო ვიზიტებისა და შესაძლებლობების ამაღლების აქტივობების მეშვეობით საქართველოს სახალხო დამცველის აპარატის განვითარება შეზღუდული შესაძლებლობის მქონე პირთა უფლებების დაცვის მიზნით.                3. შეზღუდული შესაძლებლობის მქონე პირთა უფლებათა მდგომარეობისა და მათი დაცვის შესახებ ანგარიშების მომზადებასა და გამოცემაში მონაწილეობა.  </t>
  </si>
  <si>
    <t xml:space="preserve">1. შეზღუდული შესაძლებლობის მქონე პირების უფლებრივი მდგომარეობის მონიტორინგი;              2. 3 თემატური შეხვედრის ორგანიზება შშმპ უფლებების შესახებ;       3. ტრენინგების, სასწავლო ვიზიტებისა და შესაძლებლობების ამაღლების აქტივობების მეშვეობით საქართველოს სახალხო დამცველის აპარატის განვითარება შეზღუდული შესაძლებლობის მქონე პირთა უფლებების დაცვის მიზნით.                4. შეზღუდული შესაძლებლობის მქონე პირთა უფლებათა მდგომარეობისა და მათი დაცვის შესახებ ანგარიშების მომზადებასა და გამოცემაში მონაწილეობა.               5. შეზღუდული შესაძლებლობის მქონე პირთა უფლებათა შესახებ გაეროს 2006 წლის კონვენციის შესრულების მონიტორინგის განხორციელება;           6. შეზღუდული შესაძლებლობების მქონე პირთა უფლებათა დაცვის სამმართველოს რეორგანიზაცია და მისი ჩამოყალიბება დეპარტამენტად. </t>
  </si>
  <si>
    <t xml:space="preserve">1. შეზღუდული შესაძლებლობის მქონე პირების უფლებათა დაცვის დეპარტამენტის შექმნა;  2. შეზღუდული შესაძლებლობის მქონე პირთა საყოველთაოდ აღიარებული უფლებების დაცვა და მონიტორინგი;3. გაეროს შეზღუდული შესაძლებლობების მქონე პირთა უფლებების კონვენციის იმპლემენტაციის მონიტორინგი; 4.გაეროს შეზღუდული შესაძლებლობის მქონე პირთა უფლებების კომიტეტისთვის წარსადგენი მონიტორინგის ანგარიშის მომზადება; 5. მთავრობის ადამიანის უფლებათა სამოქმედო გეგმისა და შეზღუდული შესაძლებლობის მქონე პირთა თანაბარი შესაძლებლობების უზრუნველყოფის 2014-2016 წლების სამოქმედო გეგმის მონიტორინგი; 6. შეზღუდული შესაძლებლობის მქონე პირების უფლებების დარღვევასთან  დაკავშირებული განცხადება/საჩივრების შესწავლა და შესაბამისი დასკვნების/რეკომენდაციების/წინადადებების პროექტების მომზადება; 7. დახურული დაწესებულებების, სახელმწიფო პროგრამების სერვისების მონიტორინგი; 8. 
კვლევების წარმოება;
9. ხანდაზმულთა უფლებრივი მდგომარეობის მონიტორინგი, მათ მიმართ ეფექტური სახელმწიფო პოლიტიკის ჩამოყალიბების ხელშეწყობა.
</t>
  </si>
  <si>
    <t xml:space="preserve">1. შეზღუდული შესაძლებლობის მქონე პირების უფლებათა დაცვის დეპარტამენტის შექმნა;  2. შეზღუდული შესაძლებლობის მქონე პირთა საყოველთაოდ აღიარებული უფლებების დაცვა და მონიტორინგი;
3. გაეროს შეზღუდული შესაძლებლობების მქონე პირთა უფლებების კონვენციის იმპლემენტაციის მონიტორინგი; 4.
გაეროს შეზღუდული შესაძლებლობის მქონე პირთა უფლებების კომიტეტისთვის წარსადგენი მონიტორინგის ანგარიშის მომზადება;
5. მთავრობის ადამიანის უფლებათა სამოქმედო გეგმისა და შეზღუდული შესაძლებლობის მქონე პირთა თანაბარი შესაძლებლობების უზრუნველყოფის 2014-2016 წლების სამოქმედო გეგმის მონიტორინგი;
6. შეზღუდული შესაძლებლობის მქონე პირების უფლებების დარღვევასთან  დაკავშირებული განცხადება/საჩივრების შესწავლა და შესაბამისი დასკვნების/რეკომენდაციების/წინადადებების პროექტების მომზადება;
7. დახურული დაწესებულებების, სახელმწიფო პროგრამების სერვისების მონიტორინგი; 8. 
კვლევების წარმოება;
9. ხანდაზმულთა უფლებრივი მდგომარეობის მონიტორინგი, მათ მიმართ ეფექტური სახელმწიფო პოლიტიკის ჩამოყალიბების ხელშეწყობა.
</t>
  </si>
  <si>
    <t>ბიუჯეტი 10.4.3.</t>
  </si>
  <si>
    <t>საქმიანობა 10.4.4. სისხლის სამართლის მართლმსაჯულების დეპარტამენტის  განვითარება</t>
  </si>
  <si>
    <t>შესაბამისი აქტივობების რაოდენობა</t>
  </si>
  <si>
    <t xml:space="preserve">ჩამოყალიბდა სისხლის სამართლის მართლმსაჯულების დეპარტამენტი. აუცილებელია სახალხო დამცველის აპარატის მიერ სისხლის სამართლის მიმართულებით საქმიანობის გაძლიერება. </t>
  </si>
  <si>
    <t>ადამიანის უფლებების დარღვევევის გამოვლენა და რეკომენდაციების შემუშავება. საკონსტიტუციო სარჩელების მომზადება, საკანონმდებლო ინიციატივების გადახედვა და შესაბამისი რეკომენდაციების/წინადადებების მომზადება. კვლევების ჩატარება სხვადასხვა თემატიკაზე; სოციალური და შრომის უფლებების დაცვის კუთხით საქმიანობის გაძლიერება; საერთაშორისო სტანდარტებთან ეროვნული კანონმდებლობის შესაბამისობის შესწავლა.</t>
  </si>
  <si>
    <t xml:space="preserve">ადამიანის უფლებების დარღვევევის გამოვლენა და რეკომენდაციების შემუშავება.  კვლევების ჩატარება სხვადასხვა თემატიკაზე და სპეციალური ანგარიშების მომზადება; საერთო სასამართლოების მონიტორინგი. </t>
  </si>
  <si>
    <t xml:space="preserve">1.დახურული ინსტიტუციებიდან ან/და სისხლის სამართლის მიმართულებით შემოსული 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
3. ინდივიდუალური განაცხადება/საჩივრების საფუძველზე, სასჯელაღსრულების დაწესებულებებში ბრალდებულების/მსჯავრდებულების მონახულება;
4. განსახილველ საქმეებთან დაკავშირებით სასამართლო პროცესების მონიტორინგი;
5.საქართველოს სახალხო დამცველის სპეციალური ანგარიშების მომზადება;
6.საქართველოს სახალხო დამცველის საპარლამენტო ანგარიშების შესაბამისი თავების მომზადება; 7.სახელმწიფო ან/და არასამთავრობო ორგანიზაციებთან შექმნილ სამუშაო ჯგუფებში  მონაწილეობა;
</t>
  </si>
  <si>
    <t xml:space="preserve">1.დახურული ინსტიტუციებიდან ან/და სისხლის სამართლის მიმართულებით შემოსული 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მომზადება;3. ინდივიდუალური განაცხადება/საჩივრების საფუძველზე, სასჯელაღსრულების დაწესებულებებში ბრალდებულების/მსჯავრდებულების მონახულება; 4. განსახილველ საქმეებთან დაკავშირებით სასამართლო პროცესების მონიტორინგი;  5.საქართველოს სახალხო დამცველის სპეციალური ანგარიშების მომზადება; 6.საქართველოს სახალხო დამცველის საპარლამენტო ანგარიშების შესაბამისი თავების მომზადება; 7.სახელმწიფო ან/და არასამთავრობო ორგანიზაციებთან შექმნილ სამუშაო ჯგუფებში  მონაწილეობა;
</t>
  </si>
  <si>
    <t xml:space="preserve">1.დახურული ინსტიტუციებიდან ან/და სისხლის სამართლის მიმართულებით შემოსული 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მომზადება;3. ინდივიდუალური განაცხადება/საჩივრების საფუძველზე, სასჯელაღსრულების დაწესებულებებში ბრალდებულების/მსჯავრდებულების მონახულება;
4. განსახილველ საქმეებთან დაკავშირებით სასამართლო პროცესების მონიტორინგი;
5.საქართველოს სახალხო დამცველის სპეციალური ანგარიშების მომზადება;
6.საქართველოს სახალხო დამცველის საპარლამენტო ანგარიშების შესაბამისი თავების მომზადება; 7.სახელმწიფო ან/და არასამთავრობო ორგანიზაციებთან შექმნილ სამუშაო ჯგუფებში  მონაწილეობა;
</t>
  </si>
  <si>
    <t xml:space="preserve">1.დახურული ინსტიტუციებიდან ან/და სისხლის სამართლის მიმართულებით შემოსული 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 3. ინდივიდუალური განაცხადება/საჩივრების საფუძველზე, სასჯელაღსრულების დაწესებულებებში ბრალდებულების/მსჯავრდებულების მონახულება; 4. განსახილველ საქმეებთან დაკავშირებით სასამართლო პროცესების მონიტორინგი;
5.საქართველოს სახალხო დამცველის სპეციალური ანგარიშების მომზადება;
6.საქართველოს სახალხო დამცველის საპარლამენტო ანგარიშების შესაბამისი თავების მომზადება;
7.სახელმწიფო ან/და არასამთავრობო ორგანიზაციებთან შექმნილ სამუშაო ჯგუფებში  მონაწილეობა;
</t>
  </si>
  <si>
    <t xml:space="preserve">1.დახურული ინსტიტუციებიდან ან/და სისხლის სამართლის მიმართულებით შემოსული 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  3. ინდივიდუალური განაცხადება/საჩივრების საფუძველზე, სასჯელაღსრულების დაწესებულებებში ბრალდებულების/მსჯავრდებულების მონახულება;  4. განსახილველ საქმეებთან დაკავშირებით სასამართლო პროცესების მონიტორინგი;
 5.საქართველოს სახალხო დამცველის სპეციალური ანგარიშების მომზადება;
6.საქართველოს სახალხო დამცველის საპარლამენტო ანგარიშების შესაბამისი თავების მომზადება; 7.სახელმწიფო ან/და არასამთავრობო ორგანიზაციებთან შექმნილ სამუშაო ჯგუფებში  მონაწილეობა;
</t>
  </si>
  <si>
    <t>ბიუჯეტი 10.4.4.</t>
  </si>
  <si>
    <t>საქმიანობა 10.4.5. სამოქალაქო, პოლიტიკური, ეკონომიკური, სოციალური და კულტურული უფლებების დეპარტამენტის განვითარება</t>
  </si>
  <si>
    <t xml:space="preserve">ჩამოყალიბდა სამოქალაქო, პოლიტიკური, ეკონომიკური, სოციალური და კულტურული უფლებების დეპარტამენტი. აუცილებელია სახალხო დამცველის აპარატის მიერ აღნიშნული მიმართულებებით საქმიანობის გაძლიერება. </t>
  </si>
  <si>
    <t xml:space="preserve">1.ადამიანის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
3.საქართველოს სახალხო დამცველის სპეციალური ანგარიშების მომზადება;
4.საქართველოს სახალხო დამცველის საპარლამენტო ანგარიშების შესაბამისი თავების მომზადება. 
</t>
  </si>
  <si>
    <t>1.ადამიანის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 3.საქართველოს სახალხო დამცველის სპეციალური ანგარიშების მომზადება; 4.საქართველოს სახალხო დამცველის საპარლამენტო ანგარიშების შესაბამისი თავების მომზადება. 5. არჩევნების მიმდინარეობისას ძირითადი უფლებების დაცვაზე მონიტორინგი და გამოვლენილ დარღვევებზე მონიჭებული უფლებამოსილების ფარგლებში რეაგირება.</t>
  </si>
  <si>
    <t>ბიუჯეტი 10.4.5.</t>
  </si>
  <si>
    <t>საქმიანობა 10.4.5. გენდერული თანასწორობის დეპარტამენტის განვითარება</t>
  </si>
  <si>
    <t>სამუშაო შეხვედრების დღის წესრიგი, გაწეული საქმიანობის შესახებ ანგარიში, პრესის მიერ განხორციელებულ ქმედებათა გაშუქება, ქალთა და სექსუალურ უმცირესობათა უფლებების სფეროში საერთაშორისო დოკუმენტების რატიფიკაციის შემდგომი ხელშეწყობა.</t>
  </si>
  <si>
    <t xml:space="preserve">ქალთა მონაწილეობის ნაკლებობა, ქალთა და სექსუალურ უმცირესობათა უფლებების დაცვის დაბალი ხარისხი, ინფორმაციის ნაკლებობა ქალთა და სექსუალურ უმცირესობათა უფლებების შესახებ, აღნიშნულ სფეროში მოქმედ მხარეებს შორის კოორდინაციის ნაკლებობა. </t>
  </si>
  <si>
    <t>1. შეიქმნა საქართველოს სახალხო დამცველის აპარატის გენდერული თანასწორობის დეპარტამენტი; 2. შემუშავდა გენდერული თანასწორობის სტრატეგია და სამუშაო გეგმა; 3. ორგანიზებულ იქნა შეხვედრები გენდერის თემაზე; 4. განხორციელდა ცნობიერების ამაღლების კამპანიები გენდერის თემაზე; 5. განხორციელდა საქართველოს სახალხო დამცველის აპარატის თანამშრომლების ტრენინგი გენდერულ თანასწორობაზე.</t>
  </si>
  <si>
    <t>1. სახალხო დამცველის აპარატში შემოსული გენდერული თანასწორობის საკითხის დარღვევასთან  დაკავშირებული განცხადება/საჩივრების შესწავლა და შესაბამისი  დასკვნების/რეკომენდაციების/წინადადებების პროექტების მომზადება; 2. გენდერული თანასწორობის თემატიკაზე კვლევის ჩატარება; 3.  შეხვედრების ორგანიზება გენდერული თანასწორობის თემაზე; 4. ცნობიერების ამაღლების კამპანიების ჩატარება გენდერის თემაზე; 5. საქართველოში გენდერული თანასწორობის დაცვის კუთხით არსებული ეროვნული და საერთაშორისო აქტების შესრულების მონიტორინგი</t>
  </si>
  <si>
    <t xml:space="preserve">1. სახალხო დამცველის აპარატში შემოსული გენდერული თანასწორობის საკითხის დარღვევასთან  დაკავშირებული განცხადება/საჩივრების შესწავლა და შესაბამისი  დასკვნების/რეკომენდაციების/წინადადებების პროექტების მომზადება; 2. გენდერული თანასწორობის თემატიკაზე კვლევის ჩატარება; 3. გენდერზე ორიენტირებული საქმისწარმოების ეფექტიანი სახელმძღვანელო პრინციპებისა და საკოორდინაციო მექანიზმების შემუშავება სახალხო დამცველის აპარატის ყველა დეპარტამენტის/ცენტრის/სამმართველოს მიერ გამოსაყენებლად;
4. სახალხო დამცველის აპარატის ფარგლებში სქესის ნიშნით დანაწევრებული მონაცემების სისტემის შემუშავება გენდერთან დაკავშირებული საკითხების იდენტიფიკაციისა და დამუშავების მიზნით.
5. საქართველოში გენდერული თანასწორობის პოლიტიკის განხორციელების ღონისძიებათა 2014-2016 წლების სამოქმედო გეგმის შესრულების მონიტორინგი
6. ქალთა უფლებებსა და გენდერული თანასწორობის საკითხებზე საერთაშორისო ხელშეკრულებების შესრულების მონიტორინგი
</t>
  </si>
  <si>
    <t>10.4.6. ანალიტიკური დეპარტამენტის განვითარება</t>
  </si>
  <si>
    <t>2014 წლის 1 მაისს საქართველოს სახალხო დამცველის აპარატში შეიქმნა ანალიტიკური დეპარტამენტი</t>
  </si>
  <si>
    <t xml:space="preserve">1. სამართლებრივი კვლევების მომზადება;  2. საკანონმდებლო ბაზის ანალიზი; საკანონმდებლო წინადადებების მომზადება; კანონპროექტებზე სამართლებრივი დასკვნების მომზადება;                      3. სასამართლო გადაწყვეტილებების ანალიზი აპარატის წარმოაბაში არსებულ  საქმეებზე (განცხადებებზე) ერთგვაროვანი პრაქტიკის ჩამოსაყალიბებლად;      4. სახალხო დამცველის აპარატის მიერ გაცემული რეკომენდაციების, წინადადებების, შუამდგომლობების  ელექტრონული მონაცემთა ბაზის  შემუშავება და რეკომენდაციების ანალიზი;                       5. სტატისტიკურ-ანალიტიკური კვლევებისა და ანგარიშების მომზადება; </t>
  </si>
  <si>
    <t xml:space="preserve">1. სამართლებრივი კვლევების მომზადება;  2. საკანონმდებლო ბაზის ანალიზი; საკანონმდებლო წინადადებების მომზადება; კანონპროექტებზე სამართლებრივი დასკვნების მომზადება;                      3. სასამართლო გადაწყვეტილებების ანალიზი აპარატის წარმოაბაში არსებულ  საქმეებზე (განცხადებებზე) ერთგვაროვანი პრაქტიკის ჩამოსაყალიბებლად;      4. სახალხო დამცველის აპარატის მიერ გაცემული რეკომენდაციების, წინადადებების, შუამდგომლობების  ელექტრონული მონაცემთა ბაზის  შემუშავება და რეკომენდაციების ანალიზი;  მათი შესრულების ანალიზი;                  5. სტატისტიკურ-ანალიტიკური კვლევებისა და ანგარიშების მომზადება; </t>
  </si>
  <si>
    <t>ბიუჯეტი 10.4.6.</t>
  </si>
  <si>
    <t>10.4.7 თანასწორობის დეპარტამენტის განვითარება</t>
  </si>
  <si>
    <t>დიკრიმინაციის წინააღმდეგ ეფექტური ბრძოლა, დისკრიმინაციის პრევენცია და ტოლერანტული საზოგადოების ჩამოყალიბების ხელშეწყობა</t>
  </si>
  <si>
    <t>დისკრიმინაციის ყველა ფორმის აღმოფხვრის შესახებ საქართველოს კანონის მე-6 (1) მუხლის თანახმად, დისკრიმინაციის აღმოფხვრისა და თანასწორობის უზრუნველყოფაზე ზედამხედველობას ახორციელებს საქართველოს სახალხო დამცველი; 2014 წლის 22 აგვისტოს შეიქმნა თანასწორობის დეპარტამენტი</t>
  </si>
  <si>
    <t xml:space="preserve">1. დისკრიმინაციის სავარაუდო ფაქტების შესახებ განცხადების/საჩივრების მიღება, განხილვა და შესაბამისი რეაგირება; 
2. საჯარო დაწესებულების მიერ რეკომენდაციების შესრულებაზე უარის შემთხვევაში სასამართლოსათვის მიმართვა; 
3. დისკრიმინაციის საქმეებზე, სასამართლო წარმოების დროს სასამართლოს მეგობრის (Amicus Curiae) მოსაზრებების წარდგენა;
4. დისკრიმინაციის აღმოფხვრის ხელშეწყობის მიზნით საკანონმდებლო წინადადებების შემუშავება; 
5. დისკრიმინაციის აღმოფხვრის და თანასწორობის უზრუნველყოფის მიზნით ცნობიერების ამაღლების კამპანიების განხორციელება; 
6. სახალხო დამცველის, როგორც თანასწორობის ორგანოს, სხვადასხვა თანასწორობის საერთაშორისო ორგანიზაციებში გაწევრიანება;
7. საქართველოს სახალხო დამცველის ანგარიშის შესაბამისი თავის/სპეციალური ანგარიშების მომზადება. 
</t>
  </si>
  <si>
    <t>ბიუჯეტი 10.4.7.</t>
  </si>
  <si>
    <t>10.4.8. თავდაცვის სფეროში ადამიანის უფლებათა დაცვის დეპარტამენტის განვითარება</t>
  </si>
  <si>
    <t>განხორციელებული აქტივობების რაოდენობა</t>
  </si>
  <si>
    <t>2014 წლის 9 დეკემბერს შეიქმნა თავდაცვის სფეროში ადამიანის უფლებათა დაცვის დეპარტამენტი</t>
  </si>
  <si>
    <t xml:space="preserve">1. თავდაცვის სფეროში არსებულ ადამიანის უფლებათა დარღვევასთან  დაკავშირებული განცხადება/საჩივრების  შესწავლა და შესაბამისი  დასკვნების/რეკომენდაციების/წინადადებების პროექტების მომზადება; 
2.   საკონსტიტუციო სარჩელის პროექტების მომზადება;
3. თავდაცვის სამინისტროს სისტემაში შემავალ დაწესებულებებში მონიტორინგის განხორციელება ადამიანის უფლებათა და თავისუფლებათა დაცვის ზედამხედველობის მიზნით; 4. სახალხო დამცველის ანგარიშის შესაბამისი ნაწილების პროექტების მომზადება;
5.კანონმდებლობის და კანონპროექტების ანალიზი და შესაბამისი რეკომენდაციების/წინადადებების პროექტების მომზადება. 
</t>
  </si>
  <si>
    <t>ბიუჯეტი 10.4.8.</t>
  </si>
  <si>
    <t>საქმიანობა 10.4.9. სახალხო დამცველის აპარატის  თანამშრომლებისთვის ტრენინგების პროგრამის შემუშავება და ჩატარება</t>
  </si>
  <si>
    <t>ტრენინგების წლიური პროგრამა</t>
  </si>
  <si>
    <t>თანამშრომლებთან კონსულტაცია ჩატარდა</t>
  </si>
  <si>
    <t>ტრენინგების წლიური პროგრამის შემუშავება და ჩატარება</t>
  </si>
  <si>
    <t>ტრენინგების წლიური პროგრამის შემუშავება  და ჩატარება</t>
  </si>
  <si>
    <t>ბიუჯეტი 10.4.9.</t>
  </si>
  <si>
    <t>შედეგი 10.5. პრევენციის ეროვნული მექანიზმის ფუნქციონირება უზრუნველყოფილია</t>
  </si>
  <si>
    <t xml:space="preserve">
1) შესრულებული მონიტორინგის ვიზიტების რაოდენობა
2) დაწესებულებათა ტიპები, რომელშიც მონიტორინგი განხორციელდა 3) სპეციალური ანგარიშებისა და წლიურ ანგარიშში შესაბამისი თავის მომზადება                       4) რეკომენდაციების შესრულების მონიტორინგი და შესრულებული რეკომენაციების რაოდენობა
</t>
  </si>
  <si>
    <t>სახალხო დამცველი ახორციელებს პრევენციის ეროვნული მექანიზმის ფუნქციებს.</t>
  </si>
  <si>
    <t>პრევენციის ეროვნული მექანიზმის მიერ მონიტორინგის განხორციელება და ანგარიშების წარდგენა</t>
  </si>
  <si>
    <t>ჯამი 10.5.</t>
  </si>
  <si>
    <t xml:space="preserve">საქმიანობა  10.5.1. პრევენციის ეროვნული მექანიზმის ახორციელებს დაკისრებულ ფუნქციებს OPCAT–ის თანახმად და ამოწმებს თავისუფლების შეზღუდვის ადგილებში ადამიანის უფლებათა დაცვის მდგომარეობას   </t>
  </si>
  <si>
    <t xml:space="preserve">
1) შესრულებული მონიტორინგის ვიზიტების რაოდენობა
2) დაწესებულებათა ტიპები, რომელშიც მონიტორინგი განხორციელდა             3) სპეციალური ანგარიშებისა და წლიურ ანგარიშში შესაბამისი თავის მომზადება                       4) შესრულებული რეკომენაციების რაოდენობის ზრდა და მათი შესრულების მონიტორინგი</t>
  </si>
  <si>
    <t xml:space="preserve">პრევენციის ეროვნულმა მექანიზმმა განახორციელა შემდეგი აქტივობები:
1.  15 მონიტორინგის ვიზიტი პოლიციის დროებითი მოთავსების იზოლატორებში
2. 24 ვიზიტი სასჯელაღსრულების დაწესებულებებში
3.  3 ვიზიტი ფსიქიატრიულ დაწესებულებებში
4. 44 ვიზიტი მცირე საოჯახო ტიპის ბავშვთა სახლებში;
5. 364 ინდივიდუალური ვიზიტები;                   6. 1 მიგრანტთა დაბრუნების ერთობლივი ოპერაციის მონიტორინგი;             
7. მომზადდა პრევენციის ეროვნული მექანიზმის სრული წლიური ანგარიში და საქმიანობის ანგარიში;
9. გამოიცა პრევენციის ეროვნული მექანიზმის   თემატური ანგარიშები
</t>
  </si>
  <si>
    <t xml:space="preserve">პრევენციის ეროვნულმა მექანიზმმა განახორციელა შემდეგი აქტივობები:
1.  88 მონიტორინგის ვიზიტი პოლიციის დროებითი მოთავსების იზოლატორებში
2. 293 ვიზიტი სასჯელაღსრულების დაწესებულებებში
3.  6 ვიზიტი ფსიქიატრიულ დაწესებულებებში
4. 4 მონიტორინგის ვიზიტი სამხედრო ჰაუპტვახტებში 
5. 9 მონიტორინგის ვიზიტი შშმ პირთა და ხანდაზმულთა დაწესებულებებში
6. მომზადდა პრევენციის ეროვნული მექანიზმის სრული წლიური ანგარიში
9. გამოიცა პრევენციის ეროვნული მექანიზმის   თემატური ანგარიშები
</t>
  </si>
  <si>
    <t>პრევენციის ეროვნულმა მექანიზმმა განახორციელა შემდეგი აქტივობები:
1.  15 მონიტორინგის ვიზიტი პოლიციის დროებითი მოთავსების იზოლატორებში
2. 24 ვიზიტი სასჯელაღსრულების დაწესებულებებში
3.  3 ვიზიტი ფსიქიატრიულ დაწესებულებებში
4. 44 ვიზიტი მცირე საოჯახო ტიპის ბავშვთა სახლებში;
5. 364 ინდივიდუალური ვიზიტები;                   6. 1 მიგრანტთა დაბრუნების ერთობლივი ოპერაციის მონიტორინგი;             
7. მომზადდა პრევენციის ეროვნული მექანიზმის სრული წლიური ანგარიში და საქმიანობის ანგარიში;
9. გამოიცა პრევენციის ეროვნული მექანიზმის   თემატური ანგარიშები</t>
  </si>
  <si>
    <t xml:space="preserve">პრევენციის ეროვნული მექანიზმი შეასრულებს შემდეგ აქტივობებს:
1.  30 ვიზიტი დროებითი მოთავსების იზოლატორში 
2. 50 ვიზიტი პოლიციის სამმართველოებში; 
3.  30 ვიზიტი სასჯელაღსრულების დაწესებულებებში; 
4. 1 ვიზიტი თავისუფლების შეზღუდვის დაწესებულებაში;
5. 6 ვიზიტი ბავშვთა სახლებში;  
6. 8 ვიზიტი ხანდაზმულთა პანსიონატში; 
7. 6 ვიზიტი ფსიქიატრიულ დაწესებულებებში; 8. 2 ვიზიტი სამხედრო ჰაუპტვახტში; 9. ვიზიტი შსს მიგრაციის დეპარტამენტის დროებითი განთავსების ცენტრში; 10. პრევენციის ეროვნული მექანიზმის სრული წლიური ანგარიშის გამოცემა;
11. პრევენციის ეროვნული მექანიზმის  თემატური ანგარიშების გამოცემა 
</t>
  </si>
  <si>
    <t>ბიუჯეტი 10.5.1.</t>
  </si>
  <si>
    <r>
      <t xml:space="preserve">                </t>
    </r>
    <r>
      <rPr>
        <b/>
        <sz val="14"/>
        <rFont val="Sylfaen"/>
        <family val="1"/>
      </rPr>
      <t xml:space="preserve"> 10. სახალხო დამცველის აპარატის გაძლიერება </t>
    </r>
  </si>
  <si>
    <t xml:space="preserve">სისხლის 11. სამართლის მართლმსაჯულების სისტემაში რეაბილიტაცია რესოციალიზაციის სამოქმედო გეგმა </t>
  </si>
  <si>
    <t>სტრატეგიული მიზანი და აქტივობები</t>
  </si>
  <si>
    <t>2013 წლისთვის არსებული მდგომარეობა</t>
  </si>
  <si>
    <t>მისაღწევი მიზნები და შედეგები 2014</t>
  </si>
  <si>
    <t>მისაღწევი მიზნები და შედეგები 2015</t>
  </si>
  <si>
    <t>მისაღწევი მიზნები და შედეგები 2016</t>
  </si>
  <si>
    <t>მისაღწევი მიზნები და შედეგები 2017</t>
  </si>
  <si>
    <t>მისაღწევი მიზნები და შედეგები 2018</t>
  </si>
  <si>
    <t>მისაღწევი მიზნები და შედეგები 2019</t>
  </si>
  <si>
    <t>პასუხისმგებელი უწყება/განყოფილება</t>
  </si>
  <si>
    <t>რესურსი</t>
  </si>
  <si>
    <r>
      <t xml:space="preserve">მიზანი 11: </t>
    </r>
    <r>
      <rPr>
        <sz val="8.5"/>
        <rFont val="Sylfaen"/>
        <family val="1"/>
      </rPr>
      <t>მსჯავრდებულთა და ყოფილმსაჯვრდებულთა რესოციალიზაცია რეაბილიტაციისა და საზოგადოებაში ინტეგრაციის უზრუნველყოფა</t>
    </r>
  </si>
  <si>
    <t>მსჯავრდებულთა და ყოფილ მსჯავრდებულთა რეაბილიტაცია, მათი პოტენციალის რეალიზებასა და სრულუფლებიან მოქალაქეებად ჩამოყალიბებაში ხელშეწყობა, რათა ერთის მხრივ დაცული იყოს ადამიანის უფლებების მაღალი სტანდარტი და მეორეს მხრივ დანაშაულის განმეორებით ჩადენის შემცირებით უზრუნველყოფილი იყოს საზოგადოებრივი უსაფრთხოება.</t>
  </si>
  <si>
    <t>სტრატეგიული მიზანი 1. საჭიროებებზე მორგებული სარეაბილიტაციო პროგრამების განვითარება საუკეთესო ადგილობრივ და საერთაშორისო გამოცდილებაზე დაყრდნობით</t>
  </si>
  <si>
    <t>შეფასების ინსტრუმენტები; შეფასების ინსტრუმენტების ცვლილება</t>
  </si>
  <si>
    <t>სად:
სასჯელის ინდივიდუალური დაგემვა ბიო-ფსიქო-სოციალური შეფასების საფუძველზე  დანერგილია</t>
  </si>
  <si>
    <t>შეფასებისა და სასჯელის მოხდის ინდივიდუალური გეგმის ინსტრუმენტების გადახედვა/განახლება საჭიროების შემთხვევაში</t>
  </si>
  <si>
    <r>
      <t xml:space="preserve">პრობაციის სააგენტოს სარეაბილიტაციო პროგრამების სამმართველო;
დანაშაულის პრევენციის ცენტრის ყოფილ პატიმართა რეაბილიტაციისა და რესოციალიზაციის სამმართველო;
სასჯელაღსრულების დეპარტამენტის სოციალური უზრუნველყოფის </t>
    </r>
    <r>
      <rPr>
        <sz val="8.5"/>
        <rFont val="Calibri"/>
        <family val="2"/>
      </rPr>
      <t>სამმართველო</t>
    </r>
  </si>
  <si>
    <t>საერთაშორისო გამოცდილების გაზიარება  ექსპერტის ჩართულობით. მცირე სამუშაო ჯგუფები უწყებების დონეზე და ერთობლივად.</t>
  </si>
  <si>
    <t xml:space="preserve">სულ ღირებულება: </t>
  </si>
  <si>
    <t>0.00</t>
  </si>
  <si>
    <t>პრობაციის ეროვნული სააგენტო</t>
  </si>
  <si>
    <t>სასჯელაღსრულების დეპარტამენტი</t>
  </si>
  <si>
    <t>დონორი</t>
  </si>
  <si>
    <t>მოსაძიებელი</t>
  </si>
  <si>
    <t>1.2 ბენეფიციართა გამართული სარეგისტრაციო ბაზების ქონა და ერთიანი საძიებო პარამეტრების დამკვიდრება ბენეფიციართა რისკ-ჯგუფების და საჭიროებების მონაცემთა გენერირებისთვის</t>
  </si>
  <si>
    <t>გამართული სარეგისტრაციო ბაზები, რომლებიც რისკ ჯგუფებისა და საჭიროებათა გენერერიების ფუნქციებით არის აღჭურვილი</t>
  </si>
  <si>
    <r>
      <t xml:space="preserve">პრობაციის ეროვნულ სააგენტოში მოქმედებს პრობაციონერთა რეგისტრაციის ელექტრონული ბაზა, რომელიც საჭიროებს პრობაციონერთა რისკ ჯგუფებად კლასიფიცირების და საჭიროებათა გენერირების ფუნქციების განვითარებას; 
დანაშაულის პრევენციის ცენტრს არ გააჩნია ბენეფიციართა რეგისტრაციის ელექტრონული ბაზა; 
სასჯელაღსრულების დეპარტამენტს აქვს პატიმართა ელექტრონული რეესტრი, რომელიც ასევე საჭიროებს პატიმართა რისკ-ჯგუფებად კლასიფიცირებისა და საჭიროებათა გენერირების ფუნქციების განვითარებას. 
</t>
    </r>
    <r>
      <rPr>
        <sz val="8.5"/>
        <rFont val="Calibri"/>
        <family val="2"/>
        <charset val="1"/>
      </rPr>
      <t>დაგეგმილია პრობაციისა და სასჯელაღსრულების ერთიანი სარეგისტრაციო ბაზის შემუშავება, რომელიც ასევე მოიცავს რისკისა და საჭიროების შეფასებას და შესაბამის ფილტრებს.</t>
    </r>
  </si>
  <si>
    <t xml:space="preserve">შესაბამისი ტექნიკური დავალებების მომზადება და საჭიროებისამებრ ცვლილებების განხორციელება/მონაცემთა ბაზის შექმნა;
</t>
  </si>
  <si>
    <t>პრობაციის სააგენტოს სარეაბილიტაციო პროგრამების სამმართველო/IT სამმართველო;
დანაშაულის პრევენციის ცენტრის ყოფილ პატიმართა რეაბილიტაციისა და რესოციალიზაციის სამმართველო;
სასჯელაღსრულების დეპარტამენტის სოციალური უზრუნველყოფის განყოფილება/IT სამმართველო</t>
  </si>
  <si>
    <t>მონაცემთა ბაზების შექმნა განვითარებისთვის საჭირო სახსრები</t>
  </si>
  <si>
    <t>35 000.00</t>
  </si>
  <si>
    <t>5 000</t>
  </si>
  <si>
    <t>10 000.00</t>
  </si>
  <si>
    <t>80 000.00</t>
  </si>
  <si>
    <t>1.3 საჭიროებებზე ორიენტირებული სერვისების მოკვლევა და ადაპტაცია ადგილობრივ და საერთაშორისო პრაქტიკაზე დაყრდნობით</t>
  </si>
  <si>
    <t xml:space="preserve">დანაშაულის პრევენციის ცენტრს ვებ-გვერდზე განთავსებული აქვს რესოციალიზაცია-რეაბილიტაციის სფეროში უფასო მომსახურებების საძიებელი;
2013 წელს დაიგეგმა რამდენიმე საერთო სამუშაო შეხვედრა ცენტრსა და პარტნიორ ორგანიზაციებს შორის, შეხვედრების მთავარი მიზანი იყო სფეროში მომსახურების მიწოდების გაუმჯობესება.
</t>
  </si>
  <si>
    <t xml:space="preserve">სერვისებზე მოძიებული ინფორმაციის ანალიზი, სტანდარტიზაცია;                                                                                   არარსებული (ჩვენთვის საჭირო) მომსახურებების შექმნისათვის ბაზრის სტიმულირება                    </t>
  </si>
  <si>
    <t>პრობაციის სააგენტოს სარეაბილიტაციო პროგრამების სამმართველო;
დანაშაულის პრევენციის ცენტრის კვლევისა და სერვისების განვითარების სამმართველო და ყოფილ პატიმართა რეაბილიტაციისა და რესოციალიზაციის სამმართველო;
სასჯელაღსრულების დეპარტამენტის სოციალური უზრუნველყოფის განყოფილება</t>
  </si>
  <si>
    <t>მომსახურებების მოკვლევისთვის საჭირო ადამიანური რესურსი;
საერთო შეხვედრებისთვის საჭირო ფინანსური რესურსი</t>
  </si>
  <si>
    <t>100 000.00</t>
  </si>
  <si>
    <t>50 000.00</t>
  </si>
  <si>
    <t>1.4 ხშირად მოთხოვნადი სერვისების ორგანიზაციის ბაზაზე დანერგვა</t>
  </si>
  <si>
    <t>ორგანიზაციის ბაზაზე დანერგილი შიდა მომსახურებები
გადამზადებული თანამშრომლები</t>
  </si>
  <si>
    <t>ხშირად მოთხოვნადი სერვისების იდენტიფიცირება
თანამშრომელთა გადამზადება</t>
  </si>
  <si>
    <t>შიდა მომსახურებების დანერგვისთვის საჭირო ადამიანური და ფინანსური რესურსი</t>
  </si>
  <si>
    <t>14 000.00</t>
  </si>
  <si>
    <t>23 000.00</t>
  </si>
  <si>
    <t>4000.00</t>
  </si>
  <si>
    <t>8000.00</t>
  </si>
  <si>
    <t>სასჯელაღსრულების სასწავლო ცენტრი</t>
  </si>
  <si>
    <t>5000.00</t>
  </si>
  <si>
    <r>
      <rPr>
        <b/>
        <sz val="8.5"/>
        <rFont val="Calibri"/>
        <family val="2"/>
        <charset val="204"/>
      </rPr>
      <t xml:space="preserve">1.5 საბაზისო </t>
    </r>
    <r>
      <rPr>
        <sz val="8.5"/>
        <rFont val="Calibri"/>
        <family val="2"/>
        <charset val="204"/>
      </rPr>
      <t xml:space="preserve">სერვისების კოორდინირებული შექმნისა და მიწოდების უზრუნველყოფა
</t>
    </r>
  </si>
  <si>
    <t xml:space="preserve">უწყებათშორის თანამშრომლობის მექანიზმის შექმნა;          თავშესაფრის, ნივთიერებზე დამოკიდებულთა და ფსიქიკური პრობლემების მქონეთა მომართვიანობისა და მათი საჭიროებების დაკმაყოფილების მაჩვენებელი           
</t>
  </si>
  <si>
    <t>ნაწარმოებია მოლაპარაკება შრომის, ჯანმრთელობისა და სოციალური დაცვის სამინისტროსთან ჯანმრთელობის დაცვის რეფერალის მოსახურებაში პატიმრობის ინდიკატორი გაჩენის შესახებ. 
სასჯელაღსრულების სამინისტროსა და განათლებისა და მეცნიერების სამინისტროს შორის გაფორმებული მემომარნდუმის საფუძველზე 2013 წელს მსჯავრდებულებისთვის განხორციელდა როგორც ზოგადსაგანმანათლებლო ასევე პროფესიული საგანმანათლებლო პროგრამები
ნაწარმოებია მოლაპარაკება განათლებისა და მეცნიერების სამინისტროსთან ყოფილი პატიმრებისთვის და განრიდებული არასრულწლოვნებისთვის სხვადასხვა სახის პროფესიული გადამზადების კურსების შექმნის შესახებ</t>
  </si>
  <si>
    <t>ჯანმრთელობის დაცვის რეფერალის მოსახურებაში პატიმრობის ინდიკატორი გაჩენა. 
-ბენეფიციართა თავშესაფართან დაკავშირებული პრობლემების შეფასება და გადაჭრის გზებზე მოლაპარაკება; 
 -ბენეფიციართა სამედიცინო საჭიროებების გააზრება და გადაჭრის გზებზე მოლაპარაკების გაგრძელება;     
- ნივთიერებებზე დამოკიდებულთა და ფსიქიკური ჯამრთელობის პრობლემების მოქნეთა შესაბამის პროგრამებში ინკლუზიის საკითხზე მოლაპარაკების გაგრძელება; 
- ზოგადი განათლების ხელმისაწვდომობის გაზრდა
- მსჯავრდებულებისთვის, პირობით მსჯავრდებულებისთვის, განრიდებულებისთვისა და ყოფილი პატიმრებისთვის პროფესიული გადამზადების საბაზისო პაკეტის შეთავაზება</t>
  </si>
  <si>
    <t xml:space="preserve">
იზომება მიწოდებული სერვისების ხარისხი და კოორდინაცია გარდამავალი მენეჯმენტისას. პროგრამების გასაუმჯობესებლად და ხარვეზების აღმოსაფხვრელად იხვეწება/ვითარდება სერვისები</t>
  </si>
  <si>
    <r>
      <t xml:space="preserve">საქართველოს შრომის, ჯანმრთელობისა და სოციალური დაცვის სამინისტრო   
ადგილობრივი თვითმმართველობის ორგანოები
</t>
    </r>
    <r>
      <rPr>
        <sz val="8.5"/>
        <rFont val="Calibri"/>
        <family val="2"/>
        <charset val="204"/>
      </rPr>
      <t>განათლებისა და მეცნიერების სამინისტრო</t>
    </r>
  </si>
  <si>
    <t xml:space="preserve">საბიუჯეტო სახსრები </t>
  </si>
  <si>
    <t>200 000.00</t>
  </si>
  <si>
    <t>განათლების და მეცნიერების სამინისტრო</t>
  </si>
  <si>
    <t>1.6 სერვისების ხარისხის კონტროლი</t>
  </si>
  <si>
    <t>მომსახურების მიწოდების სტანდარტი;
ხარისხის კონტროლის ინსტრუმენტი;
მომსახურებების მონიტორინგის სისტემა</t>
  </si>
  <si>
    <t>შემუშავებულია კანონთან კონფლიქტში მყოფ მოზარდთათვის მომსახურების მიწოდების სტანდარტის დოკუმენტის სამუშაო ვერსია</t>
  </si>
  <si>
    <t>მომსახურების მიწოდების სტანდარტის შემუშავება;
მომსახურების ხარისხის კონტროლის მეთოდოლოგიისა და სისტემის განვითარება და დანერგვა</t>
  </si>
  <si>
    <t>სერვისის მიწოდების სტანდარტთან შესაბამისობის მონიტორინგი განხორციელებულია და საჭიროების შემთხვევაში შესაბამისი ცვლილებები შეტანილია</t>
  </si>
  <si>
    <t>სტანდარტის შემუშავებისთვის ექსპერტების დახმარება;
მონიტორინგისთვის საჭირო ადამიანური და ფინანსური რესურსი</t>
  </si>
  <si>
    <t>1.7კვლევების დაგეგმვა სარეაბილიტაციო პროგრამების ეფექტიანობის გასაზომად (საბოლოო შედეგების გაზომვა)</t>
  </si>
  <si>
    <t>საბაზისო მონაცმების შექმნა;                          საკვლევი ობიექტის/ პრობლემის იდენტიფიკაცია;                        დაგეგმილი და განხორციელებული კვლევები</t>
  </si>
  <si>
    <t>ამგვარი პრაქტიკა არ არსებობს</t>
  </si>
  <si>
    <t>სამუშაო ჯგუფის შექმნა, კვლევის ინსტრუმენტების შემუშავება და ბაზისური კვლევის განხორციელება</t>
  </si>
  <si>
    <t>კვლევების განხორციელება სხვადასხვა მომსახურების ეფექტურობის შესწავლისა და ბენეფიციართა საჭიროებების უკეთ გამოვლენის მიზნით;</t>
  </si>
  <si>
    <t>პრობაციის სააგენტოს სარეაბილიტაციო პროგრამების სამმართველო;
დანაშაულის პრევენციის ცენტრის კვლევისა და სერვისების განვითარების სამმართველო და  ყოფილ პატიმართა რეაბილიტაციისა და რესოციალიზაციის სამმართველო;
სასჯელაღსრულების დეპარტამენტის სოციალური უზრუნველყოფის განყოფილება
სასჯელაღსრულების კვლევითი ცენტრი</t>
  </si>
  <si>
    <t>კვლევის ინსტრუმენტების შემუშავებისთვის ექსპერტული მხარდაჭერა;
კვლევის ჩატარებისთვის საჭირო ფინანსური და ადამიანური რესურსი</t>
  </si>
  <si>
    <t>15 000.00</t>
  </si>
  <si>
    <t>1.8 სოციალური მეწარმეობის იდეის პოპულარიზაცია და კონცეფციის მომზადება</t>
  </si>
  <si>
    <t>სოციალური მეწარმეობის კონცეფცია და საკანონმდებლო ბაზა; 
რეაბილიტაცია-რესოციალიზაციის სფეროში წარმატებული სოციალური მეწარმეობის პროექტები</t>
  </si>
  <si>
    <t>ქვეყნის მასშტაბით არსებობს სოციალური მეწარმეობის პრაქტიკა შშმ პირების ჩართულობით.</t>
  </si>
  <si>
    <t>სოციალური მეწარმეობის კონცეფციის შექმნა;
ფინანსური რესურსის მოძიების შემთხვევაში სოციალური მეწარმეობის საპილოტე პროექტის ინიცირება</t>
  </si>
  <si>
    <t>პილოტირების შედეგებზე დაყრდნობით სოციალური მეწარმეობის პროექტების ინიცირება</t>
  </si>
  <si>
    <t>დასაზუსტებელია ევრაზიის ფონდის ხელშეწყობით მიმდინარე პროცესი; 
ქვეყნის მაშტაბით ადგილობრივი თვითმმართველობის ორგანოები;
დანაშაულის პრევენციის ცენტრის კვლევისა და სერვისების განვითარების სამმართველო</t>
  </si>
  <si>
    <t>საბიუჯეტო სახსრები და დონორთა რესურსი</t>
  </si>
  <si>
    <t>1.9 სავარაუდო დისკრიმინაციის შემთხვევების ადვოკატირება შესაბამისი უწყებების მხრიდან</t>
  </si>
  <si>
    <t>ადვოკატირებული შემთხვევების რაოდენობა
უფლებების დარღვევის შემცირებული რაოდენობა</t>
  </si>
  <si>
    <t>შესაბამის უწყებებში დისკრიმინაციის შემთხვევების გამოვლენისა და მათზე რეაგირების გამოცდილება მინიმალურია</t>
  </si>
  <si>
    <t xml:space="preserve">უწყებების თანამშრომელთა ინფორმირებულობის გაზრდა დისკრიმინაციის ნიშნებისა და ადვოკატირების გზების შესახებ
</t>
  </si>
  <si>
    <t>დისკრიმინაციის წინააღმდეგ მიმართული ერთიანი სამუშაო ჯგუფის შექმნა, სავარაუდო დისკრიმინაციის შემთხვევების გამოვლენისა და მის წინააღმდეგ სისტემური მიდგომის შემუშავების მიზნით
უწყების თანამშრომელთა რეგულარული შეხვედრების მოწყობა აღნიშნული მიმართულებით გამოცდილების გაზიარების მიზნით</t>
  </si>
  <si>
    <t>პრობაციის სააგენტოს სარეაბილიტაციო პროგრამების სამმართველო;
დანაშაულის პრევენციის ცენტრის ყოფილ პატიმართა რეაბილიტაციისა და რესოციალიზაციის სამმართველო;
სასჯელაღსრულების დეპარტამენტის სოციალური უზრუნველყოფის განყოფილება</t>
  </si>
  <si>
    <t xml:space="preserve">სტრატეგიული მიზანი 2 - სარეაბილიტაციო პროცესში ჩართული უწყებებისა და ორგანიზაციების ინსტიტუციური გაძლიერება, პერსონალის მომზადება და განვითარება მაღალხარისხიანი სარეაბილიტაციო მომსახურების მიწოდებისთვის </t>
  </si>
  <si>
    <t>2.1 რესოციალიზაცია-რეაბილიტაციის პროცესში ჩართული უწყებების მიერ წინამდებარე სტრატეგიითა და სამოქმედო გეგმით გათვალისწინებული პრიორიტეტებისა და აქტივობების საკუთარ სტრატეგიებსა და სამოქმედო გეგმებში ასახვა</t>
  </si>
  <si>
    <t>შესაბამისი უწყებების სტრატეგიული დოკუმენტები და სამოქმედო გეგმები, სადაც ასახულია აღნიშნული პრიორიტეტები და აქტივობები</t>
  </si>
  <si>
    <t>პრობაციის ეროვნულ სააგენტოს და სასჯელაღსრულების დეპარტამენტს სისხლის სამართლის რეფორმის სტრატეგიის ფარგლებში აქვთ სამოქმედო გეგმები</t>
  </si>
  <si>
    <t>სტრატეგიები და სამოქმედო გეგმები შესაბამისად განახლებულია</t>
  </si>
  <si>
    <t>2.2 რესოციალიზაცია-რეაბილიტაციის პროცესის ეფექტიანად წარმართვისთვის შესაბამის უწყებებში ინფრასტრუქტურის შექმნა</t>
  </si>
  <si>
    <t xml:space="preserve">პრობაციის ეროვნულ სააგენტოში, დანაშაულის პრევენციის ცენტრსა და სასჯელაღსრულების დაწესებულებებში პერსონალისთვის არსებული სამუშაო პირობები და შესაბამისად აღჭურვილი სივრცე ბენეფიციარებთან ინდივიდუალური და ჯგუფური მუშაობისთვის </t>
  </si>
  <si>
    <t>არ არსეობს ამ სფეროში უსაფრთხოების ნორმები, სამშენებლო სტანდარტი და ინფრასტუქტურაც არასრულად არის განვითარებული</t>
  </si>
  <si>
    <t>ამ სფეროში უსაფრთხოების ნორმებისა და სტანდარტის შემუშავება და იმპლემენტაცია</t>
  </si>
  <si>
    <t>რესოციალიზაცია-რეაბილიტაციის პროცესის ეფექტიანად წარმართვისთვის შესაბამისი ინფრასტრუქტურის შექმნა;
სტანდარტის დაცვა</t>
  </si>
  <si>
    <t>საბიუჯეტო სახსრები შესაბამისი ინფრასტრუქტურის შესაქმნელად</t>
  </si>
  <si>
    <t>300 000.00</t>
  </si>
  <si>
    <t>2.3 სასჯელის აღსრულების  და გათავისუფლების შემდგომი ზრუნვის პროცესში შესაბამისი კვალიფიკაციის მქონე პერსონალის ჩართვა</t>
  </si>
  <si>
    <r>
      <t>შესაბამის უწყებებში ბენეფიციარ</t>
    </r>
    <r>
      <rPr>
        <sz val="8.5"/>
        <rFont val="Calibri"/>
        <family val="2"/>
        <charset val="204"/>
      </rPr>
      <t>ებთან მომუშავე კადრების ყოლა, რომლებიც აკმაყოფილებენ სათანადო საკვალიფიკაციო მოთხოვნებს
საკვალიფიკაციო მოთხოვნებისა და სამუშაო აღწერილობების დამტკიცება</t>
    </r>
  </si>
  <si>
    <t>საქართველოში სოციალურ მუშაკთა საუნივერსიტეტო განათლებაში სისხლის სამართლის მართლმსაჯულების თემის ინტეგრირების მიზნით მზადდება არჩევითი სასწავლო კურსი სოციალური მუშაობის სამაგისტრო პროგრამისთვის; 
პრობაციისა და სასჯელაღსრულების სასწავლო ცენტრში შექმნილია მოდულები ფსიქო-სოციალური რეაბილიტაციისთვის საჭირო უნარების განსავითარებლად</t>
  </si>
  <si>
    <r>
      <t xml:space="preserve">სასჯელის აღსრულების და გათავისუფლების შემდგომი ზრუნვის ორგანოებში შესაბამისი პერსონალისთვის საკვალიფიკაციო მოთხოვნების დამტკიცება;
</t>
    </r>
    <r>
      <rPr>
        <sz val="8.5"/>
        <rFont val="Calibri"/>
        <family val="2"/>
      </rPr>
      <t>სასჯელაღსრულების დეპარტამენტისა და პრობაციის ეროვნული სააგენტოს პერსონალისთვის გრძელვადიანი სასწავლო პროგრამების შემუშავება/განხორციელება;
დასახელებულ უწყებებში სტუდენტების სტაჟირების პრაქტიკის დანერგვა ახალი კადრების მომზადებისა და მოზიდვის მიზნით</t>
    </r>
  </si>
  <si>
    <t>პრობაციის ეროვნული სააგენტოს, დანაშაულის პრევენციის ცენტრისა და სასჯელაღსრულების დეპარტამენტის ადამიანური რესურსების მართვის დანაყოფები; პრობაციისა და სასჯელაღსრულების სასწავლო ცენტრი</t>
  </si>
  <si>
    <t>2.4 ორგანიზაციის ბაზაზე განსახორციელებელი სარეაბილიტაციო პროგრამების მიწოდებისთვის პერსონალის გადამზადება</t>
  </si>
  <si>
    <t>ორგანიზაციის ბაზაზე მიმდინარე პროგრამების რაოდენობა</t>
  </si>
  <si>
    <t>დანაშაულის პრევენციის ცენტრში არსებობს საკუთარი ადამიანური რესურსით სერვისების მიწოდების გამოცდილება</t>
  </si>
  <si>
    <t>ორგანიზაციის ბაზაზე განსახორციელებელი სარეაილიტაციო სერვისების იდენტიფიცირება და შესაბამისი პერსონალის გადამზადება; ლიცენზიის მოპოვების აუცილებლობის შემთხვევაში საჭირო ლიცენზიის მოპოვება</t>
  </si>
  <si>
    <t>პრობაციის სააგენტოს სარეაბილიტაციო პროგრამების სამმართველო;
დანაშაულის პრევენციის ცენტრის ყოფილ პატიმართა რეაბილიტაციისა და რესოციალიზაციის სამმართველო;
სასჯელაღსრულების დეპარტამენტის სოციალური უზრუნველყოფის განყოფილება; 
პრობაციისა და სასჯელაღსრულების სასწავლო ცენტრი</t>
  </si>
  <si>
    <t xml:space="preserve">საჭიროებისამებრ ადგილობრივი და საერთაშორისო ექსპერტების მობილიზება  </t>
  </si>
  <si>
    <t>55 500.00</t>
  </si>
  <si>
    <t>7500.00</t>
  </si>
  <si>
    <t>9000.00</t>
  </si>
  <si>
    <t>48 000.00</t>
  </si>
  <si>
    <t>2.5 სამუშაოს მაღალი ხარისხის უზრუნველსაყოფად ერთიანი პროფესიული სტანდარტის/ეთიკის ნორმების შემუშავება და პროფესიული სუპერვიზიის სისტემის შექმნა</t>
  </si>
  <si>
    <t xml:space="preserve">ერთიანი პროფესიული სტანდარტი
სუპერვიზიის გამართული სისტემა
</t>
  </si>
  <si>
    <t>არსებობს არაფორმალური სუპერვიზიის პრაქტიკა დანაშაულის პრევენციის ცენტრში და პრობაციის სააგენტოში
სასჯელაღსრულების ფსიქოლოგიურ სამსახურს ასევე აქვს არაფორმალური სუპერვიზიის გამოცდილება</t>
  </si>
  <si>
    <t>სუპერვიზიის სისტემის შექმნა და დაგეგმვა, განხორციელების დაწყება</t>
  </si>
  <si>
    <t>სტრატეგიული მიზანი 3 - სარეაბილიტაციო პროცესში მონაწილე უწყებათა და ორგანიზაციათა კოორდინირებული მუშობის უზრუნველყოფა, მედიასთან და საზოგადოებასთან კომუნიკაცია რეაბილიტაციიის პროცესის მხარდასაჭერად</t>
  </si>
  <si>
    <t>3. 1 რესოციალიზაცია რეაბილიტაციის სამუშაო ჯგუფის მუშაობა მიმდინარე საკითხებზე შეთანხმებისთვის</t>
  </si>
  <si>
    <t>სამუშაო ჯგუფის არსებობა და ჯგუფის შეხვედრების რაოდენობა</t>
  </si>
  <si>
    <t>სამუშაო ჯგუფი და ქვე-ჯგუფები შეიქმნა და ჩატარდა შეხვედრები</t>
  </si>
  <si>
    <t>სამუშაო ჯგუფის კვარტალური შეხვედრები</t>
  </si>
  <si>
    <t>სამუშაო ჯგუფის მაკოორდინირებელი უწყება - დანაშაულის პრევენციის ცენტრი</t>
  </si>
  <si>
    <t xml:space="preserve">3.2 სარეაბილიტაციო ღონისძიებების ერთობლივად განხორციელება პარტნიორ სახელმწიფო და კერძო ორგანიზაციებთან ერთად </t>
  </si>
  <si>
    <t>ერთობლივი ღონისძიებების რაოდენობა</t>
  </si>
  <si>
    <t>ერთობლივ ღონისძიებებს აქვს იშვიათი არასისტემატიური ხასიათი</t>
  </si>
  <si>
    <t>მიმდინარე ერთობლივი ღონისძებები</t>
  </si>
  <si>
    <t>პრობაციის, სასჯელაღსრულებისა და დანაშაულის პრევენციის ცენტრის სარეაბილიტაციო პროგრამების განვითარებაზე პასუხისმგებელი სტრუქტურული ერთეულები</t>
  </si>
  <si>
    <t>სივრცე შეხვედრებისათვის</t>
  </si>
  <si>
    <t>4600.00</t>
  </si>
  <si>
    <t>13 200.00</t>
  </si>
  <si>
    <t>1600.00</t>
  </si>
  <si>
    <t>3200.00</t>
  </si>
  <si>
    <t>3000.00</t>
  </si>
  <si>
    <t>3.3 სასამართლოსთან, პროკურატურასთან და პოლიციასთან სამუშაო შეხვედრების ორგანიზება მიმდინარე პრაქტიკის განხილვის მიზნით</t>
  </si>
  <si>
    <t>მინიმუმ ყოველწლიური  შეხვედრა</t>
  </si>
  <si>
    <t>მიმდინარე პრაქტიკის განხილვის მიზნით შეხვედრების პრაქტიკა არ არის განვითარებული</t>
  </si>
  <si>
    <t>სამუშაო ჯგუფის ერთი შეხვედრა მაინც</t>
  </si>
  <si>
    <t>სამუშაო ჯგუფის რეგურალური შეხვედრები</t>
  </si>
  <si>
    <t>პრობაციის, სასჯელაღსრულებისა და დანაშაულის პრევენციის ცენტრის მენეჯმენტი</t>
  </si>
  <si>
    <t>3.4 სასჯელაღსრულების, პრობაციისა და პრევენციის ცენტრს შორის ბენეფიციართა გარდამავალი მენეჯმენტის სისტემის დანერგვა</t>
  </si>
  <si>
    <t>გარდამავალი მენეჯმენტის სქემა და ამ სქემის მიხედვით აღსრულების მაჩვენებელი სისტემიდან გასულთა რაოდენობასთან თანაფარდობით</t>
  </si>
  <si>
    <t>არსებობს არასრულწლოვან მსჯავრდებულთა გარდამავალი მენეჯმენტის პრაქტიკა სასჯელაღსრულების დაწესებულებასა და პრობაციის სააგენტოს შორის;
დანაშაულის პრევენციის ცენტრის წარმომადგენლები სასჯელაღსრულების დაწესებულებებში ახორციელებენ მათი მომსახურების წარდგენას</t>
  </si>
  <si>
    <t>სამუშაო შეხვედრების ორგანიზება პროცედურის შემუშავების მიზნით; შესაბამისი საკანონმდებლო ბაზის შექმნა</t>
  </si>
  <si>
    <t>პრობაციის, სასჯელაღსრულებისა და დანაშაულის პრევენციის ცენტრის მენეჯმენტი და სარეაბილიტაციო პროგრამების განვითარებაზე პასუხისმგებელი ერთეულები</t>
  </si>
  <si>
    <t>ექსპერტების ტექნიკური დახმარებით სამუშაო ჯგუფის მუშოაბის უზრუნველყოფა</t>
  </si>
  <si>
    <t>3.5 საზოგადოების ცნობიერების ამაღლების კამპანიის წარმოება (სოციალური კლიპები, კონკურსები, სოციალური მედიის მეშვეობით ინფორმაციის გავრცელება)</t>
  </si>
  <si>
    <t xml:space="preserve">სარეაბილიტაციო ღონისძიებების გაშუქების მაჩვენებელი; საზოგადოების აზრის  კვლევის შედეგები </t>
  </si>
  <si>
    <t>ღონისძიებები რუტინულად შუქდება</t>
  </si>
  <si>
    <t xml:space="preserve">რეგულარული ღონისძიებები </t>
  </si>
  <si>
    <t>რეგულარული ღონისძებები</t>
  </si>
  <si>
    <t>პრობაციის, სასჯელაღსრულების დეპარტამენტისა და დანაშაულის პრევენციის ცენტრის პიარ-განყოფილებები; დანაშაულის პრევენციის ცენტრის კვლევისა და სერვისების განვითარების სამმართველო</t>
  </si>
  <si>
    <t>შესაბამისი პერსონალი, სივრცე შეხვედრებისთვის, ბიუჯეტი კამპანიისთვის (ყოველწლიურად პიარ აქტივობებისთვის გამოყოფილი ბიუჯეტი); საერთო კვლევის ბიუჯეტი</t>
  </si>
  <si>
    <t>25 000.00</t>
  </si>
  <si>
    <t xml:space="preserve">3.6 მიმდინარე საქმიანობის შესახებ მედიისთვის ინფორმაციის რეგულარულად მიწოდება </t>
  </si>
  <si>
    <t>მიწოდებული ინფორმაციის  მაჩვენებელი</t>
  </si>
  <si>
    <t>ინფორმაციის რეგულარული გაცვლა</t>
  </si>
  <si>
    <t xml:space="preserve">3.7 ტრენინგი მედიის წარმომადგენელთათვის </t>
  </si>
  <si>
    <t>შეხვედრების რაოდენობა</t>
  </si>
  <si>
    <t>ტარდება პერიოდული შეხვედრები მედიის წარმომადგენლებსა და სასჯელაღსრულების სამინისტროს წარმომადგენლებს შორის</t>
  </si>
  <si>
    <t>მინიმუმ 1 ტრენინგი</t>
  </si>
  <si>
    <t>პერიოდულად ინფორმაციის მიწოდება მედიის წარმომადგენლებისთვის</t>
  </si>
  <si>
    <t>2400.00</t>
  </si>
  <si>
    <t>2300.00</t>
  </si>
  <si>
    <t>900.00</t>
  </si>
  <si>
    <t>800.00</t>
  </si>
  <si>
    <t xml:space="preserve">3.8 საზოგადოებრივი აზრის კვლევა რესოციალიზაცია-რეაბილიტაციის პროცესისა და ამ სფეროს ბენეფიციართა მიმართ დამოკიდებულებაზე </t>
  </si>
  <si>
    <t xml:space="preserve">კვლევა </t>
  </si>
  <si>
    <t>მსგავსი კვლევა არ ჩატარებულა</t>
  </si>
  <si>
    <t>ერთობლივი კვლევის დაგეგმვა</t>
  </si>
  <si>
    <t>კვლევის განხორციელება</t>
  </si>
  <si>
    <t>ნოემბერი- დეკემბერი 2015</t>
  </si>
  <si>
    <t>ნოემბერი-დეკემბერი 2015</t>
  </si>
  <si>
    <t xml:space="preserve">პროექტი შემუშავებულია და გაგზავნილია ევროსაბჭოში ექსპერტიზაზე, მიღებულია ევროსაბჭოს დასკვნა; დასკვნის შესაბამისად გადასინჯულია კოდექსის ცვლილებები, საბოლოო კანონპროექტი წარდგენილია პარლამენტში. </t>
  </si>
  <si>
    <t>არასრულწლოვანთა მართლმსაჯულების კოდექსის იმპლემენტაცია</t>
  </si>
  <si>
    <t xml:space="preserve">არასრულწლოვანთა მართლმსაჯულების კოდექსი მიღებულია საქართველოს პარლამენტის მიერ, კოდექსის შესაბამისად მომზადებულია ტრენერთა ტრენინგის მოდული (ToT), გადამზადებულია ტრენერები და არასრულწლოვნთა მართლმსაჯულებაში ჩართული პროფესიონალები  </t>
  </si>
  <si>
    <t>1. მომზადებული კვლევების და ანალიზების რაოდენობა;                                                           2. მომზადებული რეკომენდაციების რაოდენობა;                                                                                            3. მომზადებული წინადადებების რაოდენობა საკანონმდებლო ცვლილებებთან დაკავშირებით;                                                                  4. არსებული პრაქტიკის ამსახველი ანგარიშების რაოდენობა;                                                                        5. ჩატარებული ტრენინგების რაოდენობა.</t>
  </si>
  <si>
    <t>1.  პროკურატურის შესახებ საზოგადოებრივი აზრის კვლევის ჩატარება;.                                                                                                                 2. საზოგადოებასთან ურთიერთობის სტრატეგიისა და სამოქმედო გეგმის შემუშავება;                                                                                                          3. საზოგადოებასთან ურთიერთობის სტრატეგიაზე მომუშავე სამუშაო ჯგუფის შექმნა;                                                                                                                                                                                              4. საზოგადოებაზე ორიენტირებული პროექტების განხორციელება;                                                                                                                                                                                              5. მედიის წარმომადგენლებისა და პროკურორებისათვის ერთობლივი გასვლითი სემინარების ორგანიზება სისხლის სამართლისა და მედიის დარგში  ცნობიერების ამაღლების მიზნით;                                                                         6. მოწმეთა და დაზარალებულთა კოორდინატორის სამსახურის საქმიანობის ამსახველი ანალიზისა და რეკომენდაციების მომზადება; 8. სტატისტიკური მონაცემების გასაჯაროვება.</t>
  </si>
  <si>
    <r>
      <t xml:space="preserve">1. </t>
    </r>
    <r>
      <rPr>
        <sz val="8.5"/>
        <rFont val="Sylfaen"/>
        <family val="1"/>
        <charset val="204"/>
      </rPr>
      <t>მსჯავრდებულთათვის</t>
    </r>
    <r>
      <rPr>
        <sz val="8.5"/>
        <rFont val="Times New Roman"/>
        <family val="1"/>
        <charset val="204"/>
      </rPr>
      <t xml:space="preserve"> </t>
    </r>
    <r>
      <rPr>
        <sz val="8.5"/>
        <rFont val="Sylfaen"/>
        <family val="1"/>
        <charset val="204"/>
      </rPr>
      <t>შრომის</t>
    </r>
    <r>
      <rPr>
        <sz val="8.5"/>
        <rFont val="Times New Roman"/>
        <family val="1"/>
        <charset val="204"/>
      </rPr>
      <t xml:space="preserve"> </t>
    </r>
    <r>
      <rPr>
        <sz val="8.5"/>
        <rFont val="Sylfaen"/>
        <family val="1"/>
        <charset val="204"/>
      </rPr>
      <t>შესაძლებლობა</t>
    </r>
    <r>
      <rPr>
        <sz val="8.5"/>
        <rFont val="Times New Roman"/>
        <family val="1"/>
        <charset val="204"/>
      </rPr>
      <t xml:space="preserve"> </t>
    </r>
    <r>
      <rPr>
        <sz val="8.5"/>
        <rFont val="Sylfaen"/>
        <family val="1"/>
        <charset val="204"/>
      </rPr>
      <t>გაზრდილია</t>
    </r>
    <r>
      <rPr>
        <sz val="8.5"/>
        <rFont val="Times New Roman"/>
        <family val="1"/>
        <charset val="204"/>
      </rPr>
      <t xml:space="preserve">.    
2.სასჯელაღსრულების დაწესებულებებში გაზრდილია განათლების მიღების შესაძლებლობაპროფესიული/სახელობო კურსების დანერგვის მეშვეობით                  
3.მსჯავრდებულებთან მიმართებაში დანერგილია  ინდივიდუალური  მიდგომები </t>
    </r>
    <r>
      <rPr>
        <sz val="8.5"/>
        <rFont val="Times New Roman"/>
        <family val="1"/>
      </rPr>
      <t xml:space="preserve">4.მიმდინარეობს შეაბამისი პერსონალის მომზადება პროგრამების განხორციელბის უზრუნველყოფის მიზნით.     </t>
    </r>
    <r>
      <rPr>
        <sz val="8.5"/>
        <rFont val="Times New Roman"/>
        <family val="1"/>
        <charset val="204"/>
      </rPr>
      <t xml:space="preserve">                                               </t>
    </r>
  </si>
  <si>
    <r>
      <t xml:space="preserve">1. </t>
    </r>
    <r>
      <rPr>
        <sz val="8.5"/>
        <rFont val="Sylfaen"/>
        <family val="1"/>
        <charset val="204"/>
      </rPr>
      <t>მსჯავრდებულთათვის</t>
    </r>
    <r>
      <rPr>
        <sz val="8.5"/>
        <rFont val="Times New Roman"/>
        <family val="1"/>
        <charset val="204"/>
      </rPr>
      <t xml:space="preserve"> </t>
    </r>
    <r>
      <rPr>
        <sz val="8.5"/>
        <rFont val="Sylfaen"/>
        <family val="1"/>
        <charset val="204"/>
      </rPr>
      <t>შრომის</t>
    </r>
    <r>
      <rPr>
        <sz val="8.5"/>
        <rFont val="Times New Roman"/>
        <family val="1"/>
        <charset val="204"/>
      </rPr>
      <t xml:space="preserve"> </t>
    </r>
    <r>
      <rPr>
        <sz val="8.5"/>
        <rFont val="Sylfaen"/>
        <family val="1"/>
        <charset val="204"/>
      </rPr>
      <t>შესაძლებლობა</t>
    </r>
    <r>
      <rPr>
        <sz val="8.5"/>
        <rFont val="Times New Roman"/>
        <family val="1"/>
        <charset val="204"/>
      </rPr>
      <t xml:space="preserve"> </t>
    </r>
    <r>
      <rPr>
        <sz val="8.5"/>
        <rFont val="Sylfaen"/>
        <family val="1"/>
        <charset val="204"/>
      </rPr>
      <t>გაზრდილია</t>
    </r>
    <r>
      <rPr>
        <sz val="8.5"/>
        <rFont val="Times New Roman"/>
        <family val="1"/>
        <charset val="204"/>
      </rPr>
      <t xml:space="preserve">.    
2.სასჯელაღსრულების დაწესებულებებში გაზრდილია განათლების მიღების შესაძლებლობაპროფესიული/სახელობო კურსების დანერგვის მეშვეობით                  
3.მსჯავრდებულებთან მიმართებაში დანერგილია  ინდივიდუალური  მიდგომები  
</t>
    </r>
    <r>
      <rPr>
        <sz val="8.5"/>
        <rFont val="Times New Roman"/>
        <family val="1"/>
      </rPr>
      <t xml:space="preserve">4. დაწყებულია მუშაობა მსჯავრდებულთათვის უმაღლესი განათლების უზრუნველსაყოფად.   5.მიმდინარეობს შეაბამისი პერსონალის მომზადება პროგრამების განხორციელბის უზრუნველყოფის მიზნით.                                                </t>
    </r>
  </si>
  <si>
    <r>
      <t>ქვეპროგრამა</t>
    </r>
    <r>
      <rPr>
        <sz val="8.5"/>
        <rFont val="Times New Roman"/>
        <family val="1"/>
        <charset val="204"/>
      </rPr>
      <t xml:space="preserve">  6.4.2.  </t>
    </r>
    <r>
      <rPr>
        <sz val="8.5"/>
        <rFont val="Sylfaen"/>
        <family val="1"/>
        <charset val="204"/>
      </rPr>
      <t>სასჯელაღსრულების</t>
    </r>
    <r>
      <rPr>
        <sz val="8.5"/>
        <rFont val="Times New Roman"/>
        <family val="1"/>
        <charset val="204"/>
      </rPr>
      <t xml:space="preserve"> </t>
    </r>
    <r>
      <rPr>
        <sz val="8.5"/>
        <rFont val="Sylfaen"/>
        <family val="1"/>
        <charset val="204"/>
      </rPr>
      <t>დაწესებულებებში</t>
    </r>
    <r>
      <rPr>
        <sz val="8.5"/>
        <rFont val="Times New Roman"/>
        <family val="1"/>
        <charset val="204"/>
      </rPr>
      <t xml:space="preserve"> </t>
    </r>
    <r>
      <rPr>
        <sz val="8.5"/>
        <rFont val="Sylfaen"/>
        <family val="1"/>
        <charset val="204"/>
      </rPr>
      <t>განათლების</t>
    </r>
    <r>
      <rPr>
        <sz val="8.5"/>
        <rFont val="Times New Roman"/>
        <family val="1"/>
        <charset val="204"/>
      </rPr>
      <t xml:space="preserve"> </t>
    </r>
    <r>
      <rPr>
        <sz val="8.5"/>
        <rFont val="Sylfaen"/>
        <family val="1"/>
        <charset val="204"/>
      </rPr>
      <t>მიღების</t>
    </r>
    <r>
      <rPr>
        <sz val="8.5"/>
        <rFont val="Times New Roman"/>
        <family val="1"/>
        <charset val="204"/>
      </rPr>
      <t xml:space="preserve"> </t>
    </r>
    <r>
      <rPr>
        <sz val="8.5"/>
        <rFont val="Sylfaen"/>
        <family val="1"/>
        <charset val="204"/>
      </rPr>
      <t xml:space="preserve">შესაძლებლობა პროფესიული/სახელობო და სატრენინგო/საგანმანათლებლო კურსების დანერგვის მეშვეობით </t>
    </r>
  </si>
  <si>
    <r>
      <t>1. პროფესიულ</t>
    </r>
    <r>
      <rPr>
        <sz val="8.5"/>
        <rFont val="Times New Roman"/>
        <family val="1"/>
        <charset val="204"/>
      </rPr>
      <t>/</t>
    </r>
    <r>
      <rPr>
        <sz val="8.5"/>
        <rFont val="Sylfaen"/>
        <family val="1"/>
        <charset val="204"/>
      </rPr>
      <t>სახელობო</t>
    </r>
    <r>
      <rPr>
        <sz val="8.5"/>
        <rFont val="Times New Roman"/>
        <family val="1"/>
        <charset val="204"/>
      </rPr>
      <t xml:space="preserve"> და სატრენინგო/საგანმანათლებლო </t>
    </r>
    <r>
      <rPr>
        <sz val="8.5"/>
        <rFont val="Sylfaen"/>
        <family val="1"/>
        <charset val="204"/>
      </rPr>
      <t>სწავლების</t>
    </r>
    <r>
      <rPr>
        <sz val="8.5"/>
        <rFont val="Times New Roman"/>
        <family val="1"/>
        <charset val="204"/>
      </rPr>
      <t xml:space="preserve"> </t>
    </r>
    <r>
      <rPr>
        <sz val="8.5"/>
        <rFont val="Sylfaen"/>
        <family val="1"/>
        <charset val="204"/>
      </rPr>
      <t>პროგრამებში</t>
    </r>
    <r>
      <rPr>
        <sz val="8.5"/>
        <rFont val="Times New Roman"/>
        <family val="1"/>
        <charset val="204"/>
      </rPr>
      <t xml:space="preserve"> </t>
    </r>
    <r>
      <rPr>
        <sz val="8.5"/>
        <rFont val="Sylfaen"/>
        <family val="1"/>
        <charset val="204"/>
      </rPr>
      <t xml:space="preserve">ჩართულ </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რაოდენობა; 
2. პროფესიულ/სახელობო და სატრენინგო/საგანმანათლებლო სწავლების პროგრამებში სერთიფიცირებულ  პატიმართა რაოდენობა</t>
    </r>
  </si>
  <si>
    <r>
      <t>სასწავლო</t>
    </r>
    <r>
      <rPr>
        <sz val="8.5"/>
        <rFont val="Times New Roman"/>
        <family val="1"/>
        <charset val="204"/>
      </rPr>
      <t xml:space="preserve"> </t>
    </r>
    <r>
      <rPr>
        <sz val="8.5"/>
        <rFont val="Sylfaen"/>
        <family val="1"/>
        <charset val="204"/>
      </rPr>
      <t>ცენტრები, საგანმანათლებლო სახლები და ოთახები მოწყობილია</t>
    </r>
    <r>
      <rPr>
        <sz val="8.5"/>
        <rFont val="Times New Roman"/>
        <family val="1"/>
        <charset val="204"/>
      </rPr>
      <t xml:space="preserve"> </t>
    </r>
    <r>
      <rPr>
        <sz val="8.5"/>
        <rFont val="Sylfaen"/>
        <family val="1"/>
        <charset val="204"/>
      </rPr>
      <t>სასჯელაღსრულების</t>
    </r>
    <r>
      <rPr>
        <sz val="8.5"/>
        <rFont val="Times New Roman"/>
        <family val="1"/>
        <charset val="204"/>
      </rPr>
      <t xml:space="preserve"> №5, №12, №14, №15, №16 </t>
    </r>
    <r>
      <rPr>
        <sz val="8.5"/>
        <rFont val="Sylfaen"/>
        <family val="1"/>
        <charset val="204"/>
      </rPr>
      <t>და</t>
    </r>
    <r>
      <rPr>
        <sz val="8.5"/>
        <rFont val="Times New Roman"/>
        <family val="1"/>
        <charset val="204"/>
      </rPr>
      <t xml:space="preserve"> №17 </t>
    </r>
    <r>
      <rPr>
        <sz val="8.5"/>
        <rFont val="Sylfaen"/>
        <family val="1"/>
        <charset val="204"/>
      </rPr>
      <t>დაწესებულებებში</t>
    </r>
    <r>
      <rPr>
        <sz val="8.5"/>
        <rFont val="Times New Roman"/>
        <family val="1"/>
        <charset val="204"/>
      </rPr>
      <t xml:space="preserve">. </t>
    </r>
    <r>
      <rPr>
        <sz val="8.5"/>
        <rFont val="Sylfaen"/>
        <family val="1"/>
        <charset val="204"/>
      </rPr>
      <t>სულ</t>
    </r>
    <r>
      <rPr>
        <sz val="8.5"/>
        <rFont val="Times New Roman"/>
        <family val="1"/>
        <charset val="204"/>
      </rPr>
      <t xml:space="preserve"> </t>
    </r>
    <r>
      <rPr>
        <sz val="8.5"/>
        <rFont val="Sylfaen"/>
        <family val="1"/>
        <charset val="204"/>
      </rPr>
      <t>პროფესიული</t>
    </r>
    <r>
      <rPr>
        <sz val="8.5"/>
        <rFont val="Times New Roman"/>
        <family val="1"/>
        <charset val="204"/>
      </rPr>
      <t xml:space="preserve"> </t>
    </r>
    <r>
      <rPr>
        <sz val="8.5"/>
        <rFont val="Sylfaen"/>
        <family val="1"/>
        <charset val="204"/>
      </rPr>
      <t>სწავლების</t>
    </r>
    <r>
      <rPr>
        <sz val="8.5"/>
        <rFont val="Times New Roman"/>
        <family val="1"/>
        <charset val="204"/>
      </rPr>
      <t xml:space="preserve"> </t>
    </r>
    <r>
      <rPr>
        <sz val="8.5"/>
        <rFont val="Sylfaen"/>
        <family val="1"/>
        <charset val="204"/>
      </rPr>
      <t>კურსებში</t>
    </r>
    <r>
      <rPr>
        <sz val="8.5"/>
        <rFont val="Times New Roman"/>
        <family val="1"/>
        <charset val="204"/>
      </rPr>
      <t xml:space="preserve"> </t>
    </r>
    <r>
      <rPr>
        <sz val="8.5"/>
        <rFont val="Sylfaen"/>
        <family val="1"/>
        <charset val="204"/>
      </rPr>
      <t>ჩართული</t>
    </r>
    <r>
      <rPr>
        <sz val="8.5"/>
        <rFont val="Times New Roman"/>
        <family val="1"/>
        <charset val="204"/>
      </rPr>
      <t xml:space="preserve"> </t>
    </r>
    <r>
      <rPr>
        <sz val="8.5"/>
        <rFont val="Sylfaen"/>
        <family val="1"/>
        <charset val="204"/>
      </rPr>
      <t>მსჯავრდებულებიდან</t>
    </r>
    <r>
      <rPr>
        <sz val="8.5"/>
        <rFont val="Times New Roman"/>
        <family val="1"/>
        <charset val="204"/>
      </rPr>
      <t xml:space="preserve">  2012 </t>
    </r>
    <r>
      <rPr>
        <sz val="8.5"/>
        <rFont val="Sylfaen"/>
        <family val="1"/>
        <charset val="204"/>
      </rPr>
      <t>წლის</t>
    </r>
    <r>
      <rPr>
        <sz val="8.5"/>
        <rFont val="Times New Roman"/>
        <family val="1"/>
        <charset val="204"/>
      </rPr>
      <t xml:space="preserve"> </t>
    </r>
    <r>
      <rPr>
        <sz val="8.5"/>
        <rFont val="Sylfaen"/>
        <family val="1"/>
        <charset val="204"/>
      </rPr>
      <t>ბოლოს</t>
    </r>
    <r>
      <rPr>
        <sz val="8.5"/>
        <rFont val="Times New Roman"/>
        <family val="1"/>
        <charset val="204"/>
      </rPr>
      <t xml:space="preserve"> </t>
    </r>
    <r>
      <rPr>
        <sz val="8.5"/>
        <rFont val="Sylfaen"/>
        <family val="1"/>
        <charset val="204"/>
      </rPr>
      <t>სერტიფიკატი</t>
    </r>
    <r>
      <rPr>
        <sz val="8.5"/>
        <rFont val="Times New Roman"/>
        <family val="1"/>
        <charset val="204"/>
      </rPr>
      <t xml:space="preserve"> </t>
    </r>
    <r>
      <rPr>
        <sz val="8.5"/>
        <rFont val="Sylfaen"/>
        <family val="1"/>
        <charset val="204"/>
      </rPr>
      <t>გადაეცა</t>
    </r>
    <r>
      <rPr>
        <sz val="8.5"/>
        <rFont val="Times New Roman"/>
        <family val="1"/>
        <charset val="204"/>
      </rPr>
      <t xml:space="preserve"> 619 </t>
    </r>
    <r>
      <rPr>
        <sz val="8.5"/>
        <rFont val="Sylfaen"/>
        <family val="1"/>
        <charset val="204"/>
      </rPr>
      <t>მსჯავრდებულს</t>
    </r>
    <r>
      <rPr>
        <sz val="8.5"/>
        <rFont val="Times New Roman"/>
        <family val="1"/>
        <charset val="204"/>
      </rPr>
      <t xml:space="preserve">. </t>
    </r>
  </si>
  <si>
    <r>
      <t>პროფესიული</t>
    </r>
    <r>
      <rPr>
        <sz val="8.5"/>
        <rFont val="Times New Roman"/>
        <family val="1"/>
        <charset val="204"/>
      </rPr>
      <t xml:space="preserve">/ </t>
    </r>
    <r>
      <rPr>
        <sz val="8.5"/>
        <rFont val="Sylfaen"/>
        <family val="1"/>
        <charset val="204"/>
      </rPr>
      <t>სახელობო</t>
    </r>
    <r>
      <rPr>
        <sz val="8.5"/>
        <rFont val="Times New Roman"/>
        <family val="1"/>
        <charset val="204"/>
      </rPr>
      <t xml:space="preserve"> </t>
    </r>
    <r>
      <rPr>
        <sz val="8.5"/>
        <rFont val="Sylfaen"/>
        <family val="1"/>
        <charset val="204"/>
      </rPr>
      <t>სწავლების</t>
    </r>
    <r>
      <rPr>
        <sz val="8.5"/>
        <rFont val="Times New Roman"/>
        <family val="1"/>
        <charset val="204"/>
      </rPr>
      <t xml:space="preserve"> </t>
    </r>
    <r>
      <rPr>
        <sz val="8.5"/>
        <rFont val="Sylfaen"/>
        <family val="1"/>
        <charset val="204"/>
      </rPr>
      <t>კურსებში</t>
    </r>
    <r>
      <rPr>
        <sz val="8.5"/>
        <rFont val="Times New Roman"/>
        <family val="1"/>
        <charset val="204"/>
      </rPr>
      <t xml:space="preserve"> </t>
    </r>
    <r>
      <rPr>
        <sz val="8.5"/>
        <rFont val="Sylfaen"/>
        <family val="1"/>
        <charset val="204"/>
      </rPr>
      <t>ჩართულ</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რაოდენობის</t>
    </r>
    <r>
      <rPr>
        <sz val="8.5"/>
        <rFont val="Times New Roman"/>
        <family val="1"/>
        <charset val="204"/>
      </rPr>
      <t xml:space="preserve"> 30%-</t>
    </r>
    <r>
      <rPr>
        <sz val="8.5"/>
        <rFont val="Sylfaen"/>
        <family val="1"/>
        <charset val="204"/>
      </rPr>
      <t>ით</t>
    </r>
    <r>
      <rPr>
        <sz val="8.5"/>
        <rFont val="Times New Roman"/>
        <family val="1"/>
        <charset val="204"/>
      </rPr>
      <t xml:space="preserve"> </t>
    </r>
    <r>
      <rPr>
        <sz val="8.5"/>
        <rFont val="Sylfaen"/>
        <family val="1"/>
        <charset val="204"/>
      </rPr>
      <t>ზრდა</t>
    </r>
    <r>
      <rPr>
        <sz val="8.5"/>
        <rFont val="Times New Roman"/>
        <family val="1"/>
        <charset val="204"/>
      </rPr>
      <t xml:space="preserve"> </t>
    </r>
    <r>
      <rPr>
        <sz val="8.5"/>
        <rFont val="Sylfaen"/>
        <family val="1"/>
        <charset val="204"/>
      </rPr>
      <t xml:space="preserve">წინა </t>
    </r>
    <r>
      <rPr>
        <sz val="8.5"/>
        <rFont val="Times New Roman"/>
        <family val="1"/>
        <charset val="204"/>
      </rPr>
      <t xml:space="preserve"> </t>
    </r>
    <r>
      <rPr>
        <sz val="8.5"/>
        <rFont val="Sylfaen"/>
        <family val="1"/>
        <charset val="204"/>
      </rPr>
      <t>წლის</t>
    </r>
    <r>
      <rPr>
        <sz val="8.5"/>
        <rFont val="Times New Roman"/>
        <family val="1"/>
        <charset val="204"/>
      </rPr>
      <t xml:space="preserve"> </t>
    </r>
    <r>
      <rPr>
        <sz val="8.5"/>
        <rFont val="Sylfaen"/>
        <family val="1"/>
        <charset val="204"/>
      </rPr>
      <t>მაჩვენებელან</t>
    </r>
    <r>
      <rPr>
        <sz val="8.5"/>
        <rFont val="Times New Roman"/>
        <family val="1"/>
        <charset val="204"/>
      </rPr>
      <t xml:space="preserve"> </t>
    </r>
    <r>
      <rPr>
        <sz val="8.5"/>
        <rFont val="Sylfaen"/>
        <family val="1"/>
        <charset val="204"/>
      </rPr>
      <t>შედარებით</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საერთო</t>
    </r>
    <r>
      <rPr>
        <sz val="8.5"/>
        <rFont val="Times New Roman"/>
        <family val="1"/>
        <charset val="204"/>
      </rPr>
      <t xml:space="preserve"> </t>
    </r>
    <r>
      <rPr>
        <sz val="8.5"/>
        <rFont val="Sylfaen"/>
        <family val="1"/>
        <charset val="204"/>
      </rPr>
      <t>რაოდენობის</t>
    </r>
    <r>
      <rPr>
        <sz val="8.5"/>
        <rFont val="Times New Roman"/>
        <family val="1"/>
        <charset val="204"/>
      </rPr>
      <t xml:space="preserve"> </t>
    </r>
    <r>
      <rPr>
        <sz val="8.5"/>
        <rFont val="Sylfaen"/>
        <family val="1"/>
        <charset val="204"/>
      </rPr>
      <t>ხვედრითი</t>
    </r>
    <r>
      <rPr>
        <sz val="8.5"/>
        <rFont val="Times New Roman"/>
        <family val="1"/>
        <charset val="204"/>
      </rPr>
      <t xml:space="preserve"> </t>
    </r>
    <r>
      <rPr>
        <sz val="8.5"/>
        <rFont val="Sylfaen"/>
        <family val="1"/>
        <charset val="204"/>
      </rPr>
      <t>წილიდან</t>
    </r>
    <r>
      <rPr>
        <sz val="8.5"/>
        <rFont val="Times New Roman"/>
        <family val="1"/>
        <charset val="204"/>
      </rPr>
      <t xml:space="preserve"> </t>
    </r>
    <r>
      <rPr>
        <sz val="8.5"/>
        <rFont val="Sylfaen"/>
        <family val="1"/>
        <charset val="204"/>
      </rPr>
      <t>გამომდინარე</t>
    </r>
    <r>
      <rPr>
        <sz val="8.5"/>
        <rFont val="Times New Roman"/>
        <family val="1"/>
        <charset val="204"/>
      </rPr>
      <t>.</t>
    </r>
  </si>
  <si>
    <r>
      <t>პროფესიული</t>
    </r>
    <r>
      <rPr>
        <sz val="8.5"/>
        <rFont val="Times New Roman"/>
        <family val="1"/>
        <charset val="204"/>
      </rPr>
      <t xml:space="preserve">/ </t>
    </r>
    <r>
      <rPr>
        <sz val="8.5"/>
        <rFont val="Sylfaen"/>
        <family val="1"/>
        <charset val="204"/>
      </rPr>
      <t>სახელობო</t>
    </r>
    <r>
      <rPr>
        <sz val="8.5"/>
        <rFont val="Times New Roman"/>
        <family val="1"/>
        <charset val="204"/>
      </rPr>
      <t xml:space="preserve"> </t>
    </r>
    <r>
      <rPr>
        <sz val="8.5"/>
        <rFont val="Sylfaen"/>
        <family val="1"/>
        <charset val="204"/>
      </rPr>
      <t>სწავლების</t>
    </r>
    <r>
      <rPr>
        <sz val="8.5"/>
        <rFont val="Times New Roman"/>
        <family val="1"/>
        <charset val="204"/>
      </rPr>
      <t xml:space="preserve"> </t>
    </r>
    <r>
      <rPr>
        <sz val="8.5"/>
        <rFont val="Sylfaen"/>
        <family val="1"/>
        <charset val="204"/>
      </rPr>
      <t>კურსებში</t>
    </r>
    <r>
      <rPr>
        <sz val="8.5"/>
        <rFont val="Times New Roman"/>
        <family val="1"/>
        <charset val="204"/>
      </rPr>
      <t xml:space="preserve"> </t>
    </r>
    <r>
      <rPr>
        <sz val="8.5"/>
        <rFont val="Sylfaen"/>
        <family val="1"/>
        <charset val="204"/>
      </rPr>
      <t>ჩართულ</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რაოდენობის</t>
    </r>
    <r>
      <rPr>
        <sz val="8.5"/>
        <rFont val="Times New Roman"/>
        <family val="1"/>
        <charset val="204"/>
      </rPr>
      <t xml:space="preserve"> 30%-</t>
    </r>
    <r>
      <rPr>
        <sz val="8.5"/>
        <rFont val="Sylfaen"/>
        <family val="1"/>
        <charset val="204"/>
      </rPr>
      <t>ით</t>
    </r>
    <r>
      <rPr>
        <sz val="8.5"/>
        <rFont val="Times New Roman"/>
        <family val="1"/>
        <charset val="204"/>
      </rPr>
      <t xml:space="preserve"> </t>
    </r>
    <r>
      <rPr>
        <sz val="8.5"/>
        <rFont val="Sylfaen"/>
        <family val="1"/>
        <charset val="204"/>
      </rPr>
      <t>ზრდა</t>
    </r>
    <r>
      <rPr>
        <sz val="8.5"/>
        <rFont val="Times New Roman"/>
        <family val="1"/>
        <charset val="204"/>
      </rPr>
      <t xml:space="preserve"> </t>
    </r>
    <r>
      <rPr>
        <sz val="8.5"/>
        <rFont val="Sylfaen"/>
        <family val="1"/>
        <charset val="204"/>
      </rPr>
      <t xml:space="preserve">წინა </t>
    </r>
    <r>
      <rPr>
        <sz val="8.5"/>
        <rFont val="Times New Roman"/>
        <family val="1"/>
        <charset val="204"/>
      </rPr>
      <t xml:space="preserve"> </t>
    </r>
    <r>
      <rPr>
        <sz val="8.5"/>
        <rFont val="Sylfaen"/>
        <family val="1"/>
        <charset val="204"/>
      </rPr>
      <t>წლის</t>
    </r>
    <r>
      <rPr>
        <sz val="8.5"/>
        <rFont val="Times New Roman"/>
        <family val="1"/>
        <charset val="204"/>
      </rPr>
      <t xml:space="preserve"> </t>
    </r>
    <r>
      <rPr>
        <sz val="8.5"/>
        <rFont val="Sylfaen"/>
        <family val="1"/>
        <charset val="204"/>
      </rPr>
      <t>მაჩვენებელან</t>
    </r>
    <r>
      <rPr>
        <sz val="8.5"/>
        <rFont val="Times New Roman"/>
        <family val="1"/>
        <charset val="204"/>
      </rPr>
      <t xml:space="preserve"> </t>
    </r>
    <r>
      <rPr>
        <sz val="8.5"/>
        <rFont val="Sylfaen"/>
        <family val="1"/>
        <charset val="204"/>
      </rPr>
      <t>შედარებით</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საერთო</t>
    </r>
    <r>
      <rPr>
        <sz val="8.5"/>
        <rFont val="Times New Roman"/>
        <family val="1"/>
        <charset val="204"/>
      </rPr>
      <t xml:space="preserve"> </t>
    </r>
    <r>
      <rPr>
        <sz val="8.5"/>
        <rFont val="Sylfaen"/>
        <family val="1"/>
        <charset val="204"/>
      </rPr>
      <t>რაოდენობის</t>
    </r>
    <r>
      <rPr>
        <sz val="8.5"/>
        <rFont val="Times New Roman"/>
        <family val="1"/>
        <charset val="204"/>
      </rPr>
      <t xml:space="preserve"> </t>
    </r>
    <r>
      <rPr>
        <sz val="8.5"/>
        <rFont val="Sylfaen"/>
        <family val="1"/>
        <charset val="204"/>
      </rPr>
      <t>ხვედრითი</t>
    </r>
    <r>
      <rPr>
        <sz val="8.5"/>
        <rFont val="Times New Roman"/>
        <family val="1"/>
        <charset val="204"/>
      </rPr>
      <t xml:space="preserve"> </t>
    </r>
    <r>
      <rPr>
        <sz val="8.5"/>
        <rFont val="Sylfaen"/>
        <family val="1"/>
        <charset val="204"/>
      </rPr>
      <t>წილიდან</t>
    </r>
    <r>
      <rPr>
        <sz val="8.5"/>
        <rFont val="Times New Roman"/>
        <family val="1"/>
        <charset val="204"/>
      </rPr>
      <t xml:space="preserve"> </t>
    </r>
    <r>
      <rPr>
        <sz val="8.5"/>
        <rFont val="Sylfaen"/>
        <family val="1"/>
        <charset val="204"/>
      </rPr>
      <t>გამომდინარე</t>
    </r>
    <r>
      <rPr>
        <sz val="8.5"/>
        <rFont val="Times New Roman"/>
        <family val="1"/>
        <charset val="204"/>
      </rPr>
      <t xml:space="preserve">.
</t>
    </r>
    <r>
      <rPr>
        <b/>
        <i/>
        <u/>
        <sz val="8.5"/>
        <rFont val="Times New Roman"/>
        <family val="1"/>
        <charset val="204"/>
      </rPr>
      <t>შედეგი</t>
    </r>
    <r>
      <rPr>
        <sz val="8.5"/>
        <rFont val="Times New Roman"/>
        <family val="1"/>
        <charset val="204"/>
      </rPr>
      <t xml:space="preserve">
1. პროფესიულ პროგრამებში ჩართული იყო 1303 მსჯავრდებული (625-სახელობო/პროფ. + 678 სატრენინგო/კომპიუტერული);
(2013 წელს გადამზადებული იყო 840 მსჯავრდებული, ვალდებულება გვქონდა 1174 მსჯ-ის გადამზადებაზე);
2.პროფესიულ პროგრამებში სერთიფიცირება მიიღო 960 მსჯავრდებული (625-სახელობო/პროფ. + 335 სატრენინგო/კომპიუტერული)
</t>
    </r>
  </si>
  <si>
    <r>
      <t>პროფესიული</t>
    </r>
    <r>
      <rPr>
        <sz val="8.5"/>
        <rFont val="Times New Roman"/>
        <family val="1"/>
        <charset val="204"/>
      </rPr>
      <t xml:space="preserve">/ </t>
    </r>
    <r>
      <rPr>
        <sz val="8.5"/>
        <rFont val="Sylfaen"/>
        <family val="1"/>
        <charset val="204"/>
      </rPr>
      <t>სახელობო</t>
    </r>
    <r>
      <rPr>
        <sz val="8.5"/>
        <rFont val="Times New Roman"/>
        <family val="1"/>
        <charset val="204"/>
      </rPr>
      <t xml:space="preserve"> და სატრენინგო/საგანმანათლებლო </t>
    </r>
    <r>
      <rPr>
        <sz val="8.5"/>
        <rFont val="Sylfaen"/>
        <family val="1"/>
        <charset val="204"/>
      </rPr>
      <t>სწავლების</t>
    </r>
    <r>
      <rPr>
        <sz val="8.5"/>
        <rFont val="Times New Roman"/>
        <family val="1"/>
        <charset val="204"/>
      </rPr>
      <t xml:space="preserve"> </t>
    </r>
    <r>
      <rPr>
        <sz val="8.5"/>
        <rFont val="Sylfaen"/>
        <family val="1"/>
        <charset val="204"/>
      </rPr>
      <t>კურსებში</t>
    </r>
    <r>
      <rPr>
        <sz val="8.5"/>
        <rFont val="Times New Roman"/>
        <family val="1"/>
        <charset val="204"/>
      </rPr>
      <t xml:space="preserve"> </t>
    </r>
    <r>
      <rPr>
        <sz val="8.5"/>
        <rFont val="Sylfaen"/>
        <family val="1"/>
        <charset val="204"/>
      </rPr>
      <t>ჩართულ</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რაოდენობის</t>
    </r>
    <r>
      <rPr>
        <sz val="8.5"/>
        <rFont val="Times New Roman"/>
        <family val="1"/>
        <charset val="204"/>
      </rPr>
      <t xml:space="preserve"> 30%-</t>
    </r>
    <r>
      <rPr>
        <sz val="8.5"/>
        <rFont val="Sylfaen"/>
        <family val="1"/>
        <charset val="204"/>
      </rPr>
      <t>ით</t>
    </r>
    <r>
      <rPr>
        <sz val="8.5"/>
        <rFont val="Times New Roman"/>
        <family val="1"/>
        <charset val="204"/>
      </rPr>
      <t xml:space="preserve"> </t>
    </r>
    <r>
      <rPr>
        <sz val="8.5"/>
        <rFont val="Sylfaen"/>
        <family val="1"/>
        <charset val="204"/>
      </rPr>
      <t>ზრდა</t>
    </r>
    <r>
      <rPr>
        <sz val="8.5"/>
        <rFont val="Times New Roman"/>
        <family val="1"/>
        <charset val="204"/>
      </rPr>
      <t xml:space="preserve"> </t>
    </r>
    <r>
      <rPr>
        <sz val="8.5"/>
        <rFont val="Sylfaen"/>
        <family val="1"/>
        <charset val="204"/>
      </rPr>
      <t xml:space="preserve">წინა </t>
    </r>
    <r>
      <rPr>
        <sz val="8.5"/>
        <rFont val="Times New Roman"/>
        <family val="1"/>
        <charset val="204"/>
      </rPr>
      <t xml:space="preserve"> </t>
    </r>
    <r>
      <rPr>
        <sz val="8.5"/>
        <rFont val="Sylfaen"/>
        <family val="1"/>
        <charset val="204"/>
      </rPr>
      <t>წლის</t>
    </r>
    <r>
      <rPr>
        <sz val="8.5"/>
        <rFont val="Times New Roman"/>
        <family val="1"/>
        <charset val="204"/>
      </rPr>
      <t xml:space="preserve"> </t>
    </r>
    <r>
      <rPr>
        <sz val="8.5"/>
        <rFont val="Sylfaen"/>
        <family val="1"/>
        <charset val="204"/>
      </rPr>
      <t>მაჩვენებელან</t>
    </r>
    <r>
      <rPr>
        <sz val="8.5"/>
        <rFont val="Times New Roman"/>
        <family val="1"/>
        <charset val="204"/>
      </rPr>
      <t xml:space="preserve"> </t>
    </r>
    <r>
      <rPr>
        <sz val="8.5"/>
        <rFont val="Sylfaen"/>
        <family val="1"/>
        <charset val="204"/>
      </rPr>
      <t>შედარებით</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საერთო</t>
    </r>
    <r>
      <rPr>
        <sz val="8.5"/>
        <rFont val="Times New Roman"/>
        <family val="1"/>
        <charset val="204"/>
      </rPr>
      <t xml:space="preserve"> </t>
    </r>
    <r>
      <rPr>
        <sz val="8.5"/>
        <rFont val="Sylfaen"/>
        <family val="1"/>
        <charset val="204"/>
      </rPr>
      <t>რაოდენობის</t>
    </r>
    <r>
      <rPr>
        <sz val="8.5"/>
        <rFont val="Times New Roman"/>
        <family val="1"/>
        <charset val="204"/>
      </rPr>
      <t xml:space="preserve"> </t>
    </r>
    <r>
      <rPr>
        <sz val="8.5"/>
        <rFont val="Sylfaen"/>
        <family val="1"/>
        <charset val="204"/>
      </rPr>
      <t>ხვედრითი</t>
    </r>
    <r>
      <rPr>
        <sz val="8.5"/>
        <rFont val="Times New Roman"/>
        <family val="1"/>
        <charset val="204"/>
      </rPr>
      <t xml:space="preserve"> </t>
    </r>
    <r>
      <rPr>
        <sz val="8.5"/>
        <rFont val="Sylfaen"/>
        <family val="1"/>
        <charset val="204"/>
      </rPr>
      <t>წილიდან</t>
    </r>
    <r>
      <rPr>
        <sz val="8.5"/>
        <rFont val="Times New Roman"/>
        <family val="1"/>
        <charset val="204"/>
      </rPr>
      <t xml:space="preserve"> </t>
    </r>
    <r>
      <rPr>
        <sz val="8.5"/>
        <rFont val="Sylfaen"/>
        <family val="1"/>
        <charset val="204"/>
      </rPr>
      <t>გამომდინარე</t>
    </r>
    <r>
      <rPr>
        <sz val="8.5"/>
        <rFont val="Times New Roman"/>
        <family val="1"/>
        <charset val="204"/>
      </rPr>
      <t>.</t>
    </r>
  </si>
  <si>
    <r>
      <t>ქვეპროგრამა</t>
    </r>
    <r>
      <rPr>
        <sz val="8.5"/>
        <rFont val="Times New Roman"/>
        <family val="1"/>
        <charset val="204"/>
      </rPr>
      <t xml:space="preserve">- 6.4.4
მსჯავრდებულთა უზრუნველყოფა ფსიქო-სოციალური სარეაბილიტაციო  პროგრამებით  </t>
    </r>
    <r>
      <rPr>
        <sz val="8.5"/>
        <color rgb="FF00B050"/>
        <rFont val="Sylfaen"/>
        <family val="1"/>
        <charset val="204"/>
      </rPr>
      <t/>
    </r>
  </si>
  <si>
    <r>
      <t>ქვეპროგრამა</t>
    </r>
    <r>
      <rPr>
        <sz val="8.5"/>
        <rFont val="Times New Roman"/>
        <family val="1"/>
        <charset val="204"/>
      </rPr>
      <t>- 6.4.5
მსჯავრდებულთა ბიბლიოთეკებით, საზოგადოებასტან ურთიერთობი, სპორტული და კულტურული ღონისძიებებით უზრუნველყოფა</t>
    </r>
  </si>
  <si>
    <r>
      <t xml:space="preserve"> </t>
    </r>
    <r>
      <rPr>
        <sz val="8.5"/>
        <rFont val="Times New Roman"/>
        <family val="1"/>
        <charset val="204"/>
      </rPr>
      <t>MOC</t>
    </r>
  </si>
  <si>
    <t xml:space="preserve">გაცემული საინფორმაციო ბროშურების რაოდენობა მსჯავრდებულთა რაოდენობასთან მიმართებაში;
გაწეული საგანმანათლებლო კონსულტაციები და ჯგუფური შეხვედრები </t>
  </si>
  <si>
    <r>
      <t xml:space="preserve">სასჯელაღსრულების დეპარტამენტში არსებული მონიტორინგის სამმართველოს მიერ   რეგულარულად ნაწარმოებია მონიტორინგი პატიმრების მდგომარეობისა და მათი საჩივრების განხილვასთან დაკავშირებით: მინიმუმ ერთი გეგმიური ვიზიტი თითოეულ დაწესებულებაში და რამდენიმე არაგეგმიური ვიზიტი
</t>
    </r>
    <r>
      <rPr>
        <b/>
        <i/>
        <u/>
        <sz val="8.5"/>
        <rFont val="Sylfaen"/>
        <family val="1"/>
        <charset val="204"/>
      </rPr>
      <t>შედეგი</t>
    </r>
    <r>
      <rPr>
        <sz val="8.5"/>
        <rFont val="Sylfaen"/>
        <family val="1"/>
        <charset val="204"/>
      </rPr>
      <t xml:space="preserve">
2014 წლის განმავლობაში სასჯელაღსრულების 14 დაწესებულებაში განხორციელდა გეგმიური-სრული მონიტორინგი. სულ, საანგარიშო პერიოდში მონიტორინგის სამმართველოში მიღებული და განხილული იქნა ბრალდებულთა/მსჯავრდებულთა 653-მდე  საჩივარი/განცხადება. პერიოდულად ხდებოდა არაგეგმიური მონიტორინგი, კერძოდ 2014 წლის განმავლობაში განხორციელდა 132 არაგეგმიური ვიზიტი. </t>
    </r>
  </si>
  <si>
    <r>
      <t>სასჯელაღსრულებისა და პრობაციის სამინისტროს გენერალური ინსპექციის მიერ</t>
    </r>
    <r>
      <rPr>
        <sz val="8.5"/>
        <rFont val="Sylfaen"/>
        <family val="1"/>
        <charset val="204"/>
      </rPr>
      <t xml:space="preserve"> რეგულარულად ნაწარმოებია მონიტორინგი პატიმრების მდგომარეობისა და მათი საჩივრების განხილვასთან დაკავშირებით: მინიმუმ ერთი გეგმური ვიზიტი თითოეულ დაწესებულებაში და რამდენიმე არაგეგმური ვიზიტი</t>
    </r>
  </si>
  <si>
    <r>
      <t>არასრულწლოვანთა მართლმსაჯულების კოდექსით გათვალისწინებული დებულებები იმპლემენტაციის მიზნით ღონისძიებების დაგეგმვა (იხ. სამოქმედო გეგმის სპეციალიზაციის და განრიდების კომპონენტები)</t>
    </r>
    <r>
      <rPr>
        <sz val="8.5"/>
        <rFont val="Sylfaen"/>
        <family val="1"/>
      </rPr>
      <t xml:space="preserve">
</t>
    </r>
  </si>
  <si>
    <t xml:space="preserve"> დაზარალებულ და მოწმე ბავშვთა დაკითხვის მეთოდოლოგიის შემუშავებულია; მოწმეთა და დაზარალებულთა კოორდინატორთა გადამზადება არასრულწლოვანთა მართლმსაჯულებაში; დაკითხვის მეთოდოლოგიაში პროკურორთა გადამზადება.პოლიციელთა ტრეინინგი არასრულწლოვნებთან მოპყრობის თავისებურებაზე</t>
  </si>
  <si>
    <r>
      <rPr>
        <sz val="8.5"/>
        <rFont val="Sylfaen"/>
        <family val="1"/>
      </rPr>
      <t xml:space="preserve"> </t>
    </r>
    <r>
      <rPr>
        <sz val="8.5"/>
        <rFont val="Sylfaen"/>
        <family val="2"/>
      </rPr>
      <t>დანაშაულის პრევენციის სფეროში ჩართულ სახელმწიფო უწყებებს შორის თანამშრომლობის მემორანდუმის დადება</t>
    </r>
  </si>
  <si>
    <t>არასრულწლოვანთა დანაშაულის პრევენციის სამოქმედო გეგმის სამუშაო ვერსიაში  საკოორდინაციო მექანიზმებისა განსაზღვრა; არასრულწლოვანთა დანაშაულის  პრევენციის საკოორდინაციო მექანიზმის დამტკიცებულია საქართველოს მთავრობის მიერ</t>
  </si>
  <si>
    <t xml:space="preserve">პრევენციული პროგრამების შეფასების კრიტერიუმების შემუშავების შესახებ სამუშაო ჯგუფის შეხვერების გამართვა; პრევენციული პროგრამების შეფასების მექანიზმისა და მეთოდოლოგია/კრიტერიუმების შექმნა;
საპილოტე პრევენციული პროგრამის ეფექტიანობის შეფასება                                </t>
  </si>
  <si>
    <r>
      <t>იუსტიციის სამინისტრო,</t>
    </r>
    <r>
      <rPr>
        <sz val="8.5"/>
        <rFont val="Times New Roman"/>
        <family val="1"/>
      </rPr>
      <t xml:space="preserve"> სსიპ დანაშაულის პრევენციის ცენტრი</t>
    </r>
    <r>
      <rPr>
        <sz val="8.5"/>
        <rFont val="Times New Roman"/>
        <family val="1"/>
        <charset val="204"/>
      </rPr>
      <t xml:space="preserve">, სასჯელაღსრულების და პრობაციის სამინისტრო, მთავარი პროკურატურა,  </t>
    </r>
    <r>
      <rPr>
        <sz val="8.5"/>
        <rFont val="Sylfaen"/>
        <family val="1"/>
      </rPr>
      <t>სასამართლო</t>
    </r>
  </si>
  <si>
    <t xml:space="preserve"> განრიდებისა და მედიაციის პროგრამა გამოიყენება  მხოლოდ მძიმე დანაშაულების შემთხვევაში, რომლებიც მხოლოდ ჯგუფურობის გამო კვალიფიცირდება მძიმედ; მედიატორი არ ერთვება პროცესში ადრეულ ეტაპზე; განრიდება და მედიაციის პროგრამა არ გამოიყენება სასამართლო განხილვის ეტაპზე. განრიდებისა და მედიაციის პროგრამა გამოიყენება, ნაკლებად მძიმე და მძიმე დანაშაულებზე. მედიატორი ერთვება პროცესში ადრეულ ეტაპზე. განრიდებისა და მედიაციის პროგრამა არ გამოიყენება სასამრთლო განხილვის ეტაპზე.</t>
  </si>
  <si>
    <t>სახელმძღვანელო პრინციპების გადასინჯულია; პროგრამის განვითარებას მიზნით რეკომენდაციები შემუშავებულია; პროგრამის საკოორდინაციო მექანიზმი გაუმჯობესებულია;  გარკვეული კატეგორიის მძიმე დანაშაულში ბრალდებულ არასრულწლოვანთა განრიდება; მედიატორის პროგრამის ადრეულ ეტაპზე ჩართვა. პროგრამაში ჩართული პროფესიონალების კვალიფიკაციის ამაღლება; განრიდებული არასრულწლოვნებისათვის სერვისების გაუმჯობესება.</t>
  </si>
  <si>
    <r>
      <t xml:space="preserve">   გარკვეული კატეგორიის მძიმე დანაშაულში ბრალდებულ არასრულწლოვანთა განრიდება; </t>
    </r>
    <r>
      <rPr>
        <sz val="8.5"/>
        <rFont val="Calibri"/>
        <family val="2"/>
      </rPr>
      <t xml:space="preserve">განრიდებული არასრულწლოვნებისათვის სერვისების გაუმჯობესება. განრიდებისა და მედიაციის პროგრამის გავრცელება კანონთან კონფლიქტში მყოფ 18-21 წლამდე პირებზე; პროგრამაში პროკურორის როლის შემცირება და მედიატორის როლის გაზრდა. განრიდებისა და მედიაციის პროგრამის სასამრთლო დონეზე გავრცელების მიზნით ანალიზის გაკეთება და კონცეფციის შემუშავება.18-21 წლამდე განრიდებულთათვის სოციალური მუშაკის მომსახურების მიწოდება; </t>
    </r>
  </si>
  <si>
    <t xml:space="preserve"> პროგრამის სასამართლო დონეზე გამოყენების მიზნით  ანალიზი და  კონცეფცია შემუშავებულია.სასამრთლო დონეზე განრიდებისა და მედიაციის პროგრამის გავრცელებისათვის მოსამზადებელი სამუშაოების წარმოება. განრიდებული არასრულწლოვნებისათვის სერვისების გაუმჯობესება.</t>
  </si>
  <si>
    <t xml:space="preserve"> საოჯახო მედიაციის კონცეფციის შექმნილია; საოჯახო მედიაციაში მონაწილეთა რაოდენობა. სისხლის სამართლის მედიაციის კონცეფცია შექმნილია.</t>
  </si>
  <si>
    <t>მედიაციის სახლის გახსნა; საოჯახო მედიაციის კონცეფციის შექმნა; საოჯახო მედიაციის დასანერგად საკანონმდებლო ცვლილებების შემუშავება; მედიატორების კვალიფიკაციის ამაღლებაზე ზრუნვა.</t>
  </si>
  <si>
    <t>საოჯახო მედიაციის დასანერგად საკნონმდებლო ცვლილებების ამოქმედება; საოჯახო მედიაციის საპილოტე პროგრამის დაწყება. სისხლის სამართლის მედიაციის კონცეფციის მომზადება. შესაბამისი საკანონმდებლო ცვლილებების შემუშავება. მედიატორების კვალიფიკაციის ამაღლებაზე ზრუნვა; განრიდება-მედაიციის პროგრამის ანალიზი და ანგარიშის მომზადება; პროკურორებისთვის რეკომენდაციების შემუშავება განრიდება-მედიაციის პროგრამის დახვეწის მიზნით.</t>
  </si>
  <si>
    <t>მედიაციის ახალი მეთოდების განვითარების უზრუნველყოფა; მედიატორების კავლიფიკაციის ამაღლება; შესაბამისი საკანონმდებლო ცვლილებების იმპლემენტაცია. სისხლის სამართლის მედიაციის პროგრამების საპილოტე რეჟიმში განხორციელება</t>
  </si>
  <si>
    <t>8.5.3. არასრულწლოვანთა სარეაბილიტაციო დაწესებულებაში  მსჯავრდებულთათვის სრული ზოგადი განათლების ხელმისაწვდომობის უზრუნველყოფა</t>
  </si>
  <si>
    <t>საგანმანათლებლო პროგრამები ხელმისაწვდომია ყველა მსჯავრდებული  არასრულწლოვანისათვის. საგანმანათლებლო პროგრამებში მონაწილე არასრულწლოვანთა რაოდენობა</t>
  </si>
  <si>
    <t>არასრულწლოვანი მსჯავრდებულები უზრუნველყოფილნი არიან სრული ზოგადი განათლების ხელმისაწვდომობით</t>
  </si>
  <si>
    <r>
      <t xml:space="preserve">სრული ზოგადი განათლების მიწოდება ხორციელდება ინდივიდუალური მიდგომით </t>
    </r>
    <r>
      <rPr>
        <sz val="8.5"/>
        <rFont val="Calibri"/>
        <family val="2"/>
      </rPr>
      <t xml:space="preserve"> </t>
    </r>
  </si>
  <si>
    <r>
      <t xml:space="preserve">სრული ზოგადი განათლების მიწოდება ხორციელდება ინდივიდუალური საჭიროებების გათვალისწინებით </t>
    </r>
    <r>
      <rPr>
        <sz val="8.5"/>
        <rFont val="Calibri"/>
        <family val="2"/>
      </rPr>
      <t xml:space="preserve"> </t>
    </r>
  </si>
  <si>
    <t>8.5.5.არასრულწლოვანთა სარეაბილიტაციო დაწესებულებაში მსჯავრდებულებისათვის საგანმანათლებლო, სარეაბილიტაციო პროცესის ეფექტიანად განხორციელება</t>
  </si>
  <si>
    <r>
      <t xml:space="preserve">სასჯელაღსრულების და პრობაციის სამინისტრო; დანაშაულის პრევენციის ცენტრი; განათლებისა და მეცნიერების </t>
    </r>
    <r>
      <rPr>
        <sz val="8.5"/>
        <rFont val="Times New Roman"/>
        <family val="1"/>
      </rPr>
      <t>სამინისტრო;სპორტისა და ახალგაზრდობის სამინისტრო</t>
    </r>
  </si>
  <si>
    <r>
      <t xml:space="preserve">რეაბილიტაციის პროცესის წახალისების მექანიზმი შემუშავებულია; სპორტული და საგანმანათლებლო აქტივობები </t>
    </r>
    <r>
      <rPr>
        <sz val="8.5"/>
        <rFont val="Calibri"/>
        <family val="2"/>
      </rPr>
      <t xml:space="preserve">ხელმისაწვდომია.
</t>
    </r>
    <r>
      <rPr>
        <sz val="8.5"/>
        <rFont val="Calibri"/>
        <family val="2"/>
        <charset val="204"/>
      </rPr>
      <t>კვლევაზე დაფუძნებული  ფსიქო-სოციალური პროგრამები შემუშავებული და სტანდრტიზირებულია</t>
    </r>
  </si>
  <si>
    <t>დანაშაულის პრევენციის ცენტრი. მთავარი პროკურატურა, პრობაციის ეროვნული სააგენტო შსს</t>
  </si>
  <si>
    <t>შექმნილია განრიდებისა და მედიაციის  ელექტრონული საქმისწარმოების პროგრამა. პროგრამა მოსაყვანია განირდებისა და მედიაციის მექანიზმში შესულ ცვლილებებთან შესაბამისობაში.</t>
  </si>
  <si>
    <r>
      <t xml:space="preserve">პრობაციის სააგენტოს აქვს რისკისა და საჭიროების შეფასების და სასჯელის ინდ.დაგეგმვის ინსტრუმენტი; 
დანაშაულის პრევენციის ცენტრს აქვს ყოფილ მსჯავრდებულთა საჭიროებათა შეფასების ინსტრუმენტი;
სასჯელაღსრულების დეპარტამენტს აქვს </t>
    </r>
    <r>
      <rPr>
        <sz val="8.5"/>
        <rFont val="Times New Roman"/>
        <family val="1"/>
        <charset val="204"/>
      </rPr>
      <t>ბიო-ფსიქო-სოციალური</t>
    </r>
    <r>
      <rPr>
        <sz val="8.5"/>
        <rFont val="Times New Roman"/>
        <family val="1"/>
      </rPr>
      <t xml:space="preserve">  </t>
    </r>
    <r>
      <rPr>
        <sz val="8.5"/>
        <rFont val="Times New Roman"/>
        <family val="1"/>
        <charset val="204"/>
      </rPr>
      <t>შეფასების და სასჯელის ინდ</t>
    </r>
    <r>
      <rPr>
        <sz val="8.5"/>
        <rFont val="Times New Roman"/>
        <family val="1"/>
      </rPr>
      <t xml:space="preserve">. დაგეგმვის ინსტრუმენტი არასრულწლოვანი მსჯავრდებულებისთვის;
</t>
    </r>
    <r>
      <rPr>
        <sz val="8.5"/>
        <rFont val="Calibri"/>
        <family val="2"/>
      </rPr>
      <t xml:space="preserve">სასჯელაღსრულების დეპარტამენტს აქვს რისკის და საჭიროების შეფასების ინსტრუმენტი, რომლის </t>
    </r>
    <r>
      <rPr>
        <sz val="8.5"/>
        <rFont val="Calibri"/>
        <family val="2"/>
        <charset val="204"/>
      </rPr>
      <t>იმპლემნტაციაც</t>
    </r>
    <r>
      <rPr>
        <sz val="8.5"/>
        <rFont val="Calibri"/>
        <family val="2"/>
      </rPr>
      <t xml:space="preserve"> </t>
    </r>
    <r>
      <rPr>
        <sz val="8.5"/>
        <rFont val="Calibri"/>
        <family val="2"/>
        <charset val="204"/>
      </rPr>
      <t xml:space="preserve">პილოტირებაც </t>
    </r>
    <r>
      <rPr>
        <sz val="8.5"/>
        <rFont val="Calibri"/>
        <family val="2"/>
      </rPr>
      <t>მოხდება 2 დაწესებულებაში 2014 წელს</t>
    </r>
  </si>
  <si>
    <r>
      <t>შეფასების ინსტრუმენტების გადახედვა</t>
    </r>
    <r>
      <rPr>
        <sz val="8.5"/>
        <rFont val="Times New Roman"/>
        <family val="1"/>
        <charset val="204"/>
      </rPr>
      <t xml:space="preserve">/განახლება </t>
    </r>
    <r>
      <rPr>
        <sz val="8.5"/>
        <rFont val="Times New Roman"/>
        <family val="1"/>
      </rPr>
      <t xml:space="preserve">ერთგვაროვნების უზრუნველსაყოფად და ზიანის რისკის შეფასების ინტეგრირება 
</t>
    </r>
    <r>
      <rPr>
        <sz val="8.5"/>
        <rFont val="Times New Roman"/>
        <family val="1"/>
        <charset val="204"/>
      </rPr>
      <t>სრულწლოვანთა შეფასებაში</t>
    </r>
    <r>
      <rPr>
        <sz val="8.5"/>
        <rFont val="Times New Roman"/>
        <family val="1"/>
      </rPr>
      <t xml:space="preserve">  </t>
    </r>
  </si>
  <si>
    <r>
      <t>შეფასებისა და სასჯელის მოხდის ინდივიდუალური გეგმის ინსტრუმენტების გადახედვა</t>
    </r>
    <r>
      <rPr>
        <sz val="8.5"/>
        <rFont val="Times New Roman"/>
        <family val="1"/>
        <charset val="204"/>
      </rPr>
      <t>/განახლება საჭიროების შემთხვევაში</t>
    </r>
  </si>
  <si>
    <r>
      <t>შ</t>
    </r>
    <r>
      <rPr>
        <sz val="8.5"/>
        <rFont val="Times New Roman"/>
        <family val="1"/>
        <charset val="204"/>
      </rPr>
      <t xml:space="preserve">ეფასებისა და სასჯელის მოხდის ინდივიდუალური გეგმის ინსტრუმენტები განახლებულია;
ყველა დაწესებულებაში მიმდინარეობს სასჯელის მოხდის ინდივიდუალური დაგეგმვის პროცესი </t>
    </r>
  </si>
  <si>
    <r>
      <t xml:space="preserve">ყოფილ პატიმართა მონაცემთა ბაზის ტესტირების რეჟიმიდან სამუშაო რეჟიმში გადაყვანა. ბაზების ადმინისტრირება და საჭიროებათა შესახებ მონაცემების გაცვლა
</t>
    </r>
    <r>
      <rPr>
        <sz val="8.5"/>
        <rFont val="Times New Roman"/>
        <family val="1"/>
        <charset val="204"/>
      </rPr>
      <t>მსჯავრდებულთა შესახებ ერთიანი მონაცემთა ბაზის შესაქმნელად ტექნიკური სამუშაოების დაწყება</t>
    </r>
  </si>
  <si>
    <r>
      <t xml:space="preserve">ყოფილ პატიმართა მონაცემთა ბაზის მონაცემებზე დაყრდნობით სარეაბილიტაციო პროგრამების ეფექტურობის ამაღლება;  ბაზის ფუნქციონირებისას გამოვლენილი ხარვეზების გამოსწორება და ფუნქციური განახლება.
</t>
    </r>
    <r>
      <rPr>
        <sz val="8.5"/>
        <rFont val="Times New Roman"/>
        <family val="1"/>
        <charset val="204"/>
      </rPr>
      <t>მსჯავრდებულთა შესახებ ერთიანი მონაცემთა ბაზის შესაქმნელად ტექნიკური სამუშაოების განხორციელების უზრუნველყოფა</t>
    </r>
    <r>
      <rPr>
        <sz val="8.5"/>
        <rFont val="Times New Roman"/>
        <family val="1"/>
      </rPr>
      <t xml:space="preserve">
</t>
    </r>
  </si>
  <si>
    <r>
      <t xml:space="preserve">ყოფილ პატიმართა მონაცემთა ბაზის მოვლა-პატრონობა;
</t>
    </r>
    <r>
      <rPr>
        <sz val="8.5"/>
        <rFont val="Times New Roman"/>
        <family val="1"/>
        <charset val="204"/>
      </rPr>
      <t xml:space="preserve">
მსჯავრდებულთა ერთიანი მონაცემთა ბაზის დახვეწა;</t>
    </r>
  </si>
  <si>
    <r>
      <t xml:space="preserve">ყოფილ პატიმართა მონაცემთა ბაზის მოვლა-პატრონობა
</t>
    </r>
    <r>
      <rPr>
        <sz val="8.5"/>
        <rFont val="Times New Roman"/>
        <family val="1"/>
        <charset val="204"/>
      </rPr>
      <t>გამოვლენილი ხარვეზების საფუძველზე მონაცემთა ბაზის განვითარება</t>
    </r>
  </si>
  <si>
    <r>
      <t xml:space="preserve">მოძიებული პარტნიორი ორგანიზაციები;
მინიმუმ ყოველი წლის ბოლოს </t>
    </r>
    <r>
      <rPr>
        <sz val="8.5"/>
        <rFont val="Calibri"/>
        <family val="2"/>
        <charset val="1"/>
      </rPr>
      <t>სერვისებზე მოძიებული განახლებული ინფორმაცია;
ერთობლივი სამუშაო შეხვედრები პარტნიორ ორგანიზაციებთან</t>
    </r>
  </si>
  <si>
    <r>
      <t xml:space="preserve">სავარაუდო პარტნიორი ორგანიზაციების მოძიება ქვეყნის შიგნით და გარეთ და მომსახურებათა ბაზის განახლება;
</t>
    </r>
    <r>
      <rPr>
        <sz val="8.5"/>
        <rFont val="Calibri"/>
        <family val="2"/>
        <charset val="1"/>
      </rPr>
      <t xml:space="preserve">                         </t>
    </r>
  </si>
  <si>
    <r>
      <t xml:space="preserve">სავარაუდო პარტნიორი ორგანიზაციების მოძიება ქვეყნის შიგნით და გარეთ და მომსახურებათა ბაზის განახლება;
</t>
    </r>
    <r>
      <rPr>
        <sz val="8.5"/>
        <rFont val="Times New Roman"/>
        <family val="1"/>
        <charset val="204"/>
      </rPr>
      <t>სისიტემაში გამოვლენილ საჭიროებებზე დაყრდნობით პროგრამებისა და მხარდამჭერი სერვისების განვითარება</t>
    </r>
  </si>
  <si>
    <r>
      <t xml:space="preserve">სავარაუდო პარტნიორი ორგანიზაციების მოძიება ქვეყნის შიგნით და გარეთ და მომსახურებათა ბაზის განახლება;
</t>
    </r>
    <r>
      <rPr>
        <sz val="8.5"/>
        <rFont val="Times New Roman"/>
        <family val="1"/>
        <charset val="204"/>
      </rPr>
      <t>სასჯელაღსრულების სისტემაში საჭირო სერვისების შესახებ კვლევის განხორციელება და შესაბამის პარტნიორებთან ერთად აპროგრამების განახლება/დანერგვა</t>
    </r>
  </si>
  <si>
    <r>
      <t xml:space="preserve">დანაშაულის პრევენციის ცენტრს აქვს დაწყებული ხშირად მოთხოვნადი სერვისების (ძირითადად ტრენინგების) შიდა ბაზაზე დანერგვის პროცესი;
</t>
    </r>
    <r>
      <rPr>
        <sz val="8.5"/>
        <rFont val="Calibri"/>
        <family val="2"/>
      </rPr>
      <t xml:space="preserve">სასჯელაღსრულების დეპარტამენტს ჰყავს 
</t>
    </r>
    <r>
      <rPr>
        <sz val="8.5"/>
        <rFont val="Calibri"/>
        <family val="2"/>
        <charset val="204"/>
      </rPr>
      <t xml:space="preserve"> </t>
    </r>
    <r>
      <rPr>
        <sz val="8.5"/>
        <rFont val="Calibri"/>
        <family val="2"/>
      </rPr>
      <t xml:space="preserve"> ყავს 2 თანამშრომელი(ტრენერი), რომლებიც 3 დაწესებულებაში ახორციელებენ ორ, ყველაზე ხშირად მოთხოვნად პროგრამას</t>
    </r>
  </si>
  <si>
    <r>
      <t xml:space="preserve">იდენტიფიცირებული შიდა მომსახურებების დანერგვა, შეფასება, ადაპტირება, განახლება;
თანამშრომელთა გადამზადება
</t>
    </r>
    <r>
      <rPr>
        <sz val="8.5"/>
        <rFont val="Times New Roman"/>
        <family val="1"/>
        <charset val="204"/>
      </rPr>
      <t>სასჯელაღსრულების სისტემაში არსებული და მოთხოვნადი სერვისები იდენტიფიცირებულია. ყველა დაწესებულებაში პილოტის სახით ხორციელდება პროგრამები</t>
    </r>
    <r>
      <rPr>
        <sz val="8.5"/>
        <rFont val="Times New Roman"/>
        <family val="1"/>
      </rPr>
      <t xml:space="preserve"> </t>
    </r>
  </si>
  <si>
    <r>
      <t xml:space="preserve">იდენტიფიცირებული შიდა მომსახურებების დანერგვა, შეფასება, ადაპტირება, განახლება;  თანამშრომელთა გადამზადება
</t>
    </r>
    <r>
      <rPr>
        <sz val="8.5"/>
        <rFont val="Times New Roman"/>
        <family val="1"/>
        <charset val="204"/>
      </rPr>
      <t>მოთხოვნადი და საჭიროებაზე მორგებული სერვისები იდენტიფიცირებული და დანერგილია. 
ყველა დაწესებულებას ჰყავს მომზადებული თანამშრომელი</t>
    </r>
  </si>
  <si>
    <r>
      <t xml:space="preserve">იდენტიფიცირებული შიდა მომსახურებების დანერგვა, შეფასება, ადაპტირება, განახლება;  თანამშრომელთა გადამზადება
</t>
    </r>
    <r>
      <rPr>
        <sz val="8.5"/>
        <rFont val="Times New Roman"/>
        <family val="1"/>
        <charset val="204"/>
      </rPr>
      <t>არსებული სერვისების ეფექტურობა შეფასებულია და განხორციელებულია შესაბამისი ცვლილებები</t>
    </r>
  </si>
  <si>
    <r>
      <t xml:space="preserve">იდენტიფიცირებული შიდა მომსახურებების დანერგვა, შეფასება, ადაპტირება, განახლება;  თანამშრომელთა გადამზადება
</t>
    </r>
    <r>
      <rPr>
        <sz val="8.5"/>
        <rFont val="Times New Roman"/>
        <family val="1"/>
        <charset val="204"/>
      </rPr>
      <t xml:space="preserve">კვლევის საფუძველზე არსებული სერვისები განახლებული და  დანერგილია. 
</t>
    </r>
  </si>
  <si>
    <r>
      <t xml:space="preserve">იდენტიფიცირებული შიდა მომსახურებების დანერგვა, შეფასება, ადაპტირება, განახლება;  თანამშრომელთა გადამზადება
</t>
    </r>
    <r>
      <rPr>
        <sz val="8.5"/>
        <rFont val="Times New Roman"/>
        <family val="1"/>
        <charset val="204"/>
      </rPr>
      <t>სერვისები განახლებული და დანერგილია. ყველა დაწესებულებას ჰყავს მომზადებული თანამშრომელი</t>
    </r>
  </si>
  <si>
    <r>
      <t xml:space="preserve">შემუშავებულია ყოფილ პატიმართათვის თავშესაფრის ხარისხის სტანდარტები; ნივთიერებაზე დამოკიდებულთა და ფსიქიკური პრობლემების მქონეთა საჭიროებების დაკმაყოფილების მაჩვენებელი    მაღალია წინა წელთან შედარებით       
მსჯავრდებულებისთვის, პირობით მსჯავრდებულებისთვის, განრიდებულებისთვისა და ყოფილი პატიმრებისთვის პროფესიული გადამზადების საბაზისო პაკეტის შეთავაზება
</t>
    </r>
    <r>
      <rPr>
        <sz val="8.5"/>
        <rFont val="Times New Roman"/>
        <family val="1"/>
        <charset val="204"/>
      </rPr>
      <t xml:space="preserve">სასჯელაღსრულების სისტემაში შექმნილია შეზღუდული შესაძლებლობების პირთათვის ზრუნვის სტანდარტი; 
სასჯელაღსრულების სისტემაში შექმნილია ნივთიერებადამოკიდებულთა ზრუნვის სტანდარტი; </t>
    </r>
  </si>
  <si>
    <r>
      <t xml:space="preserve"> შემუშავებული სტანდარტის მიხედვით ყოფილ პატიმართა თავშესაფრ(ებ)ის ამოქმედება; პროფესიული გადამზადების კურსდამთავრებულთათვის სტაჟირებისა და დასაქმების დამატებითი შესაძლებლობების შექმნა; დანაშაულის პრევენციის ცენტრის ბენეფიციართათვის სახელმწიფო პროგრამებით გათვალისწინებული ჯანდაცვის მომსახურებების დაფინანსების მოპოვებაში მხარდაჭერა;
</t>
    </r>
    <r>
      <rPr>
        <sz val="8.5"/>
        <rFont val="Times New Roman"/>
        <family val="1"/>
        <charset val="204"/>
      </rPr>
      <t>იზომება მიწოდებული სერვისების ხარისხი და შედეგიანობა, პროგრამების გასაუმჯობესებლად და ხარვეზების აღმოსაფხვრელად იხვეწება/ვითარდება სერვისები</t>
    </r>
  </si>
  <si>
    <r>
      <t xml:space="preserve">ზრდასრულთა მომსახურების სტანდარტები დამტკიცებულია. </t>
    </r>
    <r>
      <rPr>
        <sz val="8.5"/>
        <rFont val="Times New Roman"/>
        <family val="1"/>
      </rPr>
      <t xml:space="preserve">
მომსახურების მიწოდების მონიტორინგი არსებული სტანდარტებისა და ხარისხის კონტროლის მექანიზმის მეშვეობით</t>
    </r>
  </si>
  <si>
    <r>
      <t xml:space="preserve">კვლევების განხორციელება სხვადასხვა მომსახურების ეფექტურობის შესწავლისა და ბენეფიციართა საჭიროებების უკეთ გამოვლენის მიზნით;
</t>
    </r>
    <r>
      <rPr>
        <sz val="8.5"/>
        <rFont val="Times New Roman"/>
        <family val="1"/>
        <charset val="204"/>
      </rPr>
      <t xml:space="preserve">განხორციელებული კვლევების საფუძველზე შესაბამისი ცვლილებები  განხპორციელებულია პროგრამებში </t>
    </r>
  </si>
  <si>
    <r>
      <t xml:space="preserve">N/A
</t>
    </r>
    <r>
      <rPr>
        <sz val="8.5"/>
        <rFont val="Times New Roman"/>
        <family val="1"/>
        <charset val="204"/>
      </rPr>
      <t>რეაბილიტაცია-რესოციალიზაციის პროცესის შესაბამისი ინფრასტრუქტურული ცვლილებები განხორციელებულია</t>
    </r>
  </si>
  <si>
    <t>სასჯელაღსრულების დეპარტამენტისა და პრობაციის ეროვნული სააგენტოს პერსონალისთვის გრძელვადიანი სასწავლო პროგრამების განხორციელება;
დადგენილი კვალიფიკაციის მქონე პერსონალის შენარჩუნება და კონკურსის წესით საკვალიფიკაციო მოთხოვნების შესაბამისად კადრების შერჩევა და შერჩეული კადრების მუდმივი გადამზადება</t>
  </si>
  <si>
    <r>
      <t xml:space="preserve">შერჩეული კადრების მუდმივი გადამზადება
</t>
    </r>
    <r>
      <rPr>
        <sz val="8.5"/>
        <rFont val="Times New Roman"/>
        <family val="1"/>
        <charset val="204"/>
      </rPr>
      <t>ახალი კადრები შერჩეულია საკვალიფიკაციო მოთხოვნების შესაბამისად. მუდმივად მიმდინარეობს არსებულო კადრების გადამზადება</t>
    </r>
  </si>
  <si>
    <r>
      <t xml:space="preserve">შერჩეული კადრების მუდმივი გადამზადება
</t>
    </r>
    <r>
      <rPr>
        <sz val="8.5"/>
        <rFont val="Times New Roman"/>
        <family val="1"/>
        <charset val="204"/>
      </rPr>
      <t xml:space="preserve">
ახალი კადრები შერჩეულია საკვალიფიკაციო მოთხოვნების შესაბამისად. მუდმივად მიმდინარეობს არსებულო კადრების გადამზადება</t>
    </r>
  </si>
  <si>
    <r>
      <t xml:space="preserve">შერჩეული კადრების მუდმივი გადამზადება
</t>
    </r>
    <r>
      <rPr>
        <sz val="8.5"/>
        <rFont val="Times New Roman"/>
        <family val="1"/>
        <charset val="204"/>
      </rPr>
      <t>ახალი კადრები შერჩეულია საკვალიფიკაციო მოთხოვნების შესაბამისად. მუდმივად მიმდინარეობს არსებულო კადრების გადამზადება</t>
    </r>
  </si>
  <si>
    <r>
      <t xml:space="preserve">პერსონალის განგრძობადი მომზადება
</t>
    </r>
    <r>
      <rPr>
        <sz val="8.5"/>
        <rFont val="Times New Roman"/>
        <family val="1"/>
        <charset val="204"/>
      </rPr>
      <t>სარეაბილიტაციო პროცესში ჩართული ყველა თანამშრომელი გადამზადებულია</t>
    </r>
  </si>
  <si>
    <r>
      <t xml:space="preserve">პერსონალის განგრძობადი მომზადება
</t>
    </r>
    <r>
      <rPr>
        <sz val="8.5"/>
        <rFont val="Times New Roman"/>
        <family val="1"/>
        <charset val="204"/>
      </rPr>
      <t>თანამშრომელთა სატრენინგო საჭიროებები გამოკვლეული და ყველა თანამშრომელი გადამზადებულია</t>
    </r>
  </si>
  <si>
    <r>
      <t xml:space="preserve">სუპერვიზიის სისტემის უწყვეტი ოპერირება
</t>
    </r>
    <r>
      <rPr>
        <sz val="8.5"/>
        <rFont val="Times New Roman"/>
        <family val="1"/>
        <charset val="204"/>
      </rPr>
      <t>პროფესიული სუპერვიზიის მექანიზმი დანერგილი და განვითარებულია საპოლოტე დაწესებულებებში</t>
    </r>
  </si>
  <si>
    <r>
      <t xml:space="preserve">სუპერვიზიის სისტემის უწყვეტი ოპერირება
</t>
    </r>
    <r>
      <rPr>
        <sz val="8.5"/>
        <rFont val="Times New Roman"/>
        <family val="1"/>
        <charset val="204"/>
      </rPr>
      <t xml:space="preserve">
პროფესიული სუპერვიზიის მექანიზმი დანერგილი და განვითარებულია საპოლოტე დაწესებულებებში</t>
    </r>
  </si>
  <si>
    <r>
      <t xml:space="preserve">სუპერვიზიის სისტემის უწყვეტი ოპერირება
</t>
    </r>
    <r>
      <rPr>
        <sz val="8.5"/>
        <rFont val="Times New Roman"/>
        <family val="1"/>
        <charset val="204"/>
      </rPr>
      <t>პროფესიული სუპერვიზიის მექანიზმი დანერგილი და განვითარებულია ყველა დაწესებულებებში</t>
    </r>
  </si>
  <si>
    <r>
      <t xml:space="preserve">სამუშაო პროცესის გაუმჯობესების მიზნით ამ სამ უწყებას შორის სამუშაო შეხვედრების გამართვა რეგულარულად
</t>
    </r>
    <r>
      <rPr>
        <sz val="8.5"/>
        <rFont val="Times New Roman"/>
        <family val="1"/>
        <charset val="204"/>
      </rPr>
      <t>გარდამავალი მენეჯმენტის პროცედურები გაწერილია</t>
    </r>
  </si>
  <si>
    <r>
      <t xml:space="preserve">სამუშაო პროცესის გაუმჯობესების მიზნით ამ სამ უწყებას შორის სამუშაო შეხვედრების გამართვა რეგულარულად
</t>
    </r>
    <r>
      <rPr>
        <sz val="8.5"/>
        <rFont val="Times New Roman"/>
        <family val="1"/>
        <charset val="204"/>
      </rPr>
      <t>გარდამავალი მენეჯმენტის პროცედურები გაწერილი და დამტკიცებულია</t>
    </r>
  </si>
  <si>
    <r>
      <t xml:space="preserve">სამუშაო პროცესის გაუმჯობესების მიზნით ამ სამ უწყებას შორის სამუშაო შეხვედრების გამართვა რეგულარულად
</t>
    </r>
    <r>
      <rPr>
        <sz val="8.5"/>
        <rFont val="Times New Roman"/>
        <family val="1"/>
        <charset val="204"/>
      </rPr>
      <t>გარდამავალი მენეჯმენტის პროცედურები გამართულია</t>
    </r>
  </si>
  <si>
    <r>
      <t xml:space="preserve">სამუშაო პროცესის გაუმჯობესების მიზნით ამ სამ უწყებას შორის სამუშაო შეხვედრების გამართვა რეგულარულად
</t>
    </r>
    <r>
      <rPr>
        <sz val="8.5"/>
        <rFont val="Times New Roman"/>
        <family val="1"/>
        <charset val="204"/>
      </rPr>
      <t>გარდამავალი მენეჯმენტის პროცედურების ეფექტურობა შეფასებულია და შესაბამისი ცვლილებები განხორციელებულია</t>
    </r>
  </si>
  <si>
    <r>
      <t xml:space="preserve">                               მიზანი 2: </t>
    </r>
    <r>
      <rPr>
        <sz val="9"/>
        <rFont val="Sylfaen"/>
        <family val="1"/>
      </rPr>
      <t xml:space="preserve">სისხლის სამართლის და არასრულწლოვანთა კანონმდებლობის ლიბერალიზაცია,
მოდერნიზაცია, საერთაშორისო და ევროპულ სტანდარტებთან შესაბამისობაში მოყვანა.
</t>
    </r>
  </si>
  <si>
    <t>კანონპროექტი შემუშავებულია</t>
  </si>
  <si>
    <t>პრობლემურ საკითხებზე ჩატარებულია კვლევა.  კვლევაზე დარყდნობით შემუშავებულია კანონპროექტი</t>
  </si>
  <si>
    <t xml:space="preserve">პროექტის მომზადება </t>
  </si>
  <si>
    <t>იანვარი-მარტი, 2015</t>
  </si>
  <si>
    <t xml:space="preserve">12 მარტი, 2015 </t>
  </si>
  <si>
    <t xml:space="preserve">12 ივნისი, 2015 </t>
  </si>
  <si>
    <t>8.1.1. არასრულწლოვანთა მართლმსაჯულების კოდექსის მიღება</t>
  </si>
  <si>
    <t>არასრულწლოვანთა მართლმსაჯულების კოდექსი მიღებულია</t>
  </si>
  <si>
    <t>აპრილი, 2014</t>
  </si>
  <si>
    <t>აპრილი-ივლისი, 2014</t>
  </si>
  <si>
    <t>1. სისხლის სამართლის და არასრულწლოვანთა კანონმდებლობის რეფორმა</t>
  </si>
  <si>
    <t xml:space="preserve">მოწმეთა დაკითხვის ინსტიტუტის რეფორმა </t>
  </si>
  <si>
    <t>სისხლის სამართლის და არასრულწლოვანთა კანონმდებლობის რეფორმის ძირითადი მიზანია სისხლის სამართლის  ლიბერალიზაციის  პოლიტიკასთან და  ადამიანის  უფლებათა  საერთაშორისო და ევროპულ სტანდარტებთან შესაბამისობის უზრუნველყოფა. ამ მხრივ, მნიშვნელოვანია, საკანანონმდებლო ბაზის დახვეწა, მათ შორის სისხლის სამართლის კოდექსის გადასინჯვა, სისხლის სამართლის პროცესის წარმოებისას შეჯიბრებითობის პრინციპის განმტკიცება, ნაფიც მსაჯულთა სასამართლოს სრულყოფა, მოწმეთა დაკითხვის ინსტიტუტის რეფორმა, პროკურატურის რეფორმა და არასრულწლოვანთა კანონმდებლობის ადამიანის უფლებათა საერთაშორისო სტანდარტებთან შესაბამისობის უზრუნველყოფა.</t>
  </si>
  <si>
    <t>1.4 პროკურატურის რეფორმა</t>
  </si>
  <si>
    <t>კანონპროექტი შემუშავებულია (განახლებულია საერთაშორისო ექსპერტიზის დასკვნის შესაბამისად)</t>
  </si>
  <si>
    <t>შემუშავებულია კანონპროექტი</t>
  </si>
  <si>
    <t>აპრილი, 2015</t>
  </si>
  <si>
    <t>დეკემბერი, 2014- აპრილი, 2015</t>
  </si>
  <si>
    <t>15 მაისი, 2015</t>
  </si>
  <si>
    <t>მაისი, 2015</t>
  </si>
  <si>
    <t xml:space="preserve"> პროკურატურის დამოუკიდებლობის, ანგარიშვალდებულების, ეფექტიანობისა და მისი საქმიანობის გამჭვირვალობის უზრუნველყოფა </t>
  </si>
  <si>
    <t xml:space="preserve">სპეციალიზირებულ პროკურორთა, მოსამართლეთა და იურიდიული დახმარების ადვოკატთა გადამზადება მოწმე და დაზარალებულ არასრულწლოვანთა საკითხებზე        </t>
  </si>
  <si>
    <t>2019 წელი</t>
  </si>
  <si>
    <t>1. საჭიროების შემთხვევაში თითოეული სტრუქტურული ერთეულის სამუშაოს მოკლე აღწერილობის შექმნა;   2. საჭიროების შემთხვევაში სტრუქტურული დანაყოფების დებულებებში ცვლილებების განხორციელება</t>
  </si>
  <si>
    <t>1. პროკურორთა დატვირთვის ამსახველი ანალიზი; 2. სამართლიანი დატვირთვის უზრუნველსაყოფად რეკომენდაციების მომზადება</t>
  </si>
  <si>
    <t xml:space="preserve">1. სისხლის სამართლის საქმისწარმოების ელექტრონული სისტემის დახვეწაზე მომუშავე სამუშაო ჯგუფის შექმნა;                                                            2. სისხლის სამართლის საქმისწარმოების ელექტრონული სისტემის დახვეწაზე მომუშავე სამუშაო ჯგუფის მიერ არსებული ხარვეზების შესახებ ანგარიშის მომზადება;                                                                                                                     3.ადამიანური რესურსების მართვის ელექტრონული პროგრამის (HR ელექტრონული პროგრამა) დასანერგად სამუშაო ჯგუფის შექმნა და გეგმის მომზადება;
4. პროკურორთა დატვირთვის ელექტრონული მოდულის დასანერგად სამუშაო ჯგუფის შექმნა და გეგმის მომზადება;
5. ელექტრონული პროგრამების  მონიტორინგის შედეგების  ამსახველი მინიმუმ 1 ანგარიშის მომზადება;                                                             6. პროკურორთა კმაყოფილების დონის განსაზღვრისა და პრობლემური საკითხების იდენტიფიცირების მიზნით კვლევის ჩატარება;                                                                                                                                                                           7. პროკურატურის ავტოპარკის ნაწილის განახლება.       </t>
  </si>
  <si>
    <t xml:space="preserve">1. ელექტრონული პროგრამების  მონიტორინგის შედეგების  ამსახველი  ანგარიშის მომზადება;                                       2. პროკურატურის მინიმუმ ერთი ახალი შენობის გახსნა;                                                      3. პროკურატურის ინვენტარის და ავეჯის განახლება;                                                               4. პროკურატურის ავტოპარკის ნაწილის განახლება;                                                              5 . პროკურორთა კმაყოფილების დონის განსაზღვრისა და პრობლემური საკითხების იდენტიფიცირების მიზნით კვლევის ჩატარება.                        </t>
  </si>
  <si>
    <t xml:space="preserve">                                                                                                               1. საზოგადოებრივი პროკურატურის ფარგლებში მინიმუმ 2 დიდი და 4 მოკლე ვადიანი პროექტის განხორციელება;                                                 2. საზოგადოების ცნობიერების ამაღლების მიზნით მინიმუმ 3 აქტივობის განხორციელება;                                                                                                    3. არასამთავრობო და სამთავრობო ორგანიზაციებთან შეხვედრების ორგანიზება;                                                                       4. მედიის წარმომადგენლებისა და პროკურორებისათვის ერთობლივი გასვლითი სემინარების ორგანიზება სისხლის სამართლისა და მედიის დარგში  ცნობიერების ამაღლების მიზნით;                                                                  5.   მოწმისა და დაზარალებულის კოორდინატორის სამსახურის მიერ გაწეული მუშაობის ხარისხის შემოწმება და შედეგების ამსახველი შესაბამისი დოკუმენტის მომზადება;                                                                                                                                                                                            6.   პროკურატურის საქმიანობის ამსახველი წლიური ანგარიშის მომზადება.                    </t>
  </si>
  <si>
    <t xml:space="preserve">1. არასრულწლოვანთა საქმეებზე პროკურორთა გადამზადება;                                                                                                                       2. . შესაბამისი ტრეინინგ-მოდულების შემუშავება და დანერგვა;                                                                 3. არასრულწლოვანთა შორის დანაშაულის გამომწვევი მიზეზების დასადგენად კვლევების ჩატარება;                                                                                                                             4. კვლევების საფუძველზე შესაბამისი რეკომენდაციების მომზადება და პრევენციული ღონისძიებების დაგეგმვა.                                                                     </t>
  </si>
  <si>
    <r>
      <t xml:space="preserve">1.1 რისკისა და საჭიროების შეფასების მეთოდოლოგიის </t>
    </r>
    <r>
      <rPr>
        <b/>
        <sz val="8.5"/>
        <rFont val="Sylfaen"/>
        <family val="1"/>
        <charset val="204"/>
      </rPr>
      <t xml:space="preserve">(ბიო-ფსიქო-სოციალური შეფასება) </t>
    </r>
    <r>
      <rPr>
        <b/>
        <sz val="8.5"/>
        <rFont val="Sylfaen"/>
        <family val="1"/>
      </rPr>
      <t xml:space="preserve">დანერგვა და განვითარება რისკ-ჯგუფების იდენტიფიცირებისთვის. </t>
    </r>
    <r>
      <rPr>
        <b/>
        <sz val="8.5"/>
        <color rgb="FFFF0000"/>
        <rFont val="Sylfaen"/>
        <family val="1"/>
      </rPr>
      <t>აგრეთვე,</t>
    </r>
    <r>
      <rPr>
        <b/>
        <sz val="8.5"/>
        <rFont val="Sylfaen"/>
        <family val="1"/>
      </rPr>
      <t xml:space="preserve"> </t>
    </r>
    <r>
      <rPr>
        <b/>
        <sz val="8.5"/>
        <color rgb="FFFF0000"/>
        <rFont val="Sylfaen"/>
        <family val="1"/>
      </rPr>
      <t xml:space="preserve">ბენეფიციართა მხრიდან რეციდივის შემთხვევების მიზეზების ანალიზის სისტემის დანერგვა  </t>
    </r>
  </si>
  <si>
    <r>
      <t xml:space="preserve">შეფასების ინსტრუმენტებისა და მეთოდოლოგიის ერთგვაროვნების უზრუნველყოფა;       </t>
    </r>
    <r>
      <rPr>
        <sz val="8.5"/>
        <color rgb="FFFF0000"/>
        <rFont val="Times New Roman"/>
        <family val="1"/>
      </rPr>
      <t>ყოფილ პატიმართა რეაბილიტაციისა და რესოციალიზაციის პროგრამაში ჩართულ ბენეფიციართა მხრიდან დანაშაულის განმეორებით ჩადენის რისკის შეფასებისა და რეციდივის შემთხვევების ანალიზის სისტემის დანერგვა,</t>
    </r>
  </si>
  <si>
    <t>MOC</t>
  </si>
  <si>
    <t xml:space="preserve">პარლამენტი MOC    </t>
  </si>
  <si>
    <r>
      <t xml:space="preserve">5. საჭიროების შემთხვევაში პატიმრობის კოდექსში ცვლილებების შეტანა და ინიციტივების ასახვა შიდა რეგულაციებში
</t>
    </r>
    <r>
      <rPr>
        <b/>
        <i/>
        <u/>
        <sz val="8.5"/>
        <color theme="1"/>
        <rFont val="Sylfaen"/>
        <family val="1"/>
        <charset val="204"/>
      </rPr>
      <t>შედეგი</t>
    </r>
    <r>
      <rPr>
        <sz val="8.5"/>
        <color theme="1"/>
        <rFont val="Sylfaen"/>
        <family val="1"/>
        <charset val="204"/>
      </rPr>
      <t xml:space="preserve">
1. პატიმრობის კოდექსში შემუშავებული ცვლილებები მიღებულია;
2. მსჯავრდებულის მიერ სამეურნეო სამუშაოების შესრულების და მისთვის ანაზღაურების მიცემის წესი მიღებულია;
3. პატიმრობისა და თავისუფლების აღკვეთის აღსრულების სისტემის ორგანოების შეიარაღებაში არსებულ სპეციალურ საშუალებათა სახეების, მათი შენახვის, ტარებისა და გამოყენების წესის და პირობების, აგრეთვე სპეციალური საშუალებების გამოყენების უფლების მქონე პირის განსაზღვრის წესი მიღებულია;
4. თავისუფლების აღკვეთის დაწესებულებებში მსჯავრდებულთა ფსიქო-სოციალური სარეაბილიტაციო პროგრამის „ატლანტისი“ განხორციელების ინსტრუქცია მიღებულია; 
5. სასჯელის მოხდის ინდივიდუალური დაგეგმვის ინსტრუქციის (სრულწლოვან მსჯავრდებულთათვის) პროექტი შემუშავებულია;
6. ვიზუალური ან/და ელექტრონული საშუალებით მეთვალყურეობისა და კონტროლის განხორციელების, ჩანაწერების შენახვის, წაშლისა და განადგურების წესის პროექტი შემუშავებულია;
7. სასჯელაღსრულების დეპარტამენტის არასრულწლოვანთა სარეაბილიტაციო დაწესებულების დებულების პროექტი შემუშავებულია;
8. დაბალი რისკის დაწესებულების დებულების პროექტზე მიმდინარეობს მუშაობა;
9. განსაკუთრებული მეთვალყურეობის დაწესებულების დებულების პროექტზე მიმდინარეობს მუშაობა;
10. რისკის სახეები, რისკის შეფასების კრიტერიუმები, რისკის შეფასებისა და გადაფასების წესი, მსჯავრდებულის იმავე ან სხვა ტიპის თავისუფლების აღკვეთის დაწესებულებაში გადაყვანის წესი და პირობები, აგრეთვე მულტიდისციპლინური გუნდის შემადგენლობის განსაზღვრის წესის პროექტზე მიმდინარეობს მუშაობა;
11. პატიმრობის კოდექსში შეტანილი ცვლილებები შესაბამისად აისახება შიდა რეგულაციებშიც.</t>
    </r>
  </si>
  <si>
    <r>
      <t xml:space="preserve">უზრუნველყოფილი იქნება  დეპარტამენტისა და დაწესებულებების ეფექტური ფუნქციონირება
</t>
    </r>
    <r>
      <rPr>
        <b/>
        <i/>
        <sz val="8.5"/>
        <color theme="1"/>
        <rFont val="Sylfaen"/>
        <family val="1"/>
      </rPr>
      <t>შედეგი:</t>
    </r>
    <r>
      <rPr>
        <sz val="8.5"/>
        <color theme="1"/>
        <rFont val="Sylfaen"/>
        <family val="1"/>
        <charset val="204"/>
      </rPr>
      <t xml:space="preserve"> </t>
    </r>
    <r>
      <rPr>
        <sz val="8.5"/>
        <color theme="1"/>
        <rFont val="Sylfaen"/>
        <family val="1"/>
      </rPr>
      <t>1.უზრუნველყოფილია   დეპარტამენტისა და დაწესებულებების ეფექტური ფუნქციონირება</t>
    </r>
  </si>
  <si>
    <r>
      <t>2</t>
    </r>
    <r>
      <rPr>
        <sz val="8.5"/>
        <color rgb="FFFF0000"/>
        <rFont val="Sylfaen"/>
        <family val="1"/>
      </rPr>
      <t>. კვალიფიცირებულ თანამშრომელთა რაოდენობა</t>
    </r>
  </si>
  <si>
    <r>
      <t>ქვეპროგრამა</t>
    </r>
    <r>
      <rPr>
        <sz val="8.5"/>
        <color rgb="FF000000"/>
        <rFont val="Sylfaen"/>
        <family val="1"/>
        <charset val="204"/>
      </rPr>
      <t xml:space="preserve"> 6.2.1. სასჯე</t>
    </r>
    <r>
      <rPr>
        <sz val="8.5"/>
        <rFont val="Sylfaen"/>
        <family val="1"/>
        <charset val="204"/>
      </rPr>
      <t xml:space="preserve">ლაღსრულების დეპარტამენტის და დაწესებულებების  ადმინისტრირების </t>
    </r>
    <r>
      <rPr>
        <sz val="8.5"/>
        <color rgb="FF000000"/>
        <rFont val="Sylfaen"/>
        <family val="1"/>
        <charset val="204"/>
      </rPr>
      <t xml:space="preserve">სრულყოფა </t>
    </r>
  </si>
  <si>
    <r>
      <t xml:space="preserve">1. ყველა თანამდებობაზე და პოზიციაზე შემუშავებულია  საკვალიფიკაციო მოთხოვნები;
</t>
    </r>
    <r>
      <rPr>
        <b/>
        <i/>
        <u/>
        <sz val="8.5"/>
        <color theme="1"/>
        <rFont val="Sylfaen"/>
        <family val="1"/>
        <charset val="204"/>
      </rPr>
      <t>შედეგი</t>
    </r>
    <r>
      <rPr>
        <sz val="8.5"/>
        <color theme="1"/>
        <rFont val="Sylfaen"/>
        <family val="1"/>
        <charset val="204"/>
      </rPr>
      <t xml:space="preserve">
შემუშავდა კონკრეტული თანამდებობების საკვალიფიკაციო მოთხოვნები, რომლის გათვალისწინებით განთავსდა ვაკანსიები კვალიფიციურ თანამშრომელთა მოზიდვის მიზნით ოფიციალურ ვებგვერდზე (www.hr.gov.ge); </t>
    </r>
  </si>
  <si>
    <r>
      <t xml:space="preserve">2. </t>
    </r>
    <r>
      <rPr>
        <sz val="8.5"/>
        <color theme="1"/>
        <rFont val="Sylfaen"/>
        <family val="1"/>
        <charset val="204"/>
      </rPr>
      <t>შემუშავდა თანამშრომელთა სამუშაო აღწერილობები; ასევე ხელი შეეწყო სხვადასხვა სასწავლო პროგრამების განხორცილებას.</t>
    </r>
  </si>
  <si>
    <r>
      <t>3</t>
    </r>
    <r>
      <rPr>
        <sz val="8.5"/>
        <color rgb="FFFF0000"/>
        <rFont val="Sylfaen"/>
        <family val="1"/>
      </rPr>
      <t xml:space="preserve">.ჩატარებული ატესტაციები  </t>
    </r>
  </si>
  <si>
    <r>
      <t>ქვეპროგრამა</t>
    </r>
    <r>
      <rPr>
        <sz val="8.5"/>
        <color rgb="FF000000"/>
        <rFont val="Sylfaen"/>
        <family val="1"/>
        <charset val="204"/>
      </rPr>
      <t xml:space="preserve"> 6.2.2. სპეციალიზებული ტრენინგები პენიტენციური სისტემის თანამშრომლებისათვის</t>
    </r>
  </si>
  <si>
    <r>
      <t xml:space="preserve">1. პირველადი საბაზის ტრენინგი გავლილი აქვს სისტემის თანამშრომლებს; 2. სპეციალიზირებული ტრენინგები გავლილი  აქვს სასჯელაღსრულების სისტემის თანამშრომლებს, მათ შორის ადმინისტრირების, მენეჯმენტის, ადამიანის უფლებების და სხვა დარგებში   </t>
    </r>
    <r>
      <rPr>
        <b/>
        <i/>
        <sz val="8.5"/>
        <rFont val="Sylfaen"/>
        <family val="1"/>
      </rPr>
      <t xml:space="preserve">შედეგი: </t>
    </r>
    <r>
      <rPr>
        <sz val="8.5"/>
        <rFont val="Sylfaen"/>
        <family val="1"/>
      </rPr>
      <t>1.</t>
    </r>
    <r>
      <rPr>
        <b/>
        <i/>
        <sz val="8.5"/>
        <rFont val="Sylfaen"/>
        <family val="1"/>
      </rPr>
      <t xml:space="preserve"> </t>
    </r>
    <r>
      <rPr>
        <sz val="8.5"/>
        <rFont val="Sylfaen"/>
        <family val="1"/>
      </rPr>
      <t>პირველდაწყებითი საბაზისო მომზადება გაიარა:
სამართლებრივი რეჟიმის განყოფილებების - 120-მა თანამშრომელმა</t>
    </r>
    <r>
      <rPr>
        <b/>
        <i/>
        <sz val="8.5"/>
        <rFont val="Sylfaen"/>
        <family val="1"/>
      </rPr>
      <t xml:space="preserve"> </t>
    </r>
    <r>
      <rPr>
        <sz val="8.5"/>
        <rFont val="Sylfaen"/>
        <family val="1"/>
      </rPr>
      <t xml:space="preserve">2. მომზადება გაიარა:ცენტრალური აპარატის - 61-მა თანამშრომელმა;  სასჯელაღსრულების დეპარტამენტის  - 321-მა თანამშრომელმა;  სასჯელაღშრულების დაწესებულებების -  1504-მა თანამშრომელმა. (მათ შორის 120 საბაზისო)  </t>
    </r>
    <r>
      <rPr>
        <b/>
        <i/>
        <sz val="8.5"/>
        <rFont val="Sylfaen"/>
        <family val="1"/>
      </rPr>
      <t xml:space="preserve">                          </t>
    </r>
  </si>
  <si>
    <r>
      <t xml:space="preserve">პროგრამა </t>
    </r>
    <r>
      <rPr>
        <b/>
        <sz val="8.5"/>
        <color theme="0"/>
        <rFont val="Sylfaen"/>
        <family val="1"/>
        <charset val="204"/>
      </rPr>
      <t xml:space="preserve"> 6.3 - პატიმრობის პირობების გაუმჯობესება</t>
    </r>
  </si>
  <si>
    <r>
      <t>ქვეპროგრამა</t>
    </r>
    <r>
      <rPr>
        <sz val="8.5"/>
        <color rgb="FF000000"/>
        <rFont val="Times New Roman"/>
        <family val="1"/>
        <charset val="204"/>
      </rPr>
      <t xml:space="preserve"> - 6.3.1
სასჯელაღსრულების დაწესებულებათა განახლებული კლასიფიკაციის შესაბამისად შექმნილი სხვადასხვა რისკის და საჭიროების დაწესებულებები </t>
    </r>
  </si>
  <si>
    <r>
      <t xml:space="preserve"> MOC/</t>
    </r>
    <r>
      <rPr>
        <sz val="8.5"/>
        <rFont val="Sylfaen"/>
        <family val="1"/>
      </rPr>
      <t>სასწავლო ცენტრი</t>
    </r>
  </si>
  <si>
    <r>
      <t xml:space="preserve">1.გაგრძელდა დაბა ლაითურის განსაკუთრებული მეთვალყურეობის ტიპის დაწესებულების მშენებლობა                                         2 დაიწყო   სასჯელაღსრულების  ახალი დაწესებულების საპროექტო-სამშენებლო სამუშაოები                                             
</t>
    </r>
    <r>
      <rPr>
        <b/>
        <i/>
        <sz val="8.5"/>
        <color theme="1"/>
        <rFont val="Times New Roman"/>
        <family val="1"/>
        <charset val="204"/>
      </rPr>
      <t>შედეგი</t>
    </r>
    <r>
      <rPr>
        <sz val="8.5"/>
        <color theme="1"/>
        <rFont val="Times New Roman"/>
        <family val="1"/>
        <charset val="204"/>
      </rPr>
      <t xml:space="preserve">
1.დასრულდა ლაითურის ახალი დაწესებულების ადმინისტრაციული შენობის სამშენებლო სარემონტო სამუშაოები,    ასევე დასრულდა ძირითადი სარეჟიმო კორპუსის შავი კარკასის სამშენებლო სამუშოაები.</t>
    </r>
    <r>
      <rPr>
        <sz val="8.5"/>
        <color theme="1"/>
        <rFont val="Times New Roman"/>
        <family val="1"/>
      </rPr>
      <t xml:space="preserve">
</t>
    </r>
    <r>
      <rPr>
        <sz val="8.5"/>
        <color theme="1"/>
        <rFont val="Times New Roman"/>
        <family val="1"/>
        <charset val="204"/>
      </rPr>
      <t xml:space="preserve">
                             </t>
    </r>
  </si>
  <si>
    <r>
      <t>1.</t>
    </r>
    <r>
      <rPr>
        <sz val="8.5"/>
        <rFont val="Sylfaen"/>
        <family val="1"/>
        <charset val="204"/>
      </rPr>
      <t xml:space="preserve"> გაგრძელდა </t>
    </r>
    <r>
      <rPr>
        <sz val="8.5"/>
        <rFont val="Times New Roman"/>
        <family val="1"/>
        <charset val="204"/>
      </rPr>
      <t xml:space="preserve"> </t>
    </r>
    <r>
      <rPr>
        <sz val="8.5"/>
        <rFont val="Sylfaen"/>
        <family val="1"/>
        <charset val="204"/>
      </rPr>
      <t>დაბა</t>
    </r>
    <r>
      <rPr>
        <sz val="8.5"/>
        <rFont val="Times New Roman"/>
        <family val="1"/>
        <charset val="204"/>
      </rPr>
      <t xml:space="preserve"> </t>
    </r>
    <r>
      <rPr>
        <sz val="8.5"/>
        <rFont val="Sylfaen"/>
        <family val="1"/>
        <charset val="204"/>
      </rPr>
      <t>ლაითურის</t>
    </r>
    <r>
      <rPr>
        <sz val="8.5"/>
        <rFont val="Times New Roman"/>
        <family val="1"/>
        <charset val="204"/>
      </rPr>
      <t xml:space="preserve"> </t>
    </r>
    <r>
      <rPr>
        <sz val="8.5"/>
        <rFont val="Sylfaen"/>
        <family val="1"/>
        <charset val="204"/>
      </rPr>
      <t>განსაკუთრებული</t>
    </r>
    <r>
      <rPr>
        <sz val="8.5"/>
        <rFont val="Times New Roman"/>
        <family val="1"/>
        <charset val="204"/>
      </rPr>
      <t xml:space="preserve"> </t>
    </r>
    <r>
      <rPr>
        <sz val="8.5"/>
        <rFont val="Sylfaen"/>
        <family val="1"/>
        <charset val="204"/>
      </rPr>
      <t>მეთვალყურეობის</t>
    </r>
    <r>
      <rPr>
        <sz val="8.5"/>
        <rFont val="Times New Roman"/>
        <family val="1"/>
        <charset val="204"/>
      </rPr>
      <t xml:space="preserve"> </t>
    </r>
    <r>
      <rPr>
        <sz val="8.5"/>
        <rFont val="Sylfaen"/>
        <family val="1"/>
        <charset val="204"/>
      </rPr>
      <t>ტიპის</t>
    </r>
    <r>
      <rPr>
        <sz val="8.5"/>
        <rFont val="Times New Roman"/>
        <family val="1"/>
        <charset val="204"/>
      </rPr>
      <t xml:space="preserve"> </t>
    </r>
    <r>
      <rPr>
        <sz val="8.5"/>
        <rFont val="Sylfaen"/>
        <family val="1"/>
        <charset val="204"/>
      </rPr>
      <t>დაწესებულების</t>
    </r>
    <r>
      <rPr>
        <sz val="8.5"/>
        <rFont val="Times New Roman"/>
        <family val="1"/>
        <charset val="204"/>
      </rPr>
      <t xml:space="preserve"> </t>
    </r>
    <r>
      <rPr>
        <sz val="8.5"/>
        <rFont val="Sylfaen"/>
        <family val="1"/>
        <charset val="204"/>
      </rPr>
      <t>მშენებლობა</t>
    </r>
    <r>
      <rPr>
        <sz val="8.5"/>
        <rFont val="Times New Roman"/>
        <family val="1"/>
        <charset val="204"/>
      </rPr>
      <t xml:space="preserve">                                                             
                                              2.</t>
    </r>
    <r>
      <rPr>
        <u/>
        <sz val="8.5"/>
        <rFont val="Times New Roman"/>
        <family val="1"/>
        <charset val="204"/>
      </rPr>
      <t xml:space="preserve"> </t>
    </r>
    <r>
      <rPr>
        <sz val="8.5"/>
        <rFont val="Sylfaen"/>
        <family val="1"/>
        <charset val="204"/>
      </rPr>
      <t>გაგრძელდა</t>
    </r>
    <r>
      <rPr>
        <sz val="8.5"/>
        <color rgb="FFFF0000"/>
        <rFont val="Times New Roman"/>
        <family val="1"/>
        <charset val="204"/>
      </rPr>
      <t xml:space="preserve"> </t>
    </r>
    <r>
      <rPr>
        <sz val="8.5"/>
        <rFont val="Sylfaen"/>
        <family val="1"/>
        <charset val="204"/>
      </rPr>
      <t>სასჯელაღსრულების  ორხევის ახალი</t>
    </r>
    <r>
      <rPr>
        <sz val="8.5"/>
        <rFont val="Times New Roman"/>
        <family val="1"/>
        <charset val="204"/>
      </rPr>
      <t xml:space="preserve"> </t>
    </r>
    <r>
      <rPr>
        <sz val="8.5"/>
        <rFont val="Sylfaen"/>
        <family val="1"/>
        <charset val="204"/>
      </rPr>
      <t>დაწესებულების</t>
    </r>
    <r>
      <rPr>
        <sz val="8.5"/>
        <rFont val="Times New Roman"/>
        <family val="1"/>
        <charset val="204"/>
      </rPr>
      <t xml:space="preserve"> </t>
    </r>
    <r>
      <rPr>
        <sz val="8.5"/>
        <rFont val="Sylfaen"/>
        <family val="1"/>
        <charset val="204"/>
      </rPr>
      <t>მშენებლობის</t>
    </r>
    <r>
      <rPr>
        <sz val="8.5"/>
        <rFont val="Times New Roman"/>
        <family val="1"/>
        <charset val="204"/>
      </rPr>
      <t xml:space="preserve"> </t>
    </r>
    <r>
      <rPr>
        <sz val="8.5"/>
        <rFont val="Sylfaen"/>
        <family val="1"/>
        <charset val="204"/>
      </rPr>
      <t>სამუშაოები</t>
    </r>
    <r>
      <rPr>
        <sz val="8.5"/>
        <rFont val="Times New Roman"/>
        <family val="1"/>
        <charset val="204"/>
      </rPr>
      <t xml:space="preserve">     
3. ქცევაზე დაფუძნებული რისკის შეფასების ინსტრუმენტების დანერგვა №8, და №2, დაწესებულებებში;       
    </t>
    </r>
    <r>
      <rPr>
        <sz val="8.5"/>
        <rFont val="Times New Roman"/>
        <family val="1"/>
      </rPr>
      <t xml:space="preserve">  3. თანამშრომელთა გარკვეულ კატეგორიას გავლილი აქვს ტრენინგი რისკებისა და საჭიროებების შეფასების საკითხებში         </t>
    </r>
  </si>
  <si>
    <r>
      <t>ქვეპროგრამა</t>
    </r>
    <r>
      <rPr>
        <sz val="8.5"/>
        <color rgb="FF000000"/>
        <rFont val="Times New Roman"/>
        <family val="1"/>
        <charset val="204"/>
      </rPr>
      <t xml:space="preserve">  6.3.2 – </t>
    </r>
    <r>
      <rPr>
        <sz val="8.5"/>
        <color rgb="FF000000"/>
        <rFont val="Sylfaen"/>
        <family val="1"/>
        <charset val="204"/>
      </rPr>
      <t>სასჯელაღსრულების სისტემაში</t>
    </r>
    <r>
      <rPr>
        <sz val="8.5"/>
        <color rgb="FF000000"/>
        <rFont val="Times New Roman"/>
        <family val="1"/>
        <charset val="204"/>
      </rPr>
      <t xml:space="preserve"> </t>
    </r>
    <r>
      <rPr>
        <sz val="8.5"/>
        <color rgb="FF000000"/>
        <rFont val="Sylfaen"/>
        <family val="1"/>
        <charset val="204"/>
      </rPr>
      <t>არსებული</t>
    </r>
    <r>
      <rPr>
        <sz val="8.5"/>
        <color rgb="FF000000"/>
        <rFont val="Times New Roman"/>
        <family val="1"/>
        <charset val="204"/>
      </rPr>
      <t xml:space="preserve">  </t>
    </r>
    <r>
      <rPr>
        <sz val="8.5"/>
        <color rgb="FF000000"/>
        <rFont val="Sylfaen"/>
        <family val="1"/>
        <charset val="204"/>
      </rPr>
      <t>დაწესებულებების</t>
    </r>
    <r>
      <rPr>
        <sz val="8.5"/>
        <color rgb="FF000000"/>
        <rFont val="Times New Roman"/>
        <family val="1"/>
        <charset val="204"/>
      </rPr>
      <t xml:space="preserve"> </t>
    </r>
    <r>
      <rPr>
        <sz val="8.5"/>
        <color rgb="FF000000"/>
        <rFont val="Sylfaen"/>
        <family val="1"/>
        <charset val="204"/>
      </rPr>
      <t>გარემონტება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აღჭურვა</t>
    </r>
  </si>
  <si>
    <r>
      <t>გარემონტებული</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აღჭურვილი</t>
    </r>
    <r>
      <rPr>
        <sz val="8.5"/>
        <color rgb="FF000000"/>
        <rFont val="Times New Roman"/>
        <family val="1"/>
        <charset val="204"/>
      </rPr>
      <t xml:space="preserve"> </t>
    </r>
    <r>
      <rPr>
        <sz val="8.5"/>
        <color rgb="FF000000"/>
        <rFont val="Sylfaen"/>
        <family val="1"/>
        <charset val="204"/>
      </rPr>
      <t>დაწესებულებების</t>
    </r>
    <r>
      <rPr>
        <sz val="8.5"/>
        <color rgb="FF000000"/>
        <rFont val="Times New Roman"/>
        <family val="1"/>
        <charset val="204"/>
      </rPr>
      <t xml:space="preserve"> </t>
    </r>
    <r>
      <rPr>
        <sz val="8.5"/>
        <color rgb="FF000000"/>
        <rFont val="Sylfaen"/>
        <family val="1"/>
        <charset val="204"/>
      </rPr>
      <t>რაოდენობა</t>
    </r>
  </si>
  <si>
    <r>
      <t>არსებულ</t>
    </r>
    <r>
      <rPr>
        <sz val="8.5"/>
        <color rgb="FF000000"/>
        <rFont val="Times New Roman"/>
        <family val="1"/>
        <charset val="204"/>
      </rPr>
      <t xml:space="preserve"> </t>
    </r>
    <r>
      <rPr>
        <sz val="8.5"/>
        <color rgb="FF000000"/>
        <rFont val="Sylfaen"/>
        <family val="1"/>
        <charset val="204"/>
      </rPr>
      <t>დაწესებულებებს</t>
    </r>
    <r>
      <rPr>
        <sz val="8.5"/>
        <color rgb="FF000000"/>
        <rFont val="Times New Roman"/>
        <family val="1"/>
        <charset val="204"/>
      </rPr>
      <t xml:space="preserve"> </t>
    </r>
    <r>
      <rPr>
        <sz val="8.5"/>
        <color rgb="FF000000"/>
        <rFont val="Sylfaen"/>
        <family val="1"/>
        <charset val="204"/>
      </rPr>
      <t>ჩაუტარდათ</t>
    </r>
    <r>
      <rPr>
        <sz val="8.5"/>
        <color rgb="FF000000"/>
        <rFont val="Times New Roman"/>
        <family val="1"/>
        <charset val="204"/>
      </rPr>
      <t xml:space="preserve">  </t>
    </r>
    <r>
      <rPr>
        <sz val="8.5"/>
        <color rgb="FF000000"/>
        <rFont val="Sylfaen"/>
        <family val="1"/>
        <charset val="204"/>
      </rPr>
      <t>რემონტ</t>
    </r>
    <r>
      <rPr>
        <sz val="8.5"/>
        <color rgb="FF000000"/>
        <rFont val="Times New Roman"/>
        <family val="1"/>
        <charset val="204"/>
      </rPr>
      <t>-</t>
    </r>
    <r>
      <rPr>
        <sz val="8.5"/>
        <color rgb="FF000000"/>
        <rFont val="Sylfaen"/>
        <family val="1"/>
        <charset val="204"/>
      </rPr>
      <t>რეკონსტრუქციები</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დამატებით</t>
    </r>
    <r>
      <rPr>
        <sz val="8.5"/>
        <color rgb="FF000000"/>
        <rFont val="Times New Roman"/>
        <family val="1"/>
        <charset val="204"/>
      </rPr>
      <t xml:space="preserve"> </t>
    </r>
    <r>
      <rPr>
        <sz val="8.5"/>
        <color rgb="FF000000"/>
        <rFont val="Sylfaen"/>
        <family val="1"/>
        <charset val="204"/>
      </rPr>
      <t>აღიჭურვენ</t>
    </r>
    <r>
      <rPr>
        <sz val="8.5"/>
        <color rgb="FF000000"/>
        <rFont val="Times New Roman"/>
        <family val="1"/>
        <charset val="204"/>
      </rPr>
      <t xml:space="preserve"> </t>
    </r>
    <r>
      <rPr>
        <sz val="8.5"/>
        <color rgb="FF000000"/>
        <rFont val="Sylfaen"/>
        <family val="1"/>
        <charset val="204"/>
      </rPr>
      <t>შესაბამისი</t>
    </r>
    <r>
      <rPr>
        <sz val="8.5"/>
        <color rgb="FF000000"/>
        <rFont val="Times New Roman"/>
        <family val="1"/>
        <charset val="204"/>
      </rPr>
      <t xml:space="preserve"> </t>
    </r>
    <r>
      <rPr>
        <sz val="8.5"/>
        <color rgb="FF000000"/>
        <rFont val="Sylfaen"/>
        <family val="1"/>
        <charset val="204"/>
      </rPr>
      <t>მანქანა</t>
    </r>
    <r>
      <rPr>
        <sz val="8.5"/>
        <color rgb="FF000000"/>
        <rFont val="Times New Roman"/>
        <family val="1"/>
        <charset val="204"/>
      </rPr>
      <t xml:space="preserve"> </t>
    </r>
    <r>
      <rPr>
        <sz val="8.5"/>
        <color rgb="FF000000"/>
        <rFont val="Sylfaen"/>
        <family val="1"/>
        <charset val="204"/>
      </rPr>
      <t>დანადგარებითა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ინვენტარით</t>
    </r>
  </si>
  <si>
    <r>
      <t>ყოველწლიურად არსებული</t>
    </r>
    <r>
      <rPr>
        <sz val="8.5"/>
        <color rgb="FF000000"/>
        <rFont val="Times New Roman"/>
        <family val="1"/>
        <charset val="204"/>
      </rPr>
      <t xml:space="preserve"> </t>
    </r>
    <r>
      <rPr>
        <sz val="8.5"/>
        <color rgb="FF000000"/>
        <rFont val="Sylfaen"/>
        <family val="1"/>
        <charset val="204"/>
      </rPr>
      <t>დაწესებულებები უზრუნველყოფილია</t>
    </r>
    <r>
      <rPr>
        <sz val="8.5"/>
        <color rgb="FF000000"/>
        <rFont val="Times New Roman"/>
        <family val="1"/>
        <charset val="204"/>
      </rPr>
      <t xml:space="preserve"> </t>
    </r>
    <r>
      <rPr>
        <sz val="8.5"/>
        <color rgb="FF000000"/>
        <rFont val="Sylfaen"/>
        <family val="1"/>
        <charset val="204"/>
      </rPr>
      <t>რემონტ</t>
    </r>
    <r>
      <rPr>
        <sz val="8.5"/>
        <color rgb="FF000000"/>
        <rFont val="Times New Roman"/>
        <family val="1"/>
        <charset val="204"/>
      </rPr>
      <t>-</t>
    </r>
    <r>
      <rPr>
        <sz val="8.5"/>
        <color rgb="FF000000"/>
        <rFont val="Sylfaen"/>
        <family val="1"/>
        <charset val="204"/>
      </rPr>
      <t>რეკონსტრუქციით</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დამატებითი</t>
    </r>
    <r>
      <rPr>
        <sz val="8.5"/>
        <color rgb="FF000000"/>
        <rFont val="Times New Roman"/>
        <family val="1"/>
        <charset val="204"/>
      </rPr>
      <t xml:space="preserve"> </t>
    </r>
    <r>
      <rPr>
        <sz val="8.5"/>
        <color rgb="FF000000"/>
        <rFont val="Sylfaen"/>
        <family val="1"/>
        <charset val="204"/>
      </rPr>
      <t>აღჭურვით,</t>
    </r>
    <r>
      <rPr>
        <sz val="8.5"/>
        <color rgb="FF000000"/>
        <rFont val="Times New Roman"/>
        <family val="1"/>
        <charset val="204"/>
      </rPr>
      <t xml:space="preserve"> </t>
    </r>
    <r>
      <rPr>
        <sz val="8.5"/>
        <color rgb="FF000000"/>
        <rFont val="Sylfaen"/>
        <family val="1"/>
        <charset val="204"/>
      </rPr>
      <t>შესაბამისი</t>
    </r>
    <r>
      <rPr>
        <sz val="8.5"/>
        <color rgb="FF000000"/>
        <rFont val="Times New Roman"/>
        <family val="1"/>
        <charset val="204"/>
      </rPr>
      <t xml:space="preserve"> </t>
    </r>
    <r>
      <rPr>
        <sz val="8.5"/>
        <color rgb="FF000000"/>
        <rFont val="Sylfaen"/>
        <family val="1"/>
        <charset val="204"/>
      </rPr>
      <t>მანქანა</t>
    </r>
    <r>
      <rPr>
        <sz val="8.5"/>
        <color rgb="FF000000"/>
        <rFont val="Times New Roman"/>
        <family val="1"/>
        <charset val="204"/>
      </rPr>
      <t xml:space="preserve"> </t>
    </r>
    <r>
      <rPr>
        <sz val="8.5"/>
        <color rgb="FF000000"/>
        <rFont val="Sylfaen"/>
        <family val="1"/>
        <charset val="204"/>
      </rPr>
      <t>დანადგარებითა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ინვენტარით,  საჭიროებიდან გამომდინარე</t>
    </r>
  </si>
  <si>
    <r>
      <t>ყოველწლიურად არსებული</t>
    </r>
    <r>
      <rPr>
        <sz val="8.5"/>
        <color theme="1"/>
        <rFont val="Times New Roman"/>
        <family val="1"/>
        <charset val="204"/>
      </rPr>
      <t xml:space="preserve"> </t>
    </r>
    <r>
      <rPr>
        <sz val="8.5"/>
        <color theme="1"/>
        <rFont val="Sylfaen"/>
        <family val="1"/>
        <charset val="204"/>
      </rPr>
      <t>დაწესებულებები უზრუნველყოფილია</t>
    </r>
    <r>
      <rPr>
        <sz val="8.5"/>
        <color theme="1"/>
        <rFont val="Times New Roman"/>
        <family val="1"/>
        <charset val="204"/>
      </rPr>
      <t xml:space="preserve"> </t>
    </r>
    <r>
      <rPr>
        <sz val="8.5"/>
        <color theme="1"/>
        <rFont val="Sylfaen"/>
        <family val="1"/>
        <charset val="204"/>
      </rPr>
      <t>რემონტ</t>
    </r>
    <r>
      <rPr>
        <sz val="8.5"/>
        <color theme="1"/>
        <rFont val="Times New Roman"/>
        <family val="1"/>
        <charset val="204"/>
      </rPr>
      <t>-</t>
    </r>
    <r>
      <rPr>
        <sz val="8.5"/>
        <color theme="1"/>
        <rFont val="Sylfaen"/>
        <family val="1"/>
        <charset val="204"/>
      </rPr>
      <t>რეკონსტრუქციით</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დამატებითი</t>
    </r>
    <r>
      <rPr>
        <sz val="8.5"/>
        <color theme="1"/>
        <rFont val="Times New Roman"/>
        <family val="1"/>
        <charset val="204"/>
      </rPr>
      <t xml:space="preserve"> </t>
    </r>
    <r>
      <rPr>
        <sz val="8.5"/>
        <color theme="1"/>
        <rFont val="Sylfaen"/>
        <family val="1"/>
        <charset val="204"/>
      </rPr>
      <t>აღჭურვით,</t>
    </r>
    <r>
      <rPr>
        <sz val="8.5"/>
        <color theme="1"/>
        <rFont val="Times New Roman"/>
        <family val="1"/>
        <charset val="204"/>
      </rPr>
      <t xml:space="preserve"> </t>
    </r>
    <r>
      <rPr>
        <sz val="8.5"/>
        <color theme="1"/>
        <rFont val="Sylfaen"/>
        <family val="1"/>
        <charset val="204"/>
      </rPr>
      <t>შესაბამისი</t>
    </r>
    <r>
      <rPr>
        <sz val="8.5"/>
        <color theme="1"/>
        <rFont val="Times New Roman"/>
        <family val="1"/>
        <charset val="204"/>
      </rPr>
      <t xml:space="preserve"> </t>
    </r>
    <r>
      <rPr>
        <sz val="8.5"/>
        <color theme="1"/>
        <rFont val="Sylfaen"/>
        <family val="1"/>
        <charset val="204"/>
      </rPr>
      <t>მანქანა</t>
    </r>
    <r>
      <rPr>
        <sz val="8.5"/>
        <color theme="1"/>
        <rFont val="Times New Roman"/>
        <family val="1"/>
        <charset val="204"/>
      </rPr>
      <t xml:space="preserve"> </t>
    </r>
    <r>
      <rPr>
        <sz val="8.5"/>
        <color theme="1"/>
        <rFont val="Sylfaen"/>
        <family val="1"/>
        <charset val="204"/>
      </rPr>
      <t>დანადგარებითა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 xml:space="preserve">ინვენტარით,  საჭიროებიდან გამომდინარე
</t>
    </r>
    <r>
      <rPr>
        <b/>
        <i/>
        <sz val="8.5"/>
        <color theme="1"/>
        <rFont val="Sylfaen"/>
        <family val="1"/>
      </rPr>
      <t>შედეგი:</t>
    </r>
    <r>
      <rPr>
        <sz val="8.5"/>
        <color theme="1"/>
        <rFont val="Sylfaen"/>
        <family val="1"/>
        <charset val="204"/>
      </rPr>
      <t xml:space="preserve"> 1. აღნიშნულთან დაკავშირებით სასჯელაღსრულების დეპარტამენტის მიერ 2014 წელს ყველა სასჯელაღსრულების დაწესებულებაში ჩატარდა მიმდინარე და კაპიტალური სარემონტო სამუშაოები, რითაც მნიშვნელოვნად გაუმჯობესდა მსჯავრდებულთა/ბრალდებულთა საცხოვრებელი პირობები, კერძოდ;  მიდინარე სარემონტოსამუშაოები ჩაუტარდა დაწესებულებების სამედიცინო პუნქტებს, მოეწყო პჯდ ოთახები, გარემონტდა საშხაპეები, საკნები, საცხოვრებელი კორპუსები, დაწესებულებების ეზოებში მოეწყო დამატებითი გამწვანების ზონები და ა.შ.</t>
    </r>
  </si>
  <si>
    <r>
      <t>ქვეპროგრამა</t>
    </r>
    <r>
      <rPr>
        <sz val="8.5"/>
        <color rgb="FF000000"/>
        <rFont val="Times New Roman"/>
        <family val="1"/>
        <charset val="204"/>
      </rPr>
      <t xml:space="preserve"> 6.3.3 </t>
    </r>
    <r>
      <rPr>
        <sz val="8.5"/>
        <color rgb="FF000000"/>
        <rFont val="Sylfaen"/>
        <family val="1"/>
        <charset val="204"/>
      </rPr>
      <t>სასჯელაღსრულების სისტემაში</t>
    </r>
    <r>
      <rPr>
        <sz val="8.5"/>
        <color rgb="FF000000"/>
        <rFont val="Times New Roman"/>
        <family val="1"/>
        <charset val="204"/>
      </rPr>
      <t xml:space="preserve"> </t>
    </r>
    <r>
      <rPr>
        <sz val="8.5"/>
        <color rgb="FF000000"/>
        <rFont val="Sylfaen"/>
        <family val="1"/>
        <charset val="204"/>
      </rPr>
      <t>განთავსებულ</t>
    </r>
    <r>
      <rPr>
        <sz val="8.5"/>
        <color rgb="FF000000"/>
        <rFont val="Times New Roman"/>
        <family val="1"/>
        <charset val="204"/>
      </rPr>
      <t xml:space="preserve"> </t>
    </r>
    <r>
      <rPr>
        <sz val="8.5"/>
        <color rgb="FF000000"/>
        <rFont val="Sylfaen"/>
        <family val="1"/>
        <charset val="204"/>
      </rPr>
      <t>პატიმართა</t>
    </r>
    <r>
      <rPr>
        <sz val="8.5"/>
        <color rgb="FF000000"/>
        <rFont val="Times New Roman"/>
        <family val="1"/>
        <charset val="204"/>
      </rPr>
      <t xml:space="preserve"> </t>
    </r>
    <r>
      <rPr>
        <sz val="8.5"/>
        <color rgb="FF000000"/>
        <rFont val="Sylfaen"/>
        <family val="1"/>
        <charset val="204"/>
      </rPr>
      <t>კვებით</t>
    </r>
    <r>
      <rPr>
        <sz val="8.5"/>
        <color rgb="FF000000"/>
        <rFont val="Times New Roman"/>
        <family val="1"/>
        <charset val="204"/>
      </rPr>
      <t xml:space="preserve"> </t>
    </r>
    <r>
      <rPr>
        <sz val="8.5"/>
        <color rgb="FF000000"/>
        <rFont val="Sylfaen"/>
        <family val="1"/>
        <charset val="204"/>
      </rPr>
      <t>უზრუნველყოფა</t>
    </r>
  </si>
  <si>
    <r>
      <t>სამჯერად</t>
    </r>
    <r>
      <rPr>
        <sz val="8.5"/>
        <color rgb="FF000000"/>
        <rFont val="Times New Roman"/>
        <family val="1"/>
        <charset val="204"/>
      </rPr>
      <t xml:space="preserve"> </t>
    </r>
    <r>
      <rPr>
        <sz val="8.5"/>
        <color rgb="FF000000"/>
        <rFont val="Sylfaen"/>
        <family val="1"/>
        <charset val="204"/>
      </rPr>
      <t>კვებითა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ნორმატივებით</t>
    </r>
    <r>
      <rPr>
        <sz val="8.5"/>
        <color rgb="FF000000"/>
        <rFont val="Times New Roman"/>
        <family val="1"/>
        <charset val="204"/>
      </rPr>
      <t xml:space="preserve"> </t>
    </r>
    <r>
      <rPr>
        <sz val="8.5"/>
        <color rgb="FF000000"/>
        <rFont val="Sylfaen"/>
        <family val="1"/>
        <charset val="204"/>
      </rPr>
      <t>განსაზღვრული</t>
    </r>
    <r>
      <rPr>
        <sz val="8.5"/>
        <color rgb="FF000000"/>
        <rFont val="Times New Roman"/>
        <family val="1"/>
        <charset val="204"/>
      </rPr>
      <t xml:space="preserve"> </t>
    </r>
    <r>
      <rPr>
        <sz val="8.5"/>
        <color rgb="FF000000"/>
        <rFont val="Sylfaen"/>
        <family val="1"/>
        <charset val="204"/>
      </rPr>
      <t>კალორაჟით</t>
    </r>
    <r>
      <rPr>
        <sz val="8.5"/>
        <color rgb="FF000000"/>
        <rFont val="Times New Roman"/>
        <family val="1"/>
        <charset val="204"/>
      </rPr>
      <t xml:space="preserve"> </t>
    </r>
    <r>
      <rPr>
        <sz val="8.5"/>
        <color rgb="FF000000"/>
        <rFont val="Sylfaen"/>
        <family val="1"/>
        <charset val="204"/>
      </rPr>
      <t>უზრუნველყოფილი</t>
    </r>
    <r>
      <rPr>
        <sz val="8.5"/>
        <color rgb="FF000000"/>
        <rFont val="Times New Roman"/>
        <family val="1"/>
        <charset val="204"/>
      </rPr>
      <t xml:space="preserve"> </t>
    </r>
    <r>
      <rPr>
        <sz val="8.5"/>
        <color rgb="FF000000"/>
        <rFont val="Sylfaen"/>
        <family val="1"/>
        <charset val="204"/>
      </rPr>
      <t>პატიმართა</t>
    </r>
    <r>
      <rPr>
        <sz val="8.5"/>
        <color rgb="FF000000"/>
        <rFont val="Times New Roman"/>
        <family val="1"/>
        <charset val="204"/>
      </rPr>
      <t xml:space="preserve"> </t>
    </r>
    <r>
      <rPr>
        <sz val="8.5"/>
        <color rgb="FF000000"/>
        <rFont val="Sylfaen"/>
        <family val="1"/>
        <charset val="204"/>
      </rPr>
      <t>პროცენტული</t>
    </r>
    <r>
      <rPr>
        <sz val="8.5"/>
        <color rgb="FF000000"/>
        <rFont val="Times New Roman"/>
        <family val="1"/>
        <charset val="204"/>
      </rPr>
      <t xml:space="preserve"> </t>
    </r>
    <r>
      <rPr>
        <sz val="8.5"/>
        <color rgb="FF4F81BD"/>
        <rFont val="Sylfaen"/>
        <family val="1"/>
        <charset val="204"/>
      </rPr>
      <t>რაოდენობა</t>
    </r>
    <r>
      <rPr>
        <sz val="8.5"/>
        <color rgb="FF4F81BD"/>
        <rFont val="Times New Roman"/>
        <family val="1"/>
        <charset val="204"/>
      </rPr>
      <t xml:space="preserve"> </t>
    </r>
  </si>
  <si>
    <r>
      <t>პენიტენციურ</t>
    </r>
    <r>
      <rPr>
        <sz val="8.5"/>
        <color rgb="FF000000"/>
        <rFont val="Times New Roman"/>
        <family val="1"/>
        <charset val="204"/>
      </rPr>
      <t xml:space="preserve"> </t>
    </r>
    <r>
      <rPr>
        <sz val="8.5"/>
        <color rgb="FF000000"/>
        <rFont val="Sylfaen"/>
        <family val="1"/>
        <charset val="204"/>
      </rPr>
      <t>სისტემაში</t>
    </r>
    <r>
      <rPr>
        <sz val="8.5"/>
        <color rgb="FF000000"/>
        <rFont val="Times New Roman"/>
        <family val="1"/>
        <charset val="204"/>
      </rPr>
      <t xml:space="preserve"> </t>
    </r>
    <r>
      <rPr>
        <sz val="8.5"/>
        <color rgb="FF000000"/>
        <rFont val="Sylfaen"/>
        <family val="1"/>
        <charset val="204"/>
      </rPr>
      <t>განთავსებული</t>
    </r>
    <r>
      <rPr>
        <sz val="8.5"/>
        <color rgb="FF000000"/>
        <rFont val="Times New Roman"/>
        <family val="1"/>
        <charset val="204"/>
      </rPr>
      <t xml:space="preserve"> </t>
    </r>
    <r>
      <rPr>
        <sz val="8.5"/>
        <color rgb="FF000000"/>
        <rFont val="Sylfaen"/>
        <family val="1"/>
        <charset val="204"/>
      </rPr>
      <t>პატიმრები</t>
    </r>
    <r>
      <rPr>
        <sz val="8.5"/>
        <color rgb="FF000000"/>
        <rFont val="Times New Roman"/>
        <family val="1"/>
        <charset val="204"/>
      </rPr>
      <t xml:space="preserve">  </t>
    </r>
    <r>
      <rPr>
        <sz val="8.5"/>
        <color rgb="FF000000"/>
        <rFont val="Sylfaen"/>
        <family val="1"/>
        <charset val="204"/>
      </rPr>
      <t>უზრუნველყოფილნი</t>
    </r>
    <r>
      <rPr>
        <sz val="8.5"/>
        <color rgb="FF000000"/>
        <rFont val="Times New Roman"/>
        <family val="1"/>
        <charset val="204"/>
      </rPr>
      <t xml:space="preserve"> </t>
    </r>
    <r>
      <rPr>
        <sz val="8.5"/>
        <color rgb="FF000000"/>
        <rFont val="Sylfaen"/>
        <family val="1"/>
        <charset val="204"/>
      </rPr>
      <t>არიან</t>
    </r>
    <r>
      <rPr>
        <sz val="8.5"/>
        <color rgb="FF000000"/>
        <rFont val="Times New Roman"/>
        <family val="1"/>
        <charset val="204"/>
      </rPr>
      <t xml:space="preserve"> </t>
    </r>
    <r>
      <rPr>
        <sz val="8.5"/>
        <color rgb="FF000000"/>
        <rFont val="Sylfaen"/>
        <family val="1"/>
        <charset val="204"/>
      </rPr>
      <t>კვებითი</t>
    </r>
    <r>
      <rPr>
        <sz val="8.5"/>
        <color rgb="FF000000"/>
        <rFont val="Times New Roman"/>
        <family val="1"/>
        <charset val="204"/>
      </rPr>
      <t xml:space="preserve"> </t>
    </r>
    <r>
      <rPr>
        <sz val="8.5"/>
        <color rgb="FF000000"/>
        <rFont val="Sylfaen"/>
        <family val="1"/>
        <charset val="204"/>
      </rPr>
      <t>მომსახურებით</t>
    </r>
    <r>
      <rPr>
        <sz val="8.5"/>
        <color rgb="FF000000"/>
        <rFont val="Times New Roman"/>
        <family val="1"/>
        <charset val="204"/>
      </rPr>
      <t xml:space="preserve">, </t>
    </r>
    <r>
      <rPr>
        <sz val="8.5"/>
        <color rgb="FF000000"/>
        <rFont val="Sylfaen"/>
        <family val="1"/>
        <charset val="204"/>
      </rPr>
      <t>დღეში</t>
    </r>
    <r>
      <rPr>
        <sz val="8.5"/>
        <color rgb="FF000000"/>
        <rFont val="Times New Roman"/>
        <family val="1"/>
        <charset val="204"/>
      </rPr>
      <t xml:space="preserve"> </t>
    </r>
    <r>
      <rPr>
        <sz val="8.5"/>
        <color rgb="FF000000"/>
        <rFont val="Sylfaen"/>
        <family val="1"/>
        <charset val="204"/>
      </rPr>
      <t>სამჯერ</t>
    </r>
    <r>
      <rPr>
        <sz val="8.5"/>
        <color rgb="FF000000"/>
        <rFont val="Times New Roman"/>
        <family val="1"/>
        <charset val="204"/>
      </rPr>
      <t xml:space="preserve"> </t>
    </r>
    <r>
      <rPr>
        <sz val="8.5"/>
        <color rgb="FF000000"/>
        <rFont val="Sylfaen"/>
        <family val="1"/>
        <charset val="204"/>
      </rPr>
      <t>შესაბამისი</t>
    </r>
    <r>
      <rPr>
        <sz val="8.5"/>
        <color rgb="FF000000"/>
        <rFont val="Times New Roman"/>
        <family val="1"/>
        <charset val="204"/>
      </rPr>
      <t xml:space="preserve"> </t>
    </r>
    <r>
      <rPr>
        <sz val="8.5"/>
        <color rgb="FF000000"/>
        <rFont val="Sylfaen"/>
        <family val="1"/>
        <charset val="204"/>
      </rPr>
      <t>მენიუსა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ნორმატივებით</t>
    </r>
    <r>
      <rPr>
        <sz val="8.5"/>
        <color rgb="FF000000"/>
        <rFont val="Times New Roman"/>
        <family val="1"/>
        <charset val="204"/>
      </rPr>
      <t xml:space="preserve"> </t>
    </r>
    <r>
      <rPr>
        <sz val="8.5"/>
        <color rgb="FF000000"/>
        <rFont val="Sylfaen"/>
        <family val="1"/>
        <charset val="204"/>
      </rPr>
      <t>განსაზღვრული</t>
    </r>
    <r>
      <rPr>
        <sz val="8.5"/>
        <color rgb="FF000000"/>
        <rFont val="Times New Roman"/>
        <family val="1"/>
        <charset val="204"/>
      </rPr>
      <t xml:space="preserve"> </t>
    </r>
    <r>
      <rPr>
        <sz val="8.5"/>
        <color rgb="FF000000"/>
        <rFont val="Sylfaen"/>
        <family val="1"/>
        <charset val="204"/>
      </rPr>
      <t>კალორაჟის</t>
    </r>
    <r>
      <rPr>
        <sz val="8.5"/>
        <color rgb="FF000000"/>
        <rFont val="Times New Roman"/>
        <family val="1"/>
        <charset val="204"/>
      </rPr>
      <t xml:space="preserve"> </t>
    </r>
    <r>
      <rPr>
        <sz val="8.5"/>
        <color rgb="FF000000"/>
        <rFont val="Sylfaen"/>
        <family val="1"/>
        <charset val="204"/>
      </rPr>
      <t>მიხედვით</t>
    </r>
  </si>
  <si>
    <r>
      <t>შენარჩუნდება</t>
    </r>
    <r>
      <rPr>
        <sz val="8.5"/>
        <color rgb="FF000000"/>
        <rFont val="Times New Roman"/>
        <family val="1"/>
        <charset val="204"/>
      </rPr>
      <t xml:space="preserve"> </t>
    </r>
    <r>
      <rPr>
        <sz val="8.5"/>
        <color rgb="FF000000"/>
        <rFont val="Sylfaen"/>
        <family val="1"/>
        <charset val="204"/>
      </rPr>
      <t>პატიმრების</t>
    </r>
    <r>
      <rPr>
        <sz val="8.5"/>
        <color rgb="FF000000"/>
        <rFont val="Times New Roman"/>
        <family val="1"/>
        <charset val="204"/>
      </rPr>
      <t xml:space="preserve">   </t>
    </r>
    <r>
      <rPr>
        <sz val="8.5"/>
        <color rgb="FF000000"/>
        <rFont val="Sylfaen"/>
        <family val="1"/>
        <charset val="204"/>
      </rPr>
      <t>უზრუნველყოფა</t>
    </r>
    <r>
      <rPr>
        <sz val="8.5"/>
        <color rgb="FF000000"/>
        <rFont val="Times New Roman"/>
        <family val="1"/>
        <charset val="204"/>
      </rPr>
      <t xml:space="preserve">  </t>
    </r>
    <r>
      <rPr>
        <sz val="8.5"/>
        <color rgb="FF000000"/>
        <rFont val="Sylfaen"/>
        <family val="1"/>
        <charset val="204"/>
      </rPr>
      <t>სამჯერადი</t>
    </r>
    <r>
      <rPr>
        <sz val="8.5"/>
        <color rgb="FF000000"/>
        <rFont val="Times New Roman"/>
        <family val="1"/>
        <charset val="204"/>
      </rPr>
      <t xml:space="preserve"> </t>
    </r>
    <r>
      <rPr>
        <sz val="8.5"/>
        <color rgb="FF000000"/>
        <rFont val="Sylfaen"/>
        <family val="1"/>
        <charset val="204"/>
      </rPr>
      <t>კვებით</t>
    </r>
    <r>
      <rPr>
        <sz val="8.5"/>
        <color rgb="FF000000"/>
        <rFont val="Times New Roman"/>
        <family val="1"/>
        <charset val="204"/>
      </rPr>
      <t xml:space="preserve">, </t>
    </r>
    <r>
      <rPr>
        <sz val="8.5"/>
        <color rgb="FF000000"/>
        <rFont val="Sylfaen"/>
        <family val="1"/>
        <charset val="204"/>
      </rPr>
      <t>განახლდება</t>
    </r>
    <r>
      <rPr>
        <sz val="8.5"/>
        <color rgb="FF000000"/>
        <rFont val="Times New Roman"/>
        <family val="1"/>
        <charset val="204"/>
      </rPr>
      <t xml:space="preserve"> </t>
    </r>
    <r>
      <rPr>
        <sz val="8.5"/>
        <color rgb="FF000000"/>
        <rFont val="Sylfaen"/>
        <family val="1"/>
        <charset val="204"/>
      </rPr>
      <t>ბრალდებულთა</t>
    </r>
    <r>
      <rPr>
        <sz val="8.5"/>
        <color rgb="FF000000"/>
        <rFont val="Times New Roman"/>
        <family val="1"/>
        <charset val="204"/>
      </rPr>
      <t>/</t>
    </r>
    <r>
      <rPr>
        <sz val="8.5"/>
        <color rgb="FF000000"/>
        <rFont val="Sylfaen"/>
        <family val="1"/>
        <charset val="204"/>
      </rPr>
      <t>მსჯავრდებულთა</t>
    </r>
    <r>
      <rPr>
        <sz val="8.5"/>
        <color rgb="FF000000"/>
        <rFont val="Times New Roman"/>
        <family val="1"/>
        <charset val="204"/>
      </rPr>
      <t xml:space="preserve"> </t>
    </r>
    <r>
      <rPr>
        <sz val="8.5"/>
        <color rgb="FF000000"/>
        <rFont val="Sylfaen"/>
        <family val="1"/>
        <charset val="204"/>
      </rPr>
      <t>კვების</t>
    </r>
    <r>
      <rPr>
        <sz val="8.5"/>
        <color rgb="FF000000"/>
        <rFont val="Times New Roman"/>
        <family val="1"/>
        <charset val="204"/>
      </rPr>
      <t xml:space="preserve"> </t>
    </r>
    <r>
      <rPr>
        <sz val="8.5"/>
        <color rgb="FF000000"/>
        <rFont val="Sylfaen"/>
        <family val="1"/>
        <charset val="204"/>
      </rPr>
      <t>რაციონი</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განსაკუთრებული</t>
    </r>
    <r>
      <rPr>
        <sz val="8.5"/>
        <color rgb="FF000000"/>
        <rFont val="Times New Roman"/>
        <family val="1"/>
        <charset val="204"/>
      </rPr>
      <t xml:space="preserve"> </t>
    </r>
    <r>
      <rPr>
        <sz val="8.5"/>
        <color rgb="FF000000"/>
        <rFont val="Sylfaen"/>
        <family val="1"/>
        <charset val="204"/>
      </rPr>
      <t>კატეგორიის</t>
    </r>
    <r>
      <rPr>
        <sz val="8.5"/>
        <color rgb="FF000000"/>
        <rFont val="Times New Roman"/>
        <family val="1"/>
        <charset val="204"/>
      </rPr>
      <t xml:space="preserve"> </t>
    </r>
    <r>
      <rPr>
        <sz val="8.5"/>
        <color rgb="FF000000"/>
        <rFont val="Sylfaen"/>
        <family val="1"/>
        <charset val="204"/>
      </rPr>
      <t>მსჯავრდებულებისათვის</t>
    </r>
    <r>
      <rPr>
        <sz val="8.5"/>
        <color rgb="FF000000"/>
        <rFont val="Times New Roman"/>
        <family val="1"/>
        <charset val="204"/>
      </rPr>
      <t xml:space="preserve"> </t>
    </r>
    <r>
      <rPr>
        <sz val="8.5"/>
        <color rgb="FF000000"/>
        <rFont val="Sylfaen"/>
        <family val="1"/>
        <charset val="204"/>
      </rPr>
      <t>ჩამოყალიბდება</t>
    </r>
    <r>
      <rPr>
        <sz val="8.5"/>
        <color rgb="FF000000"/>
        <rFont val="Times New Roman"/>
        <family val="1"/>
        <charset val="204"/>
      </rPr>
      <t xml:space="preserve"> </t>
    </r>
    <r>
      <rPr>
        <sz val="8.5"/>
        <color rgb="FF000000"/>
        <rFont val="Sylfaen"/>
        <family val="1"/>
        <charset val="204"/>
      </rPr>
      <t>მათ</t>
    </r>
    <r>
      <rPr>
        <sz val="8.5"/>
        <color rgb="FF000000"/>
        <rFont val="Times New Roman"/>
        <family val="1"/>
        <charset val="204"/>
      </rPr>
      <t xml:space="preserve"> </t>
    </r>
    <r>
      <rPr>
        <sz val="8.5"/>
        <color rgb="FF000000"/>
        <rFont val="Sylfaen"/>
        <family val="1"/>
        <charset val="204"/>
      </rPr>
      <t>საჭირობებს</t>
    </r>
    <r>
      <rPr>
        <sz val="8.5"/>
        <color rgb="FF000000"/>
        <rFont val="Times New Roman"/>
        <family val="1"/>
        <charset val="204"/>
      </rPr>
      <t xml:space="preserve"> </t>
    </r>
    <r>
      <rPr>
        <sz val="8.5"/>
        <color rgb="FF000000"/>
        <rFont val="Sylfaen"/>
        <family val="1"/>
        <charset val="204"/>
      </rPr>
      <t>მორგებული</t>
    </r>
    <r>
      <rPr>
        <sz val="8.5"/>
        <color rgb="FF000000"/>
        <rFont val="Times New Roman"/>
        <family val="1"/>
        <charset val="204"/>
      </rPr>
      <t xml:space="preserve"> </t>
    </r>
    <r>
      <rPr>
        <sz val="8.5"/>
        <color rgb="FF000000"/>
        <rFont val="Sylfaen"/>
        <family val="1"/>
        <charset val="204"/>
      </rPr>
      <t>კვების</t>
    </r>
    <r>
      <rPr>
        <sz val="8.5"/>
        <color rgb="FF000000"/>
        <rFont val="Times New Roman"/>
        <family val="1"/>
        <charset val="204"/>
      </rPr>
      <t xml:space="preserve"> </t>
    </r>
    <r>
      <rPr>
        <sz val="8.5"/>
        <color rgb="FF000000"/>
        <rFont val="Sylfaen"/>
        <family val="1"/>
        <charset val="204"/>
      </rPr>
      <t>რაციონი</t>
    </r>
    <r>
      <rPr>
        <sz val="8.5"/>
        <color rgb="FF000000"/>
        <rFont val="Times New Roman"/>
        <family val="1"/>
        <charset val="204"/>
      </rPr>
      <t>.</t>
    </r>
  </si>
  <si>
    <r>
      <t>შენარჩუნდება</t>
    </r>
    <r>
      <rPr>
        <sz val="8.5"/>
        <color theme="1"/>
        <rFont val="Times New Roman"/>
        <family val="1"/>
        <charset val="204"/>
      </rPr>
      <t xml:space="preserve"> </t>
    </r>
    <r>
      <rPr>
        <sz val="8.5"/>
        <color theme="1"/>
        <rFont val="Sylfaen"/>
        <family val="1"/>
        <charset val="204"/>
      </rPr>
      <t>პატიმრების</t>
    </r>
    <r>
      <rPr>
        <sz val="8.5"/>
        <color theme="1"/>
        <rFont val="Times New Roman"/>
        <family val="1"/>
        <charset val="204"/>
      </rPr>
      <t xml:space="preserve">   </t>
    </r>
    <r>
      <rPr>
        <sz val="8.5"/>
        <color theme="1"/>
        <rFont val="Sylfaen"/>
        <family val="1"/>
        <charset val="204"/>
      </rPr>
      <t>უზრუნველყოფა</t>
    </r>
    <r>
      <rPr>
        <sz val="8.5"/>
        <color theme="1"/>
        <rFont val="Times New Roman"/>
        <family val="1"/>
        <charset val="204"/>
      </rPr>
      <t xml:space="preserve">  </t>
    </r>
    <r>
      <rPr>
        <sz val="8.5"/>
        <color theme="1"/>
        <rFont val="Sylfaen"/>
        <family val="1"/>
        <charset val="204"/>
      </rPr>
      <t>სამჯერადი</t>
    </r>
    <r>
      <rPr>
        <sz val="8.5"/>
        <color theme="1"/>
        <rFont val="Times New Roman"/>
        <family val="1"/>
        <charset val="204"/>
      </rPr>
      <t xml:space="preserve"> </t>
    </r>
    <r>
      <rPr>
        <sz val="8.5"/>
        <color theme="1"/>
        <rFont val="Sylfaen"/>
        <family val="1"/>
        <charset val="204"/>
      </rPr>
      <t>კვებით</t>
    </r>
    <r>
      <rPr>
        <sz val="8.5"/>
        <color theme="1"/>
        <rFont val="Times New Roman"/>
        <family val="1"/>
        <charset val="204"/>
      </rPr>
      <t xml:space="preserve">, </t>
    </r>
    <r>
      <rPr>
        <sz val="8.5"/>
        <color theme="1"/>
        <rFont val="Sylfaen"/>
        <family val="1"/>
        <charset val="204"/>
      </rPr>
      <t>განახლდება</t>
    </r>
    <r>
      <rPr>
        <sz val="8.5"/>
        <color theme="1"/>
        <rFont val="Times New Roman"/>
        <family val="1"/>
        <charset val="204"/>
      </rPr>
      <t xml:space="preserve"> </t>
    </r>
    <r>
      <rPr>
        <sz val="8.5"/>
        <color theme="1"/>
        <rFont val="Sylfaen"/>
        <family val="1"/>
        <charset val="204"/>
      </rPr>
      <t>ბრალდებულთა</t>
    </r>
    <r>
      <rPr>
        <sz val="8.5"/>
        <color theme="1"/>
        <rFont val="Times New Roman"/>
        <family val="1"/>
        <charset val="204"/>
      </rPr>
      <t>/</t>
    </r>
    <r>
      <rPr>
        <sz val="8.5"/>
        <color theme="1"/>
        <rFont val="Sylfaen"/>
        <family val="1"/>
        <charset val="204"/>
      </rPr>
      <t>მსჯავრდებულთა</t>
    </r>
    <r>
      <rPr>
        <sz val="8.5"/>
        <color theme="1"/>
        <rFont val="Times New Roman"/>
        <family val="1"/>
        <charset val="204"/>
      </rPr>
      <t xml:space="preserve"> </t>
    </r>
    <r>
      <rPr>
        <sz val="8.5"/>
        <color theme="1"/>
        <rFont val="Sylfaen"/>
        <family val="1"/>
        <charset val="204"/>
      </rPr>
      <t>კვების</t>
    </r>
    <r>
      <rPr>
        <sz val="8.5"/>
        <color theme="1"/>
        <rFont val="Times New Roman"/>
        <family val="1"/>
        <charset val="204"/>
      </rPr>
      <t xml:space="preserve"> </t>
    </r>
    <r>
      <rPr>
        <sz val="8.5"/>
        <color theme="1"/>
        <rFont val="Sylfaen"/>
        <family val="1"/>
        <charset val="204"/>
      </rPr>
      <t>რაციონი</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განსაკუთრებული</t>
    </r>
    <r>
      <rPr>
        <sz val="8.5"/>
        <color theme="1"/>
        <rFont val="Times New Roman"/>
        <family val="1"/>
        <charset val="204"/>
      </rPr>
      <t xml:space="preserve"> </t>
    </r>
    <r>
      <rPr>
        <sz val="8.5"/>
        <color theme="1"/>
        <rFont val="Sylfaen"/>
        <family val="1"/>
        <charset val="204"/>
      </rPr>
      <t>კატეგორიის</t>
    </r>
    <r>
      <rPr>
        <sz val="8.5"/>
        <color theme="1"/>
        <rFont val="Times New Roman"/>
        <family val="1"/>
        <charset val="204"/>
      </rPr>
      <t xml:space="preserve"> </t>
    </r>
    <r>
      <rPr>
        <sz val="8.5"/>
        <color theme="1"/>
        <rFont val="Sylfaen"/>
        <family val="1"/>
        <charset val="204"/>
      </rPr>
      <t>მსჯავრდებულებისათვის</t>
    </r>
    <r>
      <rPr>
        <sz val="8.5"/>
        <color theme="1"/>
        <rFont val="Times New Roman"/>
        <family val="1"/>
        <charset val="204"/>
      </rPr>
      <t xml:space="preserve"> </t>
    </r>
    <r>
      <rPr>
        <sz val="8.5"/>
        <color theme="1"/>
        <rFont val="Sylfaen"/>
        <family val="1"/>
        <charset val="204"/>
      </rPr>
      <t>ჩამოყალიბდება</t>
    </r>
    <r>
      <rPr>
        <sz val="8.5"/>
        <color theme="1"/>
        <rFont val="Times New Roman"/>
        <family val="1"/>
        <charset val="204"/>
      </rPr>
      <t xml:space="preserve"> </t>
    </r>
    <r>
      <rPr>
        <sz val="8.5"/>
        <color theme="1"/>
        <rFont val="Sylfaen"/>
        <family val="1"/>
        <charset val="204"/>
      </rPr>
      <t>მათ</t>
    </r>
    <r>
      <rPr>
        <sz val="8.5"/>
        <color theme="1"/>
        <rFont val="Times New Roman"/>
        <family val="1"/>
        <charset val="204"/>
      </rPr>
      <t xml:space="preserve"> </t>
    </r>
    <r>
      <rPr>
        <sz val="8.5"/>
        <color theme="1"/>
        <rFont val="Sylfaen"/>
        <family val="1"/>
        <charset val="204"/>
      </rPr>
      <t>საჭირობებს</t>
    </r>
    <r>
      <rPr>
        <sz val="8.5"/>
        <color theme="1"/>
        <rFont val="Times New Roman"/>
        <family val="1"/>
        <charset val="204"/>
      </rPr>
      <t xml:space="preserve"> </t>
    </r>
    <r>
      <rPr>
        <sz val="8.5"/>
        <color theme="1"/>
        <rFont val="Sylfaen"/>
        <family val="1"/>
        <charset val="204"/>
      </rPr>
      <t>მორგებული</t>
    </r>
    <r>
      <rPr>
        <sz val="8.5"/>
        <color theme="1"/>
        <rFont val="Times New Roman"/>
        <family val="1"/>
        <charset val="204"/>
      </rPr>
      <t xml:space="preserve"> </t>
    </r>
    <r>
      <rPr>
        <sz val="8.5"/>
        <color theme="1"/>
        <rFont val="Sylfaen"/>
        <family val="1"/>
        <charset val="204"/>
      </rPr>
      <t>კვების</t>
    </r>
    <r>
      <rPr>
        <sz val="8.5"/>
        <color theme="1"/>
        <rFont val="Times New Roman"/>
        <family val="1"/>
        <charset val="204"/>
      </rPr>
      <t xml:space="preserve"> </t>
    </r>
    <r>
      <rPr>
        <sz val="8.5"/>
        <color theme="1"/>
        <rFont val="Sylfaen"/>
        <family val="1"/>
        <charset val="204"/>
      </rPr>
      <t>რაციონი</t>
    </r>
    <r>
      <rPr>
        <sz val="8.5"/>
        <color theme="1"/>
        <rFont val="Times New Roman"/>
        <family val="1"/>
        <charset val="204"/>
      </rPr>
      <t xml:space="preserve">.
</t>
    </r>
    <r>
      <rPr>
        <b/>
        <i/>
        <u/>
        <sz val="8.5"/>
        <color theme="1"/>
        <rFont val="Times New Roman"/>
        <family val="1"/>
        <charset val="204"/>
      </rPr>
      <t xml:space="preserve">შედეგი  </t>
    </r>
    <r>
      <rPr>
        <sz val="8.5"/>
        <color theme="1"/>
        <rFont val="Times New Roman"/>
        <family val="1"/>
        <charset val="204"/>
      </rPr>
      <t xml:space="preserve">                                                                              </t>
    </r>
    <r>
      <rPr>
        <sz val="8.5"/>
        <color theme="1"/>
        <rFont val="Times New Roman"/>
        <family val="1"/>
      </rPr>
      <t>1. შენარჩუნებულია პატიმრების   უზრუნველყოფა სამჯერადი კვებით, განახლებულია ბრალდებულ/მსჯავრდებულთა კვების რაციონი და განსაკუთრებული კატეგორიის მსჯავრდებულებისათვის ჩამოყალიბებულია მათ საჭიროებებზე მორგებული კვების რაციონი.</t>
    </r>
  </si>
  <si>
    <r>
      <t>ქვეპროგრამა</t>
    </r>
    <r>
      <rPr>
        <sz val="8.5"/>
        <color rgb="FF000000"/>
        <rFont val="Times New Roman"/>
        <family val="1"/>
        <charset val="204"/>
      </rPr>
      <t xml:space="preserve"> 6.3.4 -</t>
    </r>
    <r>
      <rPr>
        <sz val="8.5"/>
        <color rgb="FF000000"/>
        <rFont val="Sylfaen"/>
        <family val="1"/>
        <charset val="204"/>
      </rPr>
      <t>სასჯელაღსრულების</t>
    </r>
    <r>
      <rPr>
        <sz val="8.5"/>
        <color rgb="FF000000"/>
        <rFont val="Times New Roman"/>
        <family val="1"/>
        <charset val="204"/>
      </rPr>
      <t xml:space="preserve"> </t>
    </r>
    <r>
      <rPr>
        <sz val="8.5"/>
        <color rgb="FF000000"/>
        <rFont val="Sylfaen"/>
        <family val="1"/>
        <charset val="204"/>
      </rPr>
      <t>სისტემაში</t>
    </r>
    <r>
      <rPr>
        <sz val="8.5"/>
        <color rgb="FF000000"/>
        <rFont val="Times New Roman"/>
        <family val="1"/>
        <charset val="204"/>
      </rPr>
      <t xml:space="preserve"> </t>
    </r>
    <r>
      <rPr>
        <sz val="8.5"/>
        <color rgb="FF000000"/>
        <rFont val="Sylfaen"/>
        <family val="1"/>
        <charset val="204"/>
      </rPr>
      <t>განთავსებულ</t>
    </r>
    <r>
      <rPr>
        <sz val="8.5"/>
        <color rgb="FF000000"/>
        <rFont val="Times New Roman"/>
        <family val="1"/>
        <charset val="204"/>
      </rPr>
      <t xml:space="preserve"> </t>
    </r>
    <r>
      <rPr>
        <sz val="8.5"/>
        <color rgb="FF000000"/>
        <rFont val="Sylfaen"/>
        <family val="1"/>
        <charset val="204"/>
      </rPr>
      <t>პატიმართა</t>
    </r>
    <r>
      <rPr>
        <sz val="8.5"/>
        <color rgb="FF000000"/>
        <rFont val="Times New Roman"/>
        <family val="1"/>
        <charset val="204"/>
      </rPr>
      <t xml:space="preserve"> </t>
    </r>
    <r>
      <rPr>
        <sz val="8.5"/>
        <color rgb="FF000000"/>
        <rFont val="Sylfaen"/>
        <family val="1"/>
        <charset val="204"/>
      </rPr>
      <t>უზრუნველყოფა</t>
    </r>
    <r>
      <rPr>
        <sz val="8.5"/>
        <color rgb="FF000000"/>
        <rFont val="Times New Roman"/>
        <family val="1"/>
        <charset val="204"/>
      </rPr>
      <t xml:space="preserve"> </t>
    </r>
    <r>
      <rPr>
        <sz val="8.5"/>
        <color rgb="FF000000"/>
        <rFont val="Sylfaen"/>
        <family val="1"/>
        <charset val="204"/>
      </rPr>
      <t>რბილი</t>
    </r>
    <r>
      <rPr>
        <sz val="8.5"/>
        <color rgb="FF000000"/>
        <rFont val="Times New Roman"/>
        <family val="1"/>
        <charset val="204"/>
      </rPr>
      <t xml:space="preserve"> </t>
    </r>
    <r>
      <rPr>
        <sz val="8.5"/>
        <color rgb="FF000000"/>
        <rFont val="Sylfaen"/>
        <family val="1"/>
        <charset val="204"/>
      </rPr>
      <t>ინვენტარითა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აუცილებელი</t>
    </r>
    <r>
      <rPr>
        <sz val="8.5"/>
        <color rgb="FF000000"/>
        <rFont val="Times New Roman"/>
        <family val="1"/>
        <charset val="204"/>
      </rPr>
      <t xml:space="preserve"> </t>
    </r>
    <r>
      <rPr>
        <sz val="8.5"/>
        <color rgb="FF000000"/>
        <rFont val="Sylfaen"/>
        <family val="1"/>
        <charset val="204"/>
      </rPr>
      <t>პირადი</t>
    </r>
    <r>
      <rPr>
        <sz val="8.5"/>
        <color rgb="FF000000"/>
        <rFont val="Times New Roman"/>
        <family val="1"/>
        <charset val="204"/>
      </rPr>
      <t xml:space="preserve"> </t>
    </r>
    <r>
      <rPr>
        <sz val="8.5"/>
        <color rgb="FF000000"/>
        <rFont val="Sylfaen"/>
        <family val="1"/>
        <charset val="204"/>
      </rPr>
      <t>ჰიგიენისათვის</t>
    </r>
    <r>
      <rPr>
        <sz val="8.5"/>
        <color rgb="FF000000"/>
        <rFont val="Times New Roman"/>
        <family val="1"/>
        <charset val="204"/>
      </rPr>
      <t xml:space="preserve"> </t>
    </r>
    <r>
      <rPr>
        <sz val="8.5"/>
        <color rgb="FF000000"/>
        <rFont val="Sylfaen"/>
        <family val="1"/>
        <charset val="204"/>
      </rPr>
      <t>საჭირო</t>
    </r>
    <r>
      <rPr>
        <sz val="8.5"/>
        <color rgb="FF000000"/>
        <rFont val="Times New Roman"/>
        <family val="1"/>
        <charset val="204"/>
      </rPr>
      <t xml:space="preserve"> </t>
    </r>
    <r>
      <rPr>
        <sz val="8.5"/>
        <color rgb="FF000000"/>
        <rFont val="Sylfaen"/>
        <family val="1"/>
        <charset val="204"/>
      </rPr>
      <t>საშუალებებით</t>
    </r>
    <r>
      <rPr>
        <sz val="8.5"/>
        <color rgb="FF000000"/>
        <rFont val="Times New Roman"/>
        <family val="1"/>
        <charset val="204"/>
      </rPr>
      <t>.</t>
    </r>
  </si>
  <si>
    <r>
      <t>რბილი</t>
    </r>
    <r>
      <rPr>
        <sz val="8.5"/>
        <color rgb="FF000000"/>
        <rFont val="Times New Roman"/>
        <family val="1"/>
        <charset val="204"/>
      </rPr>
      <t xml:space="preserve"> </t>
    </r>
    <r>
      <rPr>
        <sz val="8.5"/>
        <color rgb="FF000000"/>
        <rFont val="Sylfaen"/>
        <family val="1"/>
        <charset val="204"/>
      </rPr>
      <t>ინვენტარითა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აუცილებელი</t>
    </r>
    <r>
      <rPr>
        <sz val="8.5"/>
        <color rgb="FF000000"/>
        <rFont val="Times New Roman"/>
        <family val="1"/>
        <charset val="204"/>
      </rPr>
      <t xml:space="preserve"> </t>
    </r>
    <r>
      <rPr>
        <sz val="8.5"/>
        <color rgb="FF000000"/>
        <rFont val="Sylfaen"/>
        <family val="1"/>
        <charset val="204"/>
      </rPr>
      <t>პირადი</t>
    </r>
    <r>
      <rPr>
        <sz val="8.5"/>
        <color rgb="FF000000"/>
        <rFont val="Times New Roman"/>
        <family val="1"/>
        <charset val="204"/>
      </rPr>
      <t xml:space="preserve"> </t>
    </r>
    <r>
      <rPr>
        <sz val="8.5"/>
        <color rgb="FF000000"/>
        <rFont val="Sylfaen"/>
        <family val="1"/>
        <charset val="204"/>
      </rPr>
      <t>ჰიგიენისათვის</t>
    </r>
    <r>
      <rPr>
        <sz val="8.5"/>
        <color rgb="FF000000"/>
        <rFont val="Times New Roman"/>
        <family val="1"/>
        <charset val="204"/>
      </rPr>
      <t xml:space="preserve"> </t>
    </r>
    <r>
      <rPr>
        <sz val="8.5"/>
        <color rgb="FF000000"/>
        <rFont val="Sylfaen"/>
        <family val="1"/>
        <charset val="204"/>
      </rPr>
      <t>საჭირო</t>
    </r>
    <r>
      <rPr>
        <sz val="8.5"/>
        <color rgb="FF000000"/>
        <rFont val="Times New Roman"/>
        <family val="1"/>
        <charset val="204"/>
      </rPr>
      <t xml:space="preserve"> </t>
    </r>
    <r>
      <rPr>
        <sz val="8.5"/>
        <color rgb="FF000000"/>
        <rFont val="Sylfaen"/>
        <family val="1"/>
        <charset val="204"/>
      </rPr>
      <t>საშუალებებით</t>
    </r>
    <r>
      <rPr>
        <sz val="8.5"/>
        <color rgb="FF000000"/>
        <rFont val="Times New Roman"/>
        <family val="1"/>
        <charset val="204"/>
      </rPr>
      <t xml:space="preserve"> </t>
    </r>
    <r>
      <rPr>
        <sz val="8.5"/>
        <color rgb="FF000000"/>
        <rFont val="Sylfaen"/>
        <family val="1"/>
        <charset val="204"/>
      </rPr>
      <t>უზრუნველყოფილი</t>
    </r>
    <r>
      <rPr>
        <sz val="8.5"/>
        <color rgb="FF000000"/>
        <rFont val="Times New Roman"/>
        <family val="1"/>
        <charset val="204"/>
      </rPr>
      <t xml:space="preserve"> </t>
    </r>
    <r>
      <rPr>
        <sz val="8.5"/>
        <color rgb="FF000000"/>
        <rFont val="Sylfaen"/>
        <family val="1"/>
        <charset val="204"/>
      </rPr>
      <t>პატიმართა</t>
    </r>
    <r>
      <rPr>
        <sz val="8.5"/>
        <color rgb="FF000000"/>
        <rFont val="Times New Roman"/>
        <family val="1"/>
        <charset val="204"/>
      </rPr>
      <t xml:space="preserve"> </t>
    </r>
    <r>
      <rPr>
        <sz val="8.5"/>
        <color rgb="FF000000"/>
        <rFont val="Sylfaen"/>
        <family val="1"/>
        <charset val="204"/>
      </rPr>
      <t>პროცენტული</t>
    </r>
    <r>
      <rPr>
        <sz val="8.5"/>
        <color rgb="FF000000"/>
        <rFont val="Times New Roman"/>
        <family val="1"/>
        <charset val="204"/>
      </rPr>
      <t xml:space="preserve"> </t>
    </r>
    <r>
      <rPr>
        <sz val="8.5"/>
        <color rgb="FF000000"/>
        <rFont val="Sylfaen"/>
        <family val="1"/>
        <charset val="204"/>
      </rPr>
      <t xml:space="preserve">რაოდენობა </t>
    </r>
    <r>
      <rPr>
        <sz val="8.5"/>
        <color rgb="FF000000"/>
        <rFont val="Times New Roman"/>
        <family val="1"/>
        <charset val="204"/>
      </rPr>
      <t xml:space="preserve"> </t>
    </r>
  </si>
  <si>
    <r>
      <t>პენიტენციურ</t>
    </r>
    <r>
      <rPr>
        <sz val="8.5"/>
        <color rgb="FF000000"/>
        <rFont val="Times New Roman"/>
        <family val="1"/>
        <charset val="204"/>
      </rPr>
      <t xml:space="preserve"> </t>
    </r>
    <r>
      <rPr>
        <sz val="8.5"/>
        <color rgb="FF000000"/>
        <rFont val="Sylfaen"/>
        <family val="1"/>
        <charset val="204"/>
      </rPr>
      <t>სისტემაში</t>
    </r>
    <r>
      <rPr>
        <sz val="8.5"/>
        <color rgb="FF000000"/>
        <rFont val="Times New Roman"/>
        <family val="1"/>
        <charset val="204"/>
      </rPr>
      <t xml:space="preserve"> </t>
    </r>
    <r>
      <rPr>
        <sz val="8.5"/>
        <color rgb="FF000000"/>
        <rFont val="Sylfaen"/>
        <family val="1"/>
        <charset val="204"/>
      </rPr>
      <t>განთავსებული</t>
    </r>
    <r>
      <rPr>
        <sz val="8.5"/>
        <color rgb="FF000000"/>
        <rFont val="Times New Roman"/>
        <family val="1"/>
        <charset val="204"/>
      </rPr>
      <t xml:space="preserve"> </t>
    </r>
    <r>
      <rPr>
        <sz val="8.5"/>
        <color rgb="FF000000"/>
        <rFont val="Sylfaen"/>
        <family val="1"/>
        <charset val="204"/>
      </rPr>
      <t>ბრალდებულ/მსჯავრდებულები უზრუნველყოფილნი</t>
    </r>
    <r>
      <rPr>
        <sz val="8.5"/>
        <color rgb="FF000000"/>
        <rFont val="Times New Roman"/>
        <family val="1"/>
        <charset val="204"/>
      </rPr>
      <t xml:space="preserve"> </t>
    </r>
    <r>
      <rPr>
        <sz val="8.5"/>
        <color rgb="FF000000"/>
        <rFont val="Sylfaen"/>
        <family val="1"/>
        <charset val="204"/>
      </rPr>
      <t>არიან</t>
    </r>
    <r>
      <rPr>
        <sz val="8.5"/>
        <color rgb="FF000000"/>
        <rFont val="Times New Roman"/>
        <family val="1"/>
        <charset val="204"/>
      </rPr>
      <t xml:space="preserve"> </t>
    </r>
    <r>
      <rPr>
        <sz val="8.5"/>
        <color rgb="FF000000"/>
        <rFont val="Sylfaen"/>
        <family val="1"/>
        <charset val="204"/>
      </rPr>
      <t>რბილი</t>
    </r>
    <r>
      <rPr>
        <sz val="8.5"/>
        <color rgb="FF000000"/>
        <rFont val="Times New Roman"/>
        <family val="1"/>
        <charset val="204"/>
      </rPr>
      <t xml:space="preserve"> </t>
    </r>
    <r>
      <rPr>
        <sz val="8.5"/>
        <color rgb="FF000000"/>
        <rFont val="Sylfaen"/>
        <family val="1"/>
        <charset val="204"/>
      </rPr>
      <t>ინვენტარითა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აუცილებელი</t>
    </r>
    <r>
      <rPr>
        <sz val="8.5"/>
        <color rgb="FF000000"/>
        <rFont val="Times New Roman"/>
        <family val="1"/>
        <charset val="204"/>
      </rPr>
      <t xml:space="preserve"> </t>
    </r>
    <r>
      <rPr>
        <sz val="8.5"/>
        <color rgb="FF000000"/>
        <rFont val="Sylfaen"/>
        <family val="1"/>
        <charset val="204"/>
      </rPr>
      <t>პირადი</t>
    </r>
    <r>
      <rPr>
        <sz val="8.5"/>
        <color rgb="FF000000"/>
        <rFont val="Times New Roman"/>
        <family val="1"/>
        <charset val="204"/>
      </rPr>
      <t xml:space="preserve"> </t>
    </r>
    <r>
      <rPr>
        <sz val="8.5"/>
        <color rgb="FF000000"/>
        <rFont val="Sylfaen"/>
        <family val="1"/>
        <charset val="204"/>
      </rPr>
      <t>ჰიგიენისათვის</t>
    </r>
    <r>
      <rPr>
        <sz val="8.5"/>
        <color rgb="FF000000"/>
        <rFont val="Times New Roman"/>
        <family val="1"/>
        <charset val="204"/>
      </rPr>
      <t xml:space="preserve"> </t>
    </r>
    <r>
      <rPr>
        <sz val="8.5"/>
        <color rgb="FF000000"/>
        <rFont val="Sylfaen"/>
        <family val="1"/>
        <charset val="204"/>
      </rPr>
      <t>საჭირო</t>
    </r>
    <r>
      <rPr>
        <sz val="8.5"/>
        <color rgb="FF000000"/>
        <rFont val="Times New Roman"/>
        <family val="1"/>
        <charset val="204"/>
      </rPr>
      <t xml:space="preserve"> </t>
    </r>
    <r>
      <rPr>
        <sz val="8.5"/>
        <color rgb="FF000000"/>
        <rFont val="Sylfaen"/>
        <family val="1"/>
        <charset val="204"/>
      </rPr>
      <t>საშუალებებით</t>
    </r>
  </si>
  <si>
    <r>
      <t>პენიტენციურ</t>
    </r>
    <r>
      <rPr>
        <sz val="8.5"/>
        <color theme="1"/>
        <rFont val="Times New Roman"/>
        <family val="1"/>
        <charset val="204"/>
      </rPr>
      <t xml:space="preserve"> </t>
    </r>
    <r>
      <rPr>
        <sz val="8.5"/>
        <color theme="1"/>
        <rFont val="Sylfaen"/>
        <family val="1"/>
        <charset val="204"/>
      </rPr>
      <t>სისტემაში</t>
    </r>
    <r>
      <rPr>
        <sz val="8.5"/>
        <color theme="1"/>
        <rFont val="Times New Roman"/>
        <family val="1"/>
        <charset val="204"/>
      </rPr>
      <t xml:space="preserve"> </t>
    </r>
    <r>
      <rPr>
        <sz val="8.5"/>
        <color theme="1"/>
        <rFont val="Sylfaen"/>
        <family val="1"/>
        <charset val="204"/>
      </rPr>
      <t>განთავსებული</t>
    </r>
    <r>
      <rPr>
        <sz val="8.5"/>
        <color theme="1"/>
        <rFont val="Times New Roman"/>
        <family val="1"/>
        <charset val="204"/>
      </rPr>
      <t xml:space="preserve"> </t>
    </r>
    <r>
      <rPr>
        <sz val="8.5"/>
        <color theme="1"/>
        <rFont val="Sylfaen"/>
        <family val="1"/>
        <charset val="204"/>
      </rPr>
      <t>ბრალდებულ/მსჯავრდებულები უზრუნველყოფილნი</t>
    </r>
    <r>
      <rPr>
        <sz val="8.5"/>
        <color theme="1"/>
        <rFont val="Times New Roman"/>
        <family val="1"/>
        <charset val="204"/>
      </rPr>
      <t xml:space="preserve"> </t>
    </r>
    <r>
      <rPr>
        <sz val="8.5"/>
        <color theme="1"/>
        <rFont val="Sylfaen"/>
        <family val="1"/>
        <charset val="204"/>
      </rPr>
      <t>არიან</t>
    </r>
    <r>
      <rPr>
        <sz val="8.5"/>
        <color theme="1"/>
        <rFont val="Times New Roman"/>
        <family val="1"/>
        <charset val="204"/>
      </rPr>
      <t xml:space="preserve"> </t>
    </r>
    <r>
      <rPr>
        <sz val="8.5"/>
        <color theme="1"/>
        <rFont val="Sylfaen"/>
        <family val="1"/>
        <charset val="204"/>
      </rPr>
      <t>რბილი</t>
    </r>
    <r>
      <rPr>
        <sz val="8.5"/>
        <color theme="1"/>
        <rFont val="Times New Roman"/>
        <family val="1"/>
        <charset val="204"/>
      </rPr>
      <t xml:space="preserve"> </t>
    </r>
    <r>
      <rPr>
        <sz val="8.5"/>
        <color theme="1"/>
        <rFont val="Sylfaen"/>
        <family val="1"/>
        <charset val="204"/>
      </rPr>
      <t>ინვენტარითა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აუცილებელი</t>
    </r>
    <r>
      <rPr>
        <sz val="8.5"/>
        <color theme="1"/>
        <rFont val="Times New Roman"/>
        <family val="1"/>
        <charset val="204"/>
      </rPr>
      <t xml:space="preserve"> </t>
    </r>
    <r>
      <rPr>
        <sz val="8.5"/>
        <color theme="1"/>
        <rFont val="Sylfaen"/>
        <family val="1"/>
        <charset val="204"/>
      </rPr>
      <t>პირადი</t>
    </r>
    <r>
      <rPr>
        <sz val="8.5"/>
        <color theme="1"/>
        <rFont val="Times New Roman"/>
        <family val="1"/>
        <charset val="204"/>
      </rPr>
      <t xml:space="preserve"> </t>
    </r>
    <r>
      <rPr>
        <sz val="8.5"/>
        <color theme="1"/>
        <rFont val="Sylfaen"/>
        <family val="1"/>
        <charset val="204"/>
      </rPr>
      <t>ჰიგიენისათვის</t>
    </r>
    <r>
      <rPr>
        <sz val="8.5"/>
        <color theme="1"/>
        <rFont val="Times New Roman"/>
        <family val="1"/>
        <charset val="204"/>
      </rPr>
      <t xml:space="preserve"> </t>
    </r>
    <r>
      <rPr>
        <sz val="8.5"/>
        <color theme="1"/>
        <rFont val="Sylfaen"/>
        <family val="1"/>
        <charset val="204"/>
      </rPr>
      <t>საჭირო</t>
    </r>
    <r>
      <rPr>
        <sz val="8.5"/>
        <color theme="1"/>
        <rFont val="Times New Roman"/>
        <family val="1"/>
        <charset val="204"/>
      </rPr>
      <t xml:space="preserve"> </t>
    </r>
    <r>
      <rPr>
        <sz val="9"/>
        <color theme="1"/>
        <rFont val="Sylfaen"/>
        <family val="1"/>
      </rPr>
      <t xml:space="preserve">საშუალებებით         
</t>
    </r>
    <r>
      <rPr>
        <b/>
        <i/>
        <u/>
        <sz val="9"/>
        <color theme="1"/>
        <rFont val="Sylfaen"/>
        <family val="1"/>
        <charset val="204"/>
      </rPr>
      <t>შედეგი</t>
    </r>
    <r>
      <rPr>
        <sz val="9"/>
        <color theme="1"/>
        <rFont val="Sylfaen"/>
        <family val="1"/>
      </rPr>
      <t xml:space="preserve">  </t>
    </r>
    <r>
      <rPr>
        <sz val="9"/>
        <color theme="1"/>
        <rFont val="Sylfaen"/>
        <family val="1"/>
        <charset val="204"/>
      </rPr>
      <t xml:space="preserve">                                                               </t>
    </r>
    <r>
      <rPr>
        <sz val="9"/>
        <color theme="1"/>
        <rFont val="Sylfaen"/>
        <family val="1"/>
      </rPr>
      <t xml:space="preserve">
1. პენიტენციურ სისტემაში განთავსებული ბრალდებულ/მსჯავრდებულებთა 100%  უზრუნველყოფილია  რბილი ინვენტარითა და აუცილებელი პირადი ჰიგიენისათვის საჭირო საშუალებებით</t>
    </r>
  </si>
  <si>
    <r>
      <t>ქვეპროგრამა</t>
    </r>
    <r>
      <rPr>
        <sz val="8.5"/>
        <color rgb="FF000000"/>
        <rFont val="Times New Roman"/>
        <family val="1"/>
        <charset val="204"/>
      </rPr>
      <t xml:space="preserve"> - 6.3.5.  </t>
    </r>
    <r>
      <rPr>
        <sz val="8.5"/>
        <color rgb="FF000000"/>
        <rFont val="Sylfaen"/>
        <family val="1"/>
        <charset val="204"/>
      </rPr>
      <t>მსჯავრდებულთა</t>
    </r>
    <r>
      <rPr>
        <sz val="8.5"/>
        <color rgb="FF000000"/>
        <rFont val="Times New Roman"/>
        <family val="1"/>
        <charset val="204"/>
      </rPr>
      <t xml:space="preserve"> </t>
    </r>
    <r>
      <rPr>
        <sz val="8.5"/>
        <color rgb="FF000000"/>
        <rFont val="Sylfaen"/>
        <family val="1"/>
        <charset val="204"/>
      </rPr>
      <t>ოჯახთან</t>
    </r>
    <r>
      <rPr>
        <sz val="8.5"/>
        <color rgb="FF000000"/>
        <rFont val="Times New Roman"/>
        <family val="1"/>
        <charset val="204"/>
      </rPr>
      <t xml:space="preserve">  </t>
    </r>
    <r>
      <rPr>
        <sz val="8.5"/>
        <color rgb="FF000000"/>
        <rFont val="Sylfaen"/>
        <family val="1"/>
        <charset val="204"/>
      </rPr>
      <t>ურთიერთობის</t>
    </r>
    <r>
      <rPr>
        <sz val="8.5"/>
        <color rgb="FF000000"/>
        <rFont val="Times New Roman"/>
        <family val="1"/>
        <charset val="204"/>
      </rPr>
      <t xml:space="preserve"> </t>
    </r>
    <r>
      <rPr>
        <sz val="8.5"/>
        <color rgb="FF000000"/>
        <rFont val="Sylfaen"/>
        <family val="1"/>
        <charset val="204"/>
      </rPr>
      <t>უფლების</t>
    </r>
    <r>
      <rPr>
        <sz val="8.5"/>
        <color rgb="FF000000"/>
        <rFont val="Times New Roman"/>
        <family val="1"/>
        <charset val="204"/>
      </rPr>
      <t xml:space="preserve"> </t>
    </r>
    <r>
      <rPr>
        <sz val="8.5"/>
        <color rgb="FF000000"/>
        <rFont val="Sylfaen"/>
        <family val="1"/>
        <charset val="204"/>
      </rPr>
      <t>უზრუნველსაყოფად</t>
    </r>
    <r>
      <rPr>
        <sz val="8.5"/>
        <color rgb="FF000000"/>
        <rFont val="Times New Roman"/>
        <family val="1"/>
        <charset val="204"/>
      </rPr>
      <t xml:space="preserve"> </t>
    </r>
    <r>
      <rPr>
        <sz val="8.5"/>
        <color rgb="FF000000"/>
        <rFont val="Sylfaen"/>
        <family val="1"/>
        <charset val="204"/>
      </rPr>
      <t>გრძელვადიანი</t>
    </r>
    <r>
      <rPr>
        <sz val="8.5"/>
        <color rgb="FF000000"/>
        <rFont val="Times New Roman"/>
        <family val="1"/>
        <charset val="204"/>
      </rPr>
      <t xml:space="preserve"> </t>
    </r>
    <r>
      <rPr>
        <sz val="8.5"/>
        <color rgb="FF000000"/>
        <rFont val="Sylfaen"/>
        <family val="1"/>
        <charset val="204"/>
      </rPr>
      <t>ვიზიტებისათვის</t>
    </r>
    <r>
      <rPr>
        <sz val="8.5"/>
        <color rgb="FF000000"/>
        <rFont val="Times New Roman"/>
        <family val="1"/>
        <charset val="204"/>
      </rPr>
      <t xml:space="preserve"> </t>
    </r>
    <r>
      <rPr>
        <sz val="8.5"/>
        <color rgb="FF000000"/>
        <rFont val="Sylfaen"/>
        <family val="1"/>
        <charset val="204"/>
      </rPr>
      <t>განკუთვნილი</t>
    </r>
    <r>
      <rPr>
        <sz val="8.5"/>
        <color rgb="FF000000"/>
        <rFont val="Times New Roman"/>
        <family val="1"/>
        <charset val="204"/>
      </rPr>
      <t xml:space="preserve"> </t>
    </r>
    <r>
      <rPr>
        <sz val="8.5"/>
        <color rgb="FF000000"/>
        <rFont val="Sylfaen"/>
        <family val="1"/>
        <charset val="204"/>
      </rPr>
      <t>ადგილების</t>
    </r>
    <r>
      <rPr>
        <sz val="8.5"/>
        <color rgb="FF000000"/>
        <rFont val="Times New Roman"/>
        <family val="1"/>
        <charset val="204"/>
      </rPr>
      <t xml:space="preserve"> </t>
    </r>
    <r>
      <rPr>
        <sz val="8.5"/>
        <color rgb="FF000000"/>
        <rFont val="Sylfaen"/>
        <family val="1"/>
        <charset val="204"/>
      </rPr>
      <t>შექმნა</t>
    </r>
    <r>
      <rPr>
        <sz val="8.5"/>
        <color rgb="FF000000"/>
        <rFont val="Times New Roman"/>
        <family val="1"/>
        <charset val="204"/>
      </rPr>
      <t xml:space="preserve"> </t>
    </r>
  </si>
  <si>
    <r>
      <t>M</t>
    </r>
    <r>
      <rPr>
        <sz val="8.5"/>
        <color rgb="FF000000"/>
        <rFont val="Calibri"/>
        <family val="2"/>
        <charset val="204"/>
        <scheme val="minor"/>
      </rPr>
      <t>OC</t>
    </r>
    <r>
      <rPr>
        <sz val="8.5"/>
        <color rgb="FF000000"/>
        <rFont val="Times New Roman"/>
        <family val="1"/>
        <charset val="204"/>
      </rPr>
      <t xml:space="preserve">/ </t>
    </r>
    <r>
      <rPr>
        <sz val="8.5"/>
        <color rgb="FF000000"/>
        <rFont val="Sylfaen"/>
        <family val="1"/>
        <charset val="204"/>
      </rPr>
      <t>კერძო</t>
    </r>
    <r>
      <rPr>
        <sz val="8.5"/>
        <color rgb="FF000000"/>
        <rFont val="Times New Roman"/>
        <family val="1"/>
        <charset val="204"/>
      </rPr>
      <t xml:space="preserve"> </t>
    </r>
    <r>
      <rPr>
        <sz val="8.5"/>
        <color rgb="FF000000"/>
        <rFont val="Sylfaen"/>
        <family val="1"/>
        <charset val="204"/>
      </rPr>
      <t>სექტორი</t>
    </r>
  </si>
  <si>
    <r>
      <t>გრძელვადიანი</t>
    </r>
    <r>
      <rPr>
        <sz val="8.5"/>
        <color theme="1"/>
        <rFont val="Times New Roman"/>
        <family val="1"/>
        <charset val="204"/>
      </rPr>
      <t xml:space="preserve"> </t>
    </r>
    <r>
      <rPr>
        <sz val="8.5"/>
        <color theme="1"/>
        <rFont val="Sylfaen"/>
        <family val="1"/>
        <charset val="204"/>
      </rPr>
      <t>ვიზიტებისათვის</t>
    </r>
    <r>
      <rPr>
        <sz val="8.5"/>
        <color theme="1"/>
        <rFont val="Times New Roman"/>
        <family val="1"/>
        <charset val="204"/>
      </rPr>
      <t xml:space="preserve"> </t>
    </r>
    <r>
      <rPr>
        <sz val="8.5"/>
        <color theme="1"/>
        <rFont val="Sylfaen"/>
        <family val="1"/>
        <charset val="204"/>
      </rPr>
      <t>განკუთვნილი</t>
    </r>
    <r>
      <rPr>
        <sz val="8.5"/>
        <color theme="1"/>
        <rFont val="Times New Roman"/>
        <family val="1"/>
        <charset val="204"/>
      </rPr>
      <t xml:space="preserve"> </t>
    </r>
    <r>
      <rPr>
        <sz val="8.5"/>
        <color theme="1"/>
        <rFont val="Sylfaen"/>
        <family val="1"/>
        <charset val="204"/>
      </rPr>
      <t>ადგილების</t>
    </r>
    <r>
      <rPr>
        <sz val="8.5"/>
        <color theme="1"/>
        <rFont val="Times New Roman"/>
        <family val="1"/>
        <charset val="204"/>
      </rPr>
      <t xml:space="preserve"> </t>
    </r>
    <r>
      <rPr>
        <sz val="8.5"/>
        <color theme="1"/>
        <rFont val="Sylfaen"/>
        <family val="1"/>
        <charset val="204"/>
      </rPr>
      <t>შექმნა</t>
    </r>
    <r>
      <rPr>
        <sz val="8.5"/>
        <color theme="1"/>
        <rFont val="Times New Roman"/>
        <family val="1"/>
        <charset val="204"/>
      </rPr>
      <t xml:space="preserve"> </t>
    </r>
    <r>
      <rPr>
        <sz val="8.5"/>
        <color theme="1"/>
        <rFont val="Sylfaen"/>
        <family val="1"/>
        <charset val="204"/>
      </rPr>
      <t>ბათუმის</t>
    </r>
    <r>
      <rPr>
        <sz val="8.5"/>
        <color theme="1"/>
        <rFont val="Times New Roman"/>
        <family val="1"/>
        <charset val="204"/>
      </rPr>
      <t xml:space="preserve"> N3 </t>
    </r>
    <r>
      <rPr>
        <sz val="8.5"/>
        <color theme="1"/>
        <rFont val="Sylfaen"/>
        <family val="1"/>
        <charset val="204"/>
      </rPr>
      <t>სასჯელაღსრულების</t>
    </r>
    <r>
      <rPr>
        <sz val="8.5"/>
        <color theme="1"/>
        <rFont val="Times New Roman"/>
        <family val="1"/>
        <charset val="204"/>
      </rPr>
      <t xml:space="preserve"> </t>
    </r>
    <r>
      <rPr>
        <sz val="8.5"/>
        <color theme="1"/>
        <rFont val="Sylfaen"/>
        <family val="1"/>
        <charset val="204"/>
      </rPr>
      <t xml:space="preserve">დაწესებულებაში
</t>
    </r>
    <r>
      <rPr>
        <b/>
        <i/>
        <u/>
        <sz val="8.5"/>
        <color theme="1"/>
        <rFont val="Sylfaen"/>
        <family val="1"/>
        <charset val="204"/>
      </rPr>
      <t xml:space="preserve">
შედეგი</t>
    </r>
    <r>
      <rPr>
        <sz val="8.5"/>
        <color theme="1"/>
        <rFont val="Sylfaen"/>
        <family val="1"/>
        <charset val="204"/>
      </rPr>
      <t xml:space="preserve">
გრძელვადიანი ვიზიტებისათვის შესაბამისი ინფრასტრუქტურა შეიქმნა სასჯელაღსრულების N3 დაწესებულებაში. ასევე N12 დაწესებულებაში, სადაც შესაძლებელია ერთდროულად განხორციელდეს სამი გრძელვადიანი შეხვედრა</t>
    </r>
  </si>
  <si>
    <r>
      <t xml:space="preserve">პროგრამა </t>
    </r>
    <r>
      <rPr>
        <sz val="8.5"/>
        <color rgb="FF000000"/>
        <rFont val="Sylfaen"/>
        <family val="1"/>
        <charset val="204"/>
      </rPr>
      <t>6.3.6 თავისუფლებააღკვეთილთა ახლობლების, ოჯახის წევრების და სხვა დაინტერესებულ პირთათვის კანონით გათვალისწინებული ინფორმაციის სწრაფად და ეფექტურად მოძიების, მოქალაქეთა რეგისტრაციისა და პაემნების სრულყოფილად ორგანიზების მიზნით მომსახურების გაუმჯობესება</t>
    </r>
  </si>
  <si>
    <r>
      <t xml:space="preserve">  1.</t>
    </r>
    <r>
      <rPr>
        <sz val="8.5"/>
        <color theme="1"/>
        <rFont val="Sylfaen"/>
        <family val="1"/>
        <charset val="204"/>
      </rPr>
      <t>მოქალაქეთა</t>
    </r>
    <r>
      <rPr>
        <sz val="8.5"/>
        <color theme="1"/>
        <rFont val="Times New Roman"/>
        <family val="1"/>
        <charset val="204"/>
      </rPr>
      <t xml:space="preserve"> </t>
    </r>
    <r>
      <rPr>
        <sz val="8.5"/>
        <color theme="1"/>
        <rFont val="Sylfaen"/>
        <family val="1"/>
        <charset val="204"/>
      </rPr>
      <t>მომსახურეობის</t>
    </r>
    <r>
      <rPr>
        <sz val="8.5"/>
        <color theme="1"/>
        <rFont val="Times New Roman"/>
        <family val="1"/>
        <charset val="204"/>
      </rPr>
      <t xml:space="preserve"> </t>
    </r>
    <r>
      <rPr>
        <sz val="8.5"/>
        <color theme="1"/>
        <rFont val="Sylfaen"/>
        <family val="1"/>
        <charset val="204"/>
      </rPr>
      <t>გაუმჯობესების</t>
    </r>
    <r>
      <rPr>
        <sz val="8.5"/>
        <color theme="1"/>
        <rFont val="Times New Roman"/>
        <family val="1"/>
        <charset val="204"/>
      </rPr>
      <t xml:space="preserve"> </t>
    </r>
    <r>
      <rPr>
        <sz val="8.5"/>
        <color theme="1"/>
        <rFont val="Sylfaen"/>
        <family val="1"/>
        <charset val="204"/>
      </rPr>
      <t>მიზნით</t>
    </r>
    <r>
      <rPr>
        <sz val="8.5"/>
        <color theme="1"/>
        <rFont val="Times New Roman"/>
        <family val="1"/>
        <charset val="204"/>
      </rPr>
      <t xml:space="preserve"> </t>
    </r>
    <r>
      <rPr>
        <sz val="8.5"/>
        <color theme="1"/>
        <rFont val="Sylfaen"/>
        <family val="1"/>
        <charset val="204"/>
      </rPr>
      <t>შექმნილი</t>
    </r>
    <r>
      <rPr>
        <sz val="8.5"/>
        <color theme="1"/>
        <rFont val="Times New Roman"/>
        <family val="1"/>
        <charset val="204"/>
      </rPr>
      <t xml:space="preserve"> </t>
    </r>
    <r>
      <rPr>
        <sz val="8.5"/>
        <color theme="1"/>
        <rFont val="Sylfaen"/>
        <family val="1"/>
        <charset val="204"/>
      </rPr>
      <t>საზოგადოებრივი</t>
    </r>
    <r>
      <rPr>
        <sz val="8.5"/>
        <color theme="1"/>
        <rFont val="Times New Roman"/>
        <family val="1"/>
        <charset val="204"/>
      </rPr>
      <t xml:space="preserve"> </t>
    </r>
    <r>
      <rPr>
        <sz val="8.5"/>
        <color theme="1"/>
        <rFont val="Sylfaen"/>
        <family val="1"/>
        <charset val="204"/>
      </rPr>
      <t>მისაღების</t>
    </r>
    <r>
      <rPr>
        <sz val="8.5"/>
        <color theme="1"/>
        <rFont val="Times New Roman"/>
        <family val="1"/>
        <charset val="204"/>
      </rPr>
      <t xml:space="preserve"> </t>
    </r>
    <r>
      <rPr>
        <sz val="8.5"/>
        <color theme="1"/>
        <rFont val="Sylfaen"/>
        <family val="1"/>
        <charset val="204"/>
      </rPr>
      <t>შენობების</t>
    </r>
    <r>
      <rPr>
        <sz val="8.5"/>
        <color theme="1"/>
        <rFont val="Times New Roman"/>
        <family val="1"/>
        <charset val="204"/>
      </rPr>
      <t xml:space="preserve"> </t>
    </r>
    <r>
      <rPr>
        <sz val="8.5"/>
        <color theme="1"/>
        <rFont val="Sylfaen"/>
        <family val="1"/>
        <charset val="204"/>
      </rPr>
      <t>რაოდენობა</t>
    </r>
    <r>
      <rPr>
        <sz val="8.5"/>
        <color theme="1"/>
        <rFont val="Times New Roman"/>
        <family val="1"/>
        <charset val="204"/>
      </rPr>
      <t xml:space="preserve">   
2.საზოგადოებრივი მისაღების მომსახურებით უზრუნველყოფილ ხალხთა რაოდენობა</t>
    </r>
  </si>
  <si>
    <r>
      <t>სასჯელაღსრულების</t>
    </r>
    <r>
      <rPr>
        <sz val="8.5"/>
        <color theme="1"/>
        <rFont val="Times New Roman"/>
        <family val="1"/>
        <charset val="204"/>
      </rPr>
      <t xml:space="preserve"> </t>
    </r>
    <r>
      <rPr>
        <sz val="8.5"/>
        <color theme="1"/>
        <rFont val="Sylfaen"/>
        <family val="1"/>
        <charset val="204"/>
      </rPr>
      <t>დეპარტამენტის</t>
    </r>
    <r>
      <rPr>
        <sz val="8.5"/>
        <color theme="1"/>
        <rFont val="Times New Roman"/>
        <family val="1"/>
        <charset val="204"/>
      </rPr>
      <t xml:space="preserve"> #8 №15, #19, #6, #5, #16 </t>
    </r>
    <r>
      <rPr>
        <sz val="8.5"/>
        <color theme="1"/>
        <rFont val="Sylfaen"/>
        <family val="1"/>
        <charset val="204"/>
      </rPr>
      <t>და</t>
    </r>
    <r>
      <rPr>
        <sz val="8.5"/>
        <color theme="1"/>
        <rFont val="Times New Roman"/>
        <family val="1"/>
        <charset val="204"/>
      </rPr>
      <t xml:space="preserve"> #17 </t>
    </r>
    <r>
      <rPr>
        <sz val="8.5"/>
        <color theme="1"/>
        <rFont val="Sylfaen"/>
        <family val="1"/>
        <charset val="204"/>
      </rPr>
      <t>დაწესებულებების</t>
    </r>
    <r>
      <rPr>
        <sz val="8.5"/>
        <color theme="1"/>
        <rFont val="Times New Roman"/>
        <family val="1"/>
        <charset val="204"/>
      </rPr>
      <t xml:space="preserve"> </t>
    </r>
    <r>
      <rPr>
        <sz val="8.5"/>
        <color theme="1"/>
        <rFont val="Sylfaen"/>
        <family val="1"/>
        <charset val="204"/>
      </rPr>
      <t>მიმდებარე</t>
    </r>
    <r>
      <rPr>
        <sz val="8.5"/>
        <color theme="1"/>
        <rFont val="Times New Roman"/>
        <family val="1"/>
        <charset val="204"/>
      </rPr>
      <t xml:space="preserve"> </t>
    </r>
    <r>
      <rPr>
        <sz val="8.5"/>
        <color theme="1"/>
        <rFont val="Sylfaen"/>
        <family val="1"/>
        <charset val="204"/>
      </rPr>
      <t>ტერიტორიაზე</t>
    </r>
    <r>
      <rPr>
        <sz val="8.5"/>
        <color theme="1"/>
        <rFont val="Times New Roman"/>
        <family val="1"/>
        <charset val="204"/>
      </rPr>
      <t xml:space="preserve"> </t>
    </r>
    <r>
      <rPr>
        <sz val="8.5"/>
        <color theme="1"/>
        <rFont val="Sylfaen"/>
        <family val="1"/>
        <charset val="204"/>
      </rPr>
      <t>აშენებულია</t>
    </r>
    <r>
      <rPr>
        <sz val="8.5"/>
        <color theme="1"/>
        <rFont val="Times New Roman"/>
        <family val="1"/>
        <charset val="204"/>
      </rPr>
      <t xml:space="preserve">  1 </t>
    </r>
    <r>
      <rPr>
        <sz val="8.5"/>
        <color theme="1"/>
        <rFont val="Sylfaen"/>
        <family val="1"/>
        <charset val="204"/>
      </rPr>
      <t>საზოგადოებრივი</t>
    </r>
    <r>
      <rPr>
        <sz val="8.5"/>
        <color theme="1"/>
        <rFont val="Times New Roman"/>
        <family val="1"/>
        <charset val="204"/>
      </rPr>
      <t xml:space="preserve"> </t>
    </r>
    <r>
      <rPr>
        <sz val="8.5"/>
        <color theme="1"/>
        <rFont val="Sylfaen"/>
        <family val="1"/>
        <charset val="204"/>
      </rPr>
      <t>კონსულტანტის</t>
    </r>
    <r>
      <rPr>
        <sz val="8.5"/>
        <color theme="1"/>
        <rFont val="Times New Roman"/>
        <family val="1"/>
        <charset val="204"/>
      </rPr>
      <t xml:space="preserve"> </t>
    </r>
    <r>
      <rPr>
        <sz val="8.5"/>
        <color theme="1"/>
        <rFont val="Sylfaen"/>
        <family val="1"/>
        <charset val="204"/>
      </rPr>
      <t>შენობა</t>
    </r>
    <r>
      <rPr>
        <sz val="8.5"/>
        <color theme="1"/>
        <rFont val="Times New Roman"/>
        <family val="1"/>
        <charset val="204"/>
      </rPr>
      <t xml:space="preserve">. </t>
    </r>
    <r>
      <rPr>
        <sz val="8.5"/>
        <color theme="1"/>
        <rFont val="Sylfaen"/>
        <family val="1"/>
        <charset val="204"/>
      </rPr>
      <t>საზოგადოებრივი</t>
    </r>
    <r>
      <rPr>
        <sz val="8.5"/>
        <color theme="1"/>
        <rFont val="Times New Roman"/>
        <family val="1"/>
        <charset val="204"/>
      </rPr>
      <t xml:space="preserve"> </t>
    </r>
    <r>
      <rPr>
        <sz val="8.5"/>
        <color theme="1"/>
        <rFont val="Sylfaen"/>
        <family val="1"/>
        <charset val="204"/>
      </rPr>
      <t>მისაღები</t>
    </r>
    <r>
      <rPr>
        <sz val="8.5"/>
        <color theme="1"/>
        <rFont val="Times New Roman"/>
        <family val="1"/>
        <charset val="204"/>
      </rPr>
      <t xml:space="preserve"> </t>
    </r>
    <r>
      <rPr>
        <sz val="8.5"/>
        <color theme="1"/>
        <rFont val="Sylfaen"/>
        <family val="1"/>
        <charset val="204"/>
      </rPr>
      <t>აშენებულია</t>
    </r>
    <r>
      <rPr>
        <sz val="8.5"/>
        <color theme="1"/>
        <rFont val="Times New Roman"/>
        <family val="1"/>
        <charset val="204"/>
      </rPr>
      <t xml:space="preserve"> </t>
    </r>
    <r>
      <rPr>
        <sz val="8.5"/>
        <color theme="1"/>
        <rFont val="Sylfaen"/>
        <family val="1"/>
        <charset val="204"/>
      </rPr>
      <t>სასჯელაღსრულების</t>
    </r>
    <r>
      <rPr>
        <sz val="8.5"/>
        <color theme="1"/>
        <rFont val="Times New Roman"/>
        <family val="1"/>
        <charset val="204"/>
      </rPr>
      <t xml:space="preserve"> </t>
    </r>
    <r>
      <rPr>
        <sz val="8.5"/>
        <color theme="1"/>
        <rFont val="Sylfaen"/>
        <family val="1"/>
        <charset val="204"/>
      </rPr>
      <t>დეპარტამენტის</t>
    </r>
    <r>
      <rPr>
        <sz val="8.5"/>
        <color theme="1"/>
        <rFont val="Times New Roman"/>
        <family val="1"/>
        <charset val="204"/>
      </rPr>
      <t xml:space="preserve"> </t>
    </r>
    <r>
      <rPr>
        <sz val="8.5"/>
        <color theme="1"/>
        <rFont val="Sylfaen"/>
        <family val="1"/>
        <charset val="204"/>
      </rPr>
      <t>ადმინისტრაციული</t>
    </r>
    <r>
      <rPr>
        <sz val="8.5"/>
        <color theme="1"/>
        <rFont val="Times New Roman"/>
        <family val="1"/>
        <charset val="204"/>
      </rPr>
      <t xml:space="preserve"> </t>
    </r>
    <r>
      <rPr>
        <sz val="8.5"/>
        <color theme="1"/>
        <rFont val="Sylfaen"/>
        <family val="1"/>
        <charset val="204"/>
      </rPr>
      <t>შენობის</t>
    </r>
    <r>
      <rPr>
        <sz val="8.5"/>
        <color theme="1"/>
        <rFont val="Times New Roman"/>
        <family val="1"/>
        <charset val="204"/>
      </rPr>
      <t xml:space="preserve"> </t>
    </r>
    <r>
      <rPr>
        <sz val="8.5"/>
        <color theme="1"/>
        <rFont val="Sylfaen"/>
        <family val="1"/>
        <charset val="204"/>
      </rPr>
      <t>ტერიტორიაზეც</t>
    </r>
  </si>
  <si>
    <r>
      <t>სასჯელაღსრულების</t>
    </r>
    <r>
      <rPr>
        <sz val="8.5"/>
        <color theme="1"/>
        <rFont val="Times New Roman"/>
        <family val="1"/>
        <charset val="204"/>
      </rPr>
      <t xml:space="preserve"> </t>
    </r>
    <r>
      <rPr>
        <sz val="8.5"/>
        <color theme="1"/>
        <rFont val="Sylfaen"/>
        <family val="1"/>
        <charset val="204"/>
      </rPr>
      <t>დეპარტამენტის</t>
    </r>
    <r>
      <rPr>
        <sz val="8.5"/>
        <color theme="1"/>
        <rFont val="Times New Roman"/>
        <family val="1"/>
        <charset val="204"/>
      </rPr>
      <t xml:space="preserve">  #2, </t>
    </r>
  </si>
  <si>
    <r>
      <t>სასჯელაღსრულების</t>
    </r>
    <r>
      <rPr>
        <sz val="8.5"/>
        <color theme="1"/>
        <rFont val="Times New Roman"/>
        <family val="1"/>
        <charset val="204"/>
      </rPr>
      <t xml:space="preserve"> </t>
    </r>
    <r>
      <rPr>
        <sz val="8.5"/>
        <color theme="1"/>
        <rFont val="Sylfaen"/>
        <family val="1"/>
        <charset val="204"/>
      </rPr>
      <t>დეპარტამენტის</t>
    </r>
    <r>
      <rPr>
        <sz val="8.5"/>
        <color theme="1"/>
        <rFont val="Times New Roman"/>
        <family val="1"/>
        <charset val="204"/>
      </rPr>
      <t xml:space="preserve"> №14 </t>
    </r>
    <r>
      <rPr>
        <sz val="8.5"/>
        <color theme="1"/>
        <rFont val="Sylfaen"/>
        <family val="1"/>
        <charset val="204"/>
      </rPr>
      <t>და</t>
    </r>
    <r>
      <rPr>
        <sz val="8.5"/>
        <color theme="1"/>
        <rFont val="Times New Roman"/>
        <family val="1"/>
        <charset val="204"/>
      </rPr>
      <t xml:space="preserve"> N11 </t>
    </r>
    <r>
      <rPr>
        <sz val="8.5"/>
        <color theme="1"/>
        <rFont val="Sylfaen"/>
        <family val="1"/>
        <charset val="204"/>
      </rPr>
      <t>დაწესებულებების</t>
    </r>
    <r>
      <rPr>
        <sz val="8.5"/>
        <color theme="1"/>
        <rFont val="Times New Roman"/>
        <family val="1"/>
        <charset val="204"/>
      </rPr>
      <t xml:space="preserve"> </t>
    </r>
    <r>
      <rPr>
        <sz val="8.5"/>
        <color theme="1"/>
        <rFont val="Sylfaen"/>
        <family val="1"/>
        <charset val="204"/>
      </rPr>
      <t>მიმდებარე</t>
    </r>
    <r>
      <rPr>
        <sz val="8.5"/>
        <color theme="1"/>
        <rFont val="Times New Roman"/>
        <family val="1"/>
        <charset val="204"/>
      </rPr>
      <t xml:space="preserve"> </t>
    </r>
    <r>
      <rPr>
        <sz val="8.5"/>
        <color theme="1"/>
        <rFont val="Sylfaen"/>
        <family val="1"/>
        <charset val="204"/>
      </rPr>
      <t>ტერიტორიაზე</t>
    </r>
    <r>
      <rPr>
        <sz val="8.5"/>
        <color theme="1"/>
        <rFont val="Times New Roman"/>
        <family val="1"/>
        <charset val="204"/>
      </rPr>
      <t xml:space="preserve"> </t>
    </r>
    <r>
      <rPr>
        <sz val="8.5"/>
        <color theme="1"/>
        <rFont val="Sylfaen"/>
        <family val="1"/>
        <charset val="204"/>
      </rPr>
      <t>აშენებულია</t>
    </r>
    <r>
      <rPr>
        <sz val="8.5"/>
        <color theme="1"/>
        <rFont val="Times New Roman"/>
        <family val="1"/>
        <charset val="204"/>
      </rPr>
      <t xml:space="preserve"> </t>
    </r>
    <r>
      <rPr>
        <b/>
        <sz val="8.5"/>
        <color theme="1"/>
        <rFont val="Sylfaen"/>
        <family val="1"/>
        <charset val="204"/>
      </rPr>
      <t>საზოგადოებრივი</t>
    </r>
    <r>
      <rPr>
        <b/>
        <sz val="8.5"/>
        <color theme="1"/>
        <rFont val="Times New Roman"/>
        <family val="1"/>
        <charset val="204"/>
      </rPr>
      <t xml:space="preserve"> </t>
    </r>
    <r>
      <rPr>
        <b/>
        <sz val="8.5"/>
        <color theme="1"/>
        <rFont val="Sylfaen"/>
        <family val="1"/>
        <charset val="204"/>
      </rPr>
      <t>კონსულტანტის</t>
    </r>
    <r>
      <rPr>
        <b/>
        <sz val="8.5"/>
        <color theme="1"/>
        <rFont val="Times New Roman"/>
        <family val="1"/>
        <charset val="204"/>
      </rPr>
      <t xml:space="preserve"> </t>
    </r>
    <r>
      <rPr>
        <sz val="8.5"/>
        <color theme="1"/>
        <rFont val="Sylfaen"/>
        <family val="1"/>
        <charset val="204"/>
      </rPr>
      <t xml:space="preserve">შენობა
</t>
    </r>
    <r>
      <rPr>
        <b/>
        <i/>
        <u/>
        <sz val="8.5"/>
        <color theme="1"/>
        <rFont val="Sylfaen"/>
        <family val="1"/>
        <charset val="204"/>
      </rPr>
      <t>შედეგი</t>
    </r>
    <r>
      <rPr>
        <sz val="8.5"/>
        <color theme="1"/>
        <rFont val="Sylfaen"/>
        <family val="1"/>
        <charset val="204"/>
      </rPr>
      <t xml:space="preserve">
1. დასრულდა და ექსპლუატაციაში შევიდა სასჯელაღსრულების დეპარტამენტის N11 დაწესებულების საზოგადოებრივი მისაღები, ხოლო N14 დაწესებულებაში მისაღების მშენებლობა დაიწყება და დასრულდება 2015 წელს.                                                                               2. მოქალაქეთა მომსახურეობის გაუმჯობესების მიზნით შექმნილი საზოგადოებრივი მისაღების შენობებში, დაფიქსირდა მოქალაქეთა მომსახურების 432 966   შემთხვევა;</t>
    </r>
  </si>
  <si>
    <t>MOC/სასწავლო ცენტრი</t>
  </si>
  <si>
    <r>
      <t xml:space="preserve">1. პირველადი ჯანდაცვის მოდელის დანერგვა დამატებით სასჯელაღსრულების 2 დაწესებულებაში ქუთაისი #12 და არასრულწლოვანთა სასჯელაღსრულების დაწესებულება);        2.  C ჰეპატიტის პრევენციის, დიაგნოსტიკის და მკურნალობის პროგრამა დანერგილია 
3. სიკვდილობის მაჩვენებელი &lt;30 გარდაცვალების შემთხვევა ყოველ 10 000 მსჯავრდებულზე წელიწადში.               </t>
    </r>
    <r>
      <rPr>
        <b/>
        <u/>
        <sz val="8.5"/>
        <color theme="1"/>
        <rFont val="Sylfaen"/>
        <family val="1"/>
      </rPr>
      <t xml:space="preserve"> შედეგი:</t>
    </r>
    <r>
      <rPr>
        <sz val="8.5"/>
        <color theme="1"/>
        <rFont val="Sylfaen"/>
        <family val="1"/>
        <charset val="204"/>
      </rPr>
      <t xml:space="preserve">                                          1. პირველადი ჯანდაცვის მოდელი დაინერგა პენიტენციური დეპარტამენტის ყველა დაწესებულებაში (მათ შორის, N2 და N11 დაწესებულებებში); 2. C ჰეპატიტის პროგრამა დაინერგა პენიტენციური დეპარტამენტის ყველა დაწესებულებაში; 3. სიკვდილიანობის მაჩვენებელი -  გარდაცვალების შემთხვევა 2014წ. 30-ზე ნაკლები იყო ყოველ 10 000 მსჯავრდებულზე.  4. სხვადასხვა სასწავლო პროგრამის ფარგლებში მომზადება გაიარა - 358-მა სამედიცინო მუშაკმა</t>
    </r>
  </si>
  <si>
    <t xml:space="preserve">პირველადი ჯანდაცვის მოდელი დანერგილია ყველა სასჯელაღსრულების დაწესებულებაში; 2.მომზადებულია მოკლევადიანი სასწავლო პროგრამა სამედიცინო პერსონალისატვის სასჯელაღსრულების სიტემის სპეციფიკის საკითხებზე; 3. სისტემის სამედიცინო პერსონალი გადის სწავლებას სიტემის სპეციფიკის საკითხებზე.   4. მომზადებულლვადიანი სასწავლო პროგრამა სამედიცინო პერსონალისათვის მათი პროფესიული განვითარების მიზნით. 5. სამედიცინო პერსონალს გავლილი აქვს პილოტური გადამზადება.                                                   </t>
  </si>
  <si>
    <t xml:space="preserve">სამსახური.                5. წამების და არაადამიანური მოპყრობის შედეგად მიყენებული დაზიანებების დოკუმენტირება პერსონალს შეუძლია ყველა დაწესებულებაში. 6. სისტემის სამედიცინო პერსონალი გადის სწავლებას სიტემის სპეციფიკის საკითხებზე. 7.. სამედიცინო პერსონალი გადის პერმანენტულ გადამზადებას პროფესიული განვითარების მიზნით. </t>
  </si>
  <si>
    <r>
      <t>პროგრამა</t>
    </r>
    <r>
      <rPr>
        <sz val="8.5"/>
        <color theme="0"/>
        <rFont val="Times New Roman"/>
        <family val="1"/>
        <charset val="204"/>
      </rPr>
      <t xml:space="preserve"> 6.4 </t>
    </r>
    <r>
      <rPr>
        <sz val="8.5"/>
        <color theme="0"/>
        <rFont val="Sylfaen"/>
        <family val="1"/>
        <charset val="204"/>
      </rPr>
      <t>მსჯავრდებულთა</t>
    </r>
    <r>
      <rPr>
        <sz val="8.5"/>
        <color theme="0"/>
        <rFont val="Times New Roman"/>
        <family val="1"/>
        <charset val="204"/>
      </rPr>
      <t xml:space="preserve"> </t>
    </r>
    <r>
      <rPr>
        <sz val="8.5"/>
        <color theme="0"/>
        <rFont val="Sylfaen"/>
        <family val="1"/>
        <charset val="204"/>
      </rPr>
      <t>რესოციალიზაცია</t>
    </r>
    <r>
      <rPr>
        <sz val="8.5"/>
        <color theme="0"/>
        <rFont val="Times New Roman"/>
        <family val="1"/>
        <charset val="204"/>
      </rPr>
      <t>-</t>
    </r>
    <r>
      <rPr>
        <sz val="8.5"/>
        <color theme="0"/>
        <rFont val="Sylfaen"/>
        <family val="1"/>
        <charset val="204"/>
      </rPr>
      <t>რეაბილიტაცია</t>
    </r>
  </si>
  <si>
    <r>
      <t xml:space="preserve"> MOC</t>
    </r>
    <r>
      <rPr>
        <sz val="8.5"/>
        <rFont val="Times New Roman"/>
        <family val="1"/>
      </rPr>
      <t>/სასწავლო ცენტრი</t>
    </r>
  </si>
  <si>
    <r>
      <t>1.რესოციალიზაცია/რეაბილიტაციის</t>
    </r>
    <r>
      <rPr>
        <sz val="8.5"/>
        <color rgb="FF000000"/>
        <rFont val="Times New Roman"/>
        <family val="1"/>
        <charset val="204"/>
      </rPr>
      <t xml:space="preserve"> </t>
    </r>
    <r>
      <rPr>
        <sz val="8.5"/>
        <color rgb="FF000000"/>
        <rFont val="Sylfaen"/>
        <family val="1"/>
        <charset val="204"/>
      </rPr>
      <t>პროგრამებით</t>
    </r>
    <r>
      <rPr>
        <sz val="8.5"/>
        <color rgb="FF000000"/>
        <rFont val="Times New Roman"/>
        <family val="1"/>
        <charset val="204"/>
      </rPr>
      <t xml:space="preserve"> </t>
    </r>
    <r>
      <rPr>
        <sz val="8.5"/>
        <color rgb="FF000000"/>
        <rFont val="Sylfaen"/>
        <family val="1"/>
        <charset val="204"/>
      </rPr>
      <t xml:space="preserve">უზრუნველყოფილ მსჯავრდებულთა %-ლი მაჩვენებელი; 
2. ინდივიდუალური მიდგომებით უზრუნველყოფილ მსჯავრდებულთა %-ლი მაჩვენებელი </t>
    </r>
  </si>
  <si>
    <r>
      <t>არასრულწლოვანი</t>
    </r>
    <r>
      <rPr>
        <sz val="8.5"/>
        <color rgb="FF000000"/>
        <rFont val="Times New Roman"/>
        <family val="1"/>
        <charset val="204"/>
      </rPr>
      <t xml:space="preserve"> </t>
    </r>
    <r>
      <rPr>
        <sz val="8.5"/>
        <color rgb="FF000000"/>
        <rFont val="Sylfaen"/>
        <family val="1"/>
        <charset val="204"/>
      </rPr>
      <t>მსჯავრდებულების</t>
    </r>
    <r>
      <rPr>
        <sz val="8.5"/>
        <color rgb="FF000000"/>
        <rFont val="Times New Roman"/>
        <family val="1"/>
        <charset val="204"/>
      </rPr>
      <t xml:space="preserve"> </t>
    </r>
    <r>
      <rPr>
        <sz val="8.5"/>
        <color rgb="FF000000"/>
        <rFont val="Sylfaen"/>
        <family val="1"/>
        <charset val="204"/>
      </rPr>
      <t>მიმართ</t>
    </r>
    <r>
      <rPr>
        <sz val="8.5"/>
        <color rgb="FF000000"/>
        <rFont val="Times New Roman"/>
        <family val="1"/>
        <charset val="204"/>
      </rPr>
      <t xml:space="preserve"> </t>
    </r>
    <r>
      <rPr>
        <sz val="8.5"/>
        <color rgb="FF000000"/>
        <rFont val="Sylfaen"/>
        <family val="1"/>
        <charset val="204"/>
      </rPr>
      <t>მიმდინარეობდა</t>
    </r>
    <r>
      <rPr>
        <sz val="8.5"/>
        <color rgb="FF000000"/>
        <rFont val="Times New Roman"/>
        <family val="1"/>
        <charset val="204"/>
      </rPr>
      <t xml:space="preserve"> </t>
    </r>
    <r>
      <rPr>
        <sz val="8.5"/>
        <color rgb="FF000000"/>
        <rFont val="Sylfaen"/>
        <family val="1"/>
        <charset val="204"/>
      </rPr>
      <t>სასჯელის</t>
    </r>
    <r>
      <rPr>
        <sz val="8.5"/>
        <color rgb="FF000000"/>
        <rFont val="Times New Roman"/>
        <family val="1"/>
        <charset val="204"/>
      </rPr>
      <t xml:space="preserve"> </t>
    </r>
    <r>
      <rPr>
        <sz val="8.5"/>
        <color rgb="FF000000"/>
        <rFont val="Sylfaen"/>
        <family val="1"/>
        <charset val="204"/>
      </rPr>
      <t>მოხდის</t>
    </r>
    <r>
      <rPr>
        <sz val="8.5"/>
        <color rgb="FF000000"/>
        <rFont val="Times New Roman"/>
        <family val="1"/>
        <charset val="204"/>
      </rPr>
      <t xml:space="preserve"> </t>
    </r>
    <r>
      <rPr>
        <sz val="8.5"/>
        <color rgb="FF000000"/>
        <rFont val="Sylfaen"/>
        <family val="1"/>
        <charset val="204"/>
      </rPr>
      <t>ინდივიდუალური</t>
    </r>
    <r>
      <rPr>
        <sz val="8.5"/>
        <color rgb="FF000000"/>
        <rFont val="Times New Roman"/>
        <family val="1"/>
        <charset val="204"/>
      </rPr>
      <t xml:space="preserve"> </t>
    </r>
    <r>
      <rPr>
        <sz val="8.5"/>
        <color rgb="FF000000"/>
        <rFont val="Sylfaen"/>
        <family val="1"/>
        <charset val="204"/>
      </rPr>
      <t>გეგმის</t>
    </r>
    <r>
      <rPr>
        <sz val="8.5"/>
        <color rgb="FF000000"/>
        <rFont val="Times New Roman"/>
        <family val="1"/>
        <charset val="204"/>
      </rPr>
      <t xml:space="preserve"> </t>
    </r>
    <r>
      <rPr>
        <sz val="8.5"/>
        <color rgb="FF000000"/>
        <rFont val="Sylfaen"/>
        <family val="1"/>
        <charset val="204"/>
      </rPr>
      <t>პროცესი</t>
    </r>
  </si>
  <si>
    <r>
      <t xml:space="preserve">1. </t>
    </r>
    <r>
      <rPr>
        <sz val="8.5"/>
        <color rgb="FF000000"/>
        <rFont val="Sylfaen"/>
        <family val="1"/>
        <charset val="204"/>
      </rPr>
      <t>მსჯავრდებულთათვის</t>
    </r>
    <r>
      <rPr>
        <sz val="8.5"/>
        <color rgb="FF000000"/>
        <rFont val="Times New Roman"/>
        <family val="1"/>
        <charset val="204"/>
      </rPr>
      <t xml:space="preserve"> </t>
    </r>
    <r>
      <rPr>
        <sz val="8.5"/>
        <color rgb="FF000000"/>
        <rFont val="Sylfaen"/>
        <family val="1"/>
        <charset val="204"/>
      </rPr>
      <t>შრომის</t>
    </r>
    <r>
      <rPr>
        <sz val="8.5"/>
        <color rgb="FF000000"/>
        <rFont val="Times New Roman"/>
        <family val="1"/>
        <charset val="204"/>
      </rPr>
      <t xml:space="preserve"> </t>
    </r>
    <r>
      <rPr>
        <sz val="8.5"/>
        <color rgb="FF000000"/>
        <rFont val="Sylfaen"/>
        <family val="1"/>
        <charset val="204"/>
      </rPr>
      <t>შესაძლებლობა</t>
    </r>
    <r>
      <rPr>
        <sz val="8.5"/>
        <color rgb="FF000000"/>
        <rFont val="Times New Roman"/>
        <family val="1"/>
        <charset val="204"/>
      </rPr>
      <t xml:space="preserve"> </t>
    </r>
    <r>
      <rPr>
        <sz val="8.5"/>
        <color rgb="FF000000"/>
        <rFont val="Sylfaen"/>
        <family val="1"/>
        <charset val="204"/>
      </rPr>
      <t>გაზრდილია</t>
    </r>
    <r>
      <rPr>
        <sz val="8.5"/>
        <color rgb="FF000000"/>
        <rFont val="Times New Roman"/>
        <family val="1"/>
        <charset val="204"/>
      </rPr>
      <t xml:space="preserve">.    
2.სასჯელაღსრულების დაწესებულებებში გაზრდილია განათლების მიღების შესაძლებლობაპროფესიული/სახელობო კურსების დანერგვის მეშვეობით                  
3.მსჯავრდებულებთან მიმართებაში დანერგილია  ინდივიდუალური  მიდგომები                                             </t>
    </r>
  </si>
  <si>
    <r>
      <t xml:space="preserve">1. </t>
    </r>
    <r>
      <rPr>
        <sz val="8.5"/>
        <color theme="1"/>
        <rFont val="Sylfaen"/>
        <family val="1"/>
        <charset val="204"/>
      </rPr>
      <t>მსჯავრდებულთათვის</t>
    </r>
    <r>
      <rPr>
        <sz val="8.5"/>
        <color theme="1"/>
        <rFont val="Times New Roman"/>
        <family val="1"/>
        <charset val="204"/>
      </rPr>
      <t xml:space="preserve"> </t>
    </r>
    <r>
      <rPr>
        <sz val="8.5"/>
        <color theme="1"/>
        <rFont val="Sylfaen"/>
        <family val="1"/>
        <charset val="204"/>
      </rPr>
      <t>შრომის</t>
    </r>
    <r>
      <rPr>
        <sz val="8.5"/>
        <color theme="1"/>
        <rFont val="Times New Roman"/>
        <family val="1"/>
        <charset val="204"/>
      </rPr>
      <t xml:space="preserve"> </t>
    </r>
    <r>
      <rPr>
        <sz val="8.5"/>
        <color theme="1"/>
        <rFont val="Sylfaen"/>
        <family val="1"/>
        <charset val="204"/>
      </rPr>
      <t>შესაძლებლობა</t>
    </r>
    <r>
      <rPr>
        <sz val="8.5"/>
        <color theme="1"/>
        <rFont val="Times New Roman"/>
        <family val="1"/>
        <charset val="204"/>
      </rPr>
      <t xml:space="preserve"> </t>
    </r>
    <r>
      <rPr>
        <sz val="8.5"/>
        <color theme="1"/>
        <rFont val="Sylfaen"/>
        <family val="1"/>
        <charset val="204"/>
      </rPr>
      <t>გაზრდილია</t>
    </r>
    <r>
      <rPr>
        <sz val="8.5"/>
        <color theme="1"/>
        <rFont val="Times New Roman"/>
        <family val="1"/>
        <charset val="204"/>
      </rPr>
      <t xml:space="preserve">.    
2.სასჯელაღსრულების დაწესებულებებში გაზრდილია განათლების მიღების შესაძლებლობაპროფესიული/სახელობო კურსების დანერგვის მეშვეობით                  
3.მსჯავრდებულებთან მიმართებაში დანერგილია  ინდივიდუალური  მიდგომები </t>
    </r>
    <r>
      <rPr>
        <b/>
        <i/>
        <sz val="8.5"/>
        <color theme="1"/>
        <rFont val="Times New Roman"/>
        <family val="1"/>
      </rPr>
      <t xml:space="preserve">შედეგი: </t>
    </r>
    <r>
      <rPr>
        <sz val="8.5"/>
        <color theme="1"/>
        <rFont val="Times New Roman"/>
        <family val="1"/>
        <charset val="204"/>
      </rPr>
      <t xml:space="preserve">ინდივიდუალური  მიდგომები   რისკებისა და საჭიროებების შეფასებისა და სასჯელის ინდივიდუალური დაგეგმვის მეთოდოლოგიის და შესაბამისი ინსტრუმენტების პრაქტიკულ გამოყენების სკითხებზე მომზადება გაიარა   - სასჯელაღსრულების სისტემის 24-მა თანამშრომელმა                                             </t>
    </r>
  </si>
  <si>
    <r>
      <t xml:space="preserve">
</t>
    </r>
    <r>
      <rPr>
        <sz val="8.5"/>
        <rFont val="Times New Roman"/>
        <family val="1"/>
      </rPr>
      <t xml:space="preserve">4. მსჯავრდებულთათვის უზრუნველყოფილია უმაღლესი განათლების ხელმისაწვდომობა სასჯელაღსრულების დაწესებულებებში  5.მიმდინარეობს შეაბამისი პერსონალის მომზადება პროგრამების განხორციელბის უზრუნველყოფის მიზნით.         </t>
    </r>
    <r>
      <rPr>
        <sz val="8.5"/>
        <rFont val="Times New Roman"/>
        <family val="1"/>
        <charset val="204"/>
      </rPr>
      <t xml:space="preserve">                                      </t>
    </r>
  </si>
  <si>
    <r>
      <t xml:space="preserve">1
</t>
    </r>
    <r>
      <rPr>
        <sz val="8.5"/>
        <rFont val="Times New Roman"/>
        <family val="1"/>
      </rPr>
      <t xml:space="preserve">4. მსჯავრდებულთათვის უზრუნველყოფილია უმაღლესი განათლების ხელმისაწვდომობა სასჯელაღსრულების დაწესებულებებში  5.მიმდინარეობს შეაბამისი პერსონალის მომზადება პროგრამების განხორციელბის უზრუნველყოფის მიზნით.         </t>
    </r>
    <r>
      <rPr>
        <sz val="8.5"/>
        <rFont val="Times New Roman"/>
        <family val="1"/>
        <charset val="204"/>
      </rPr>
      <t xml:space="preserve">                                      </t>
    </r>
  </si>
  <si>
    <r>
      <t>MOC</t>
    </r>
    <r>
      <rPr>
        <sz val="8.5"/>
        <rFont val="Sylfaen"/>
        <family val="1"/>
        <charset val="204"/>
      </rPr>
      <t xml:space="preserve"> </t>
    </r>
  </si>
  <si>
    <r>
      <rPr>
        <sz val="8.5"/>
        <color theme="1"/>
        <rFont val="ა"/>
      </rPr>
      <t xml:space="preserve">
</t>
    </r>
    <r>
      <rPr>
        <b/>
        <i/>
        <u/>
        <sz val="8.5"/>
        <color theme="1"/>
        <rFont val="ა"/>
        <charset val="1"/>
      </rPr>
      <t>შედეგი</t>
    </r>
    <r>
      <rPr>
        <sz val="8.5"/>
        <color theme="1"/>
        <rFont val="ა"/>
      </rPr>
      <t xml:space="preserve">
</t>
    </r>
    <r>
      <rPr>
        <sz val="8.5"/>
        <color theme="1"/>
        <rFont val="ა"/>
        <charset val="1"/>
      </rPr>
      <t>1. 2014 წელს დასრულდა N16 დაწესებულების მიმდებარედ საწარმოო ზონის სამშენებლო სამუშაოების პირველი ეტაპი, ხოლო ექსპლუატაციაში მიღება იგეგმება 2015 წელს</t>
    </r>
    <r>
      <rPr>
        <sz val="8.5"/>
        <color theme="1"/>
        <rFont val="ა"/>
      </rPr>
      <t xml:space="preserve">
2. </t>
    </r>
    <r>
      <rPr>
        <sz val="8.5"/>
        <color theme="1"/>
        <rFont val="ა"/>
        <charset val="1"/>
      </rPr>
      <t>პატიმრობის კოდექსი ითვალისწინებს საწარმოების ფუნქციონირებას თავისუფლების აღკვეთის დაწესებულების ტერიტორიაზე.
3. დასაქმებული იყო 865 მსჯავრდებული.
(2013 წელს დასაქმებული იყო 464 მსჯავრდებული, ვალდებულება გვქონდა 649 მსჯ-ის დასაქმებაზე);</t>
    </r>
  </si>
  <si>
    <r>
      <t>1</t>
    </r>
    <r>
      <rPr>
        <sz val="8.5"/>
        <color rgb="FFFF0000"/>
        <rFont val="Times New Roman"/>
        <family val="1"/>
        <charset val="204"/>
      </rPr>
      <t xml:space="preserve">. </t>
    </r>
    <r>
      <rPr>
        <sz val="8.5"/>
        <rFont val="Sylfaen"/>
        <family val="1"/>
        <charset val="204"/>
      </rPr>
      <t>დასაქმებულ</t>
    </r>
    <r>
      <rPr>
        <sz val="8.5"/>
        <rFont val="Times New Roman"/>
        <family val="1"/>
        <charset val="204"/>
      </rPr>
      <t xml:space="preserve"> </t>
    </r>
    <r>
      <rPr>
        <sz val="8.5"/>
        <rFont val="Sylfaen"/>
        <family val="1"/>
        <charset val="204"/>
      </rPr>
      <t>პირთა</t>
    </r>
    <r>
      <rPr>
        <sz val="8.5"/>
        <rFont val="Times New Roman"/>
        <family val="1"/>
        <charset val="204"/>
      </rPr>
      <t xml:space="preserve"> </t>
    </r>
    <r>
      <rPr>
        <sz val="8.5"/>
        <rFont val="Sylfaen"/>
        <family val="1"/>
        <charset val="204"/>
      </rPr>
      <t>რაოდენობა</t>
    </r>
    <r>
      <rPr>
        <sz val="8.5"/>
        <rFont val="Times New Roman"/>
        <family val="1"/>
        <charset val="204"/>
      </rPr>
      <t xml:space="preserve"> </t>
    </r>
    <r>
      <rPr>
        <sz val="8.5"/>
        <rFont val="Sylfaen"/>
        <family val="1"/>
        <charset val="204"/>
      </rPr>
      <t>გაზრდილია</t>
    </r>
    <r>
      <rPr>
        <sz val="8.5"/>
        <rFont val="Times New Roman"/>
        <family val="1"/>
        <charset val="204"/>
      </rPr>
      <t xml:space="preserve"> </t>
    </r>
    <r>
      <rPr>
        <sz val="8.5"/>
        <rFont val="Sylfaen"/>
        <family val="1"/>
        <charset val="204"/>
      </rPr>
      <t>წინა</t>
    </r>
    <r>
      <rPr>
        <sz val="8.5"/>
        <rFont val="Times New Roman"/>
        <family val="1"/>
        <charset val="204"/>
      </rPr>
      <t xml:space="preserve"> </t>
    </r>
    <r>
      <rPr>
        <sz val="8.5"/>
        <rFont val="Sylfaen"/>
        <family val="1"/>
        <charset val="204"/>
      </rPr>
      <t>წელს</t>
    </r>
    <r>
      <rPr>
        <sz val="8.5"/>
        <rFont val="Times New Roman"/>
        <family val="1"/>
        <charset val="204"/>
      </rPr>
      <t xml:space="preserve"> </t>
    </r>
    <r>
      <rPr>
        <sz val="8.5"/>
        <rFont val="Sylfaen"/>
        <family val="1"/>
        <charset val="204"/>
      </rPr>
      <t>დასაქმებულ</t>
    </r>
    <r>
      <rPr>
        <sz val="8.5"/>
        <rFont val="Times New Roman"/>
        <family val="1"/>
        <charset val="204"/>
      </rPr>
      <t xml:space="preserve"> </t>
    </r>
    <r>
      <rPr>
        <sz val="8.5"/>
        <rFont val="Sylfaen"/>
        <family val="1"/>
        <charset val="204"/>
      </rPr>
      <t>პირთა</t>
    </r>
    <r>
      <rPr>
        <sz val="8.5"/>
        <rFont val="Times New Roman"/>
        <family val="1"/>
        <charset val="204"/>
      </rPr>
      <t xml:space="preserve"> </t>
    </r>
    <r>
      <rPr>
        <sz val="8.5"/>
        <rFont val="Sylfaen"/>
        <family val="1"/>
        <charset val="204"/>
      </rPr>
      <t>ოდენობაზე</t>
    </r>
    <r>
      <rPr>
        <sz val="8.5"/>
        <rFont val="Times New Roman"/>
        <family val="1"/>
        <charset val="204"/>
      </rPr>
      <t xml:space="preserve"> 30%-</t>
    </r>
    <r>
      <rPr>
        <sz val="8.5"/>
        <rFont val="Sylfaen"/>
        <family val="1"/>
        <charset val="204"/>
      </rPr>
      <t>ით</t>
    </r>
    <r>
      <rPr>
        <sz val="8.5"/>
        <rFont val="Times New Roman"/>
        <family val="1"/>
        <charset val="204"/>
      </rPr>
      <t xml:space="preserve">, </t>
    </r>
    <r>
      <rPr>
        <sz val="8.5"/>
        <rFont val="Sylfaen"/>
        <family val="1"/>
        <charset val="204"/>
      </rPr>
      <t>პატიმართა</t>
    </r>
    <r>
      <rPr>
        <sz val="8.5"/>
        <rFont val="Times New Roman"/>
        <family val="1"/>
        <charset val="204"/>
      </rPr>
      <t xml:space="preserve"> </t>
    </r>
    <r>
      <rPr>
        <sz val="8.5"/>
        <rFont val="Sylfaen"/>
        <family val="1"/>
        <charset val="204"/>
      </rPr>
      <t>საერთო</t>
    </r>
    <r>
      <rPr>
        <sz val="8.5"/>
        <rFont val="Times New Roman"/>
        <family val="1"/>
        <charset val="204"/>
      </rPr>
      <t xml:space="preserve"> </t>
    </r>
    <r>
      <rPr>
        <sz val="8.5"/>
        <rFont val="Sylfaen"/>
        <family val="1"/>
        <charset val="204"/>
      </rPr>
      <t>რაოდენობის</t>
    </r>
    <r>
      <rPr>
        <sz val="8.5"/>
        <rFont val="Times New Roman"/>
        <family val="1"/>
        <charset val="204"/>
      </rPr>
      <t xml:space="preserve"> </t>
    </r>
    <r>
      <rPr>
        <sz val="8.5"/>
        <rFont val="Sylfaen"/>
        <family val="1"/>
        <charset val="204"/>
      </rPr>
      <t>ხვედრითი</t>
    </r>
    <r>
      <rPr>
        <sz val="8.5"/>
        <rFont val="Times New Roman"/>
        <family val="1"/>
        <charset val="204"/>
      </rPr>
      <t xml:space="preserve"> </t>
    </r>
    <r>
      <rPr>
        <sz val="8.5"/>
        <rFont val="Sylfaen"/>
        <family val="1"/>
        <charset val="204"/>
      </rPr>
      <t>წილიდან</t>
    </r>
    <r>
      <rPr>
        <sz val="8.5"/>
        <rFont val="Times New Roman"/>
        <family val="1"/>
        <charset val="204"/>
      </rPr>
      <t xml:space="preserve"> </t>
    </r>
    <r>
      <rPr>
        <sz val="8.5"/>
        <rFont val="Sylfaen"/>
        <family val="1"/>
        <charset val="204"/>
      </rPr>
      <t>გამომდინარე</t>
    </r>
    <r>
      <rPr>
        <sz val="8.5"/>
        <rFont val="Times New Roman"/>
        <family val="1"/>
        <charset val="204"/>
      </rPr>
      <t>.</t>
    </r>
  </si>
  <si>
    <r>
      <t>ქვეპროგრამა</t>
    </r>
    <r>
      <rPr>
        <sz val="8.5"/>
        <color rgb="FF000000"/>
        <rFont val="Times New Roman"/>
        <family val="1"/>
        <charset val="204"/>
      </rPr>
      <t xml:space="preserve">- 6.4.3.  </t>
    </r>
    <r>
      <rPr>
        <sz val="8.5"/>
        <color rgb="FF000000"/>
        <rFont val="Sylfaen"/>
        <family val="1"/>
        <charset val="204"/>
      </rPr>
      <t>მსჯავრდებულებთან</t>
    </r>
    <r>
      <rPr>
        <sz val="8.5"/>
        <color rgb="FF000000"/>
        <rFont val="Times New Roman"/>
        <family val="1"/>
        <charset val="204"/>
      </rPr>
      <t xml:space="preserve"> </t>
    </r>
    <r>
      <rPr>
        <sz val="8.5"/>
        <color rgb="FF000000"/>
        <rFont val="Sylfaen"/>
        <family val="1"/>
        <charset val="204"/>
      </rPr>
      <t>მიმართებაში</t>
    </r>
    <r>
      <rPr>
        <sz val="8.5"/>
        <color rgb="FF000000"/>
        <rFont val="Times New Roman"/>
        <family val="1"/>
        <charset val="204"/>
      </rPr>
      <t xml:space="preserve"> </t>
    </r>
    <r>
      <rPr>
        <sz val="8.5"/>
        <color rgb="FF000000"/>
        <rFont val="Sylfaen"/>
        <family val="1"/>
        <charset val="204"/>
      </rPr>
      <t>ინდივიდუალური მიდგომების</t>
    </r>
    <r>
      <rPr>
        <sz val="8.5"/>
        <color rgb="FF000000"/>
        <rFont val="Times New Roman"/>
        <family val="1"/>
        <charset val="204"/>
      </rPr>
      <t xml:space="preserve"> </t>
    </r>
    <r>
      <rPr>
        <sz val="8.5"/>
        <color rgb="FF000000"/>
        <rFont val="Sylfaen"/>
        <family val="1"/>
        <charset val="204"/>
      </rPr>
      <t>შემუშავება</t>
    </r>
  </si>
  <si>
    <r>
      <t>MOC</t>
    </r>
    <r>
      <rPr>
        <sz val="8.5"/>
        <rFont val="Sylfaen"/>
        <family val="1"/>
      </rPr>
      <t>/სასწავლო ცენტრი</t>
    </r>
  </si>
  <si>
    <r>
      <t xml:space="preserve">1. სოციალური მუშაკთა გადამზადება სოციალურ უნარებში
2.  სპეციალური ტრენინგი მსჯავრდებულებთან მომუშავე პერსონალისათვის ინდივიდუალურ მიდგომებთან დაკავშირებით
3. ინდივიდუალური მიდგომის პილოტირება N16 ან N17 დაწესებულებაში
4. ყველა  მსჯავრდებული ქალი პატიმრისათვის ინდივიდუალური მიდგომის განხორციელება
</t>
    </r>
    <r>
      <rPr>
        <b/>
        <i/>
        <u/>
        <sz val="8.5"/>
        <color theme="1"/>
        <rFont val="ა"/>
        <charset val="1"/>
      </rPr>
      <t>შედეგი</t>
    </r>
    <r>
      <rPr>
        <sz val="8.5"/>
        <color theme="1"/>
        <rFont val="ა"/>
      </rPr>
      <t xml:space="preserve">
</t>
    </r>
    <r>
      <rPr>
        <sz val="8.5"/>
        <color theme="1"/>
        <rFont val="ა"/>
        <charset val="1"/>
      </rPr>
      <t>1. სოციალური მუშაკის უნარ-ჩვევებში გადამზადდა 40 სოციალური მუშაკი; სპეციალური მომზადება გაიარა არასრულწლოვან მსჯავრდებულებთან მომუშავე  - 88 სოციალურმა მუშაკმა და ფსიქოლოგმა; 
2. მსჯავრდებულებთან ინდივიდუალური მიდგომებით მომუშავე 24 თანამშრომელთან ჩატარდა სპეციალიზირებული ტრენინგი;
3. სასჯელის ინდივიდუალური დაგეგმვის პილოტირება დაიწყო N5 და N6 დაწესებულებებში.</t>
    </r>
  </si>
  <si>
    <t>ფსიქო-სოციალური სარეაბილიტაციო   პროგრამებში ჩართულ ბრალდებულ/მსჯავრდებულთა რაოდენობა</t>
  </si>
  <si>
    <r>
      <t>პროგრამა</t>
    </r>
    <r>
      <rPr>
        <b/>
        <sz val="8.5"/>
        <color theme="0"/>
        <rFont val="Times New Roman"/>
        <family val="1"/>
        <charset val="204"/>
      </rPr>
      <t xml:space="preserve"> 6.5 </t>
    </r>
    <r>
      <rPr>
        <b/>
        <sz val="8.5"/>
        <color theme="0"/>
        <rFont val="Sylfaen"/>
        <family val="1"/>
        <charset val="204"/>
      </rPr>
      <t>პირობით</t>
    </r>
    <r>
      <rPr>
        <b/>
        <sz val="8.5"/>
        <color theme="0"/>
        <rFont val="Times New Roman"/>
        <family val="1"/>
        <charset val="204"/>
      </rPr>
      <t xml:space="preserve"> </t>
    </r>
    <r>
      <rPr>
        <b/>
        <sz val="8.5"/>
        <color theme="0"/>
        <rFont val="Sylfaen"/>
        <family val="1"/>
        <charset val="204"/>
      </rPr>
      <t>ვადამდე</t>
    </r>
    <r>
      <rPr>
        <b/>
        <sz val="8.5"/>
        <color theme="0"/>
        <rFont val="Times New Roman"/>
        <family val="1"/>
        <charset val="204"/>
      </rPr>
      <t xml:space="preserve"> </t>
    </r>
    <r>
      <rPr>
        <b/>
        <sz val="8.5"/>
        <color theme="0"/>
        <rFont val="Sylfaen"/>
        <family val="1"/>
        <charset val="204"/>
      </rPr>
      <t>გათავისუფლება, მაჩვენებლის</t>
    </r>
    <r>
      <rPr>
        <b/>
        <sz val="8.5"/>
        <color theme="0"/>
        <rFont val="Times New Roman"/>
        <family val="1"/>
        <charset val="204"/>
      </rPr>
      <t xml:space="preserve"> </t>
    </r>
    <r>
      <rPr>
        <b/>
        <sz val="8.5"/>
        <color theme="0"/>
        <rFont val="Sylfaen"/>
        <family val="1"/>
      </rPr>
      <t xml:space="preserve">ევროპის საბჭოს მინისტრთა კომიტეტის რეკომენდაციასთან </t>
    </r>
    <r>
      <rPr>
        <b/>
        <sz val="8.5"/>
        <color theme="0"/>
        <rFont val="Sylfaen"/>
        <family val="1"/>
        <charset val="204"/>
      </rPr>
      <t>მიახლოება და ადგილობრივი საბჭოს საქმიანობა</t>
    </r>
  </si>
  <si>
    <r>
      <t xml:space="preserve"> </t>
    </r>
    <r>
      <rPr>
        <sz val="8.5"/>
        <color rgb="FF000000"/>
        <rFont val="Times New Roman"/>
        <family val="1"/>
        <charset val="204"/>
      </rPr>
      <t>MOC</t>
    </r>
  </si>
  <si>
    <r>
      <t xml:space="preserve">1. მოხდა ადგილობრივი საბჭოსა და მუდმივმოქმედი კომისიის შემადგენლობის გადახალისება (ადგილობრივი თვითმმართველობის ორგანოთა წარმომადგენლის ნაცვლად დაემატა უმაღლესი საგანმანათლებლო/ზოგადსაგანმანათლებლო დაწესებულების წარმომადგენელი).
2. გაიზარდა ზეპირი მოსმენის სხდომების რაოდენობა </t>
    </r>
    <r>
      <rPr>
        <b/>
        <u/>
        <sz val="8.5"/>
        <color theme="1"/>
        <rFont val="Sylfaen"/>
        <family val="1"/>
      </rPr>
      <t>შედეგი:</t>
    </r>
    <r>
      <rPr>
        <sz val="8.5"/>
        <color theme="1"/>
        <rFont val="Sylfaen"/>
        <family val="1"/>
        <charset val="204"/>
      </rPr>
      <t xml:space="preserve">
1.  გადახალისდა ადგილობრივი საბჭოსა და მუდმივმოქმედი კომისიის შემადგენლობები (ადგილობრივი თვითმმართველობის ორგანოთა წარმომადგენლის ნაცვლად დაემატა უმაღლესი საგანმანათლებლო/ზოგადსაგანმანათლებლო დაწესებულების წარმომადგენელი).
2. გაიზარდა ზეპირი მოსმენის სხდომების რაოდენობა
</t>
    </r>
  </si>
  <si>
    <r>
      <t>3. გაიზარდა დანიშნული სასჯელის მოუხდელი ნაწილის უფრო მსუბუქი სასჯელით შეცვლის მაჩვენებელი
4. გაიზარდა მუდმივმოქმედი კომისიის მიერ შეკრებებისა და განხილული საქმეების რაოდენობა.
5. გაიზარდა ადგილობრივი საბჭოების რაოდენობა, ასევე შეიქმნა ქალთა საბჭო (სულ 5 ადგილობრივი საბჭო)</t>
    </r>
    <r>
      <rPr>
        <b/>
        <u/>
        <sz val="8.5"/>
        <color theme="1"/>
        <rFont val="Sylfaen"/>
        <family val="1"/>
      </rPr>
      <t xml:space="preserve"> შედეგი:</t>
    </r>
    <r>
      <rPr>
        <sz val="8.5"/>
        <color theme="1"/>
        <rFont val="Sylfaen"/>
        <family val="1"/>
        <charset val="204"/>
      </rPr>
      <t xml:space="preserve">
3. გაიზარდა დანიშნული სასჯელის მოუხდელი ნაწილის უფრო მსუბუქი სასჯელით შეცვლის მაჩვენებელი.
5. გაიზარდა ადგილობრივი საბჭოების რაოდენობა - შეიქმნა ქალთა საქმეების განმხილველი ადგილობრივი საბჭო, გარდა ამისა აღმოსავლეთ საქართველოში ჩამოყალიბდა ორი ადგილობრივი საბჭო.
</t>
    </r>
  </si>
  <si>
    <r>
      <t>ქვეპროგრამა</t>
    </r>
    <r>
      <rPr>
        <sz val="8.5"/>
        <color rgb="FF000000"/>
        <rFont val="Times New Roman"/>
        <family val="1"/>
        <charset val="204"/>
      </rPr>
      <t xml:space="preserve"> 6.5.1 </t>
    </r>
    <r>
      <rPr>
        <sz val="8.5"/>
        <rFont val="Sylfaen"/>
        <family val="1"/>
        <charset val="204"/>
      </rPr>
      <t>მსჯავრდებულთა</t>
    </r>
    <r>
      <rPr>
        <sz val="8.5"/>
        <rFont val="Times New Roman"/>
        <family val="1"/>
        <charset val="204"/>
      </rPr>
      <t xml:space="preserve"> </t>
    </r>
    <r>
      <rPr>
        <sz val="8.5"/>
        <rFont val="Sylfaen"/>
        <family val="1"/>
        <charset val="204"/>
      </rPr>
      <t>პირობით</t>
    </r>
    <r>
      <rPr>
        <sz val="8.5"/>
        <rFont val="Times New Roman"/>
        <family val="1"/>
        <charset val="204"/>
      </rPr>
      <t xml:space="preserve"> </t>
    </r>
    <r>
      <rPr>
        <sz val="8.5"/>
        <rFont val="Sylfaen"/>
        <family val="1"/>
        <charset val="204"/>
      </rPr>
      <t>ვადაზე</t>
    </r>
    <r>
      <rPr>
        <sz val="8.5"/>
        <rFont val="Times New Roman"/>
        <family val="1"/>
        <charset val="204"/>
      </rPr>
      <t xml:space="preserve"> </t>
    </r>
    <r>
      <rPr>
        <sz val="8.5"/>
        <rFont val="Sylfaen"/>
        <family val="1"/>
        <charset val="204"/>
      </rPr>
      <t>ადრე</t>
    </r>
    <r>
      <rPr>
        <sz val="8.5"/>
        <rFont val="Times New Roman"/>
        <family val="1"/>
        <charset val="204"/>
      </rPr>
      <t xml:space="preserve"> </t>
    </r>
    <r>
      <rPr>
        <sz val="8.5"/>
        <rFont val="Sylfaen"/>
        <family val="1"/>
        <charset val="204"/>
      </rPr>
      <t>გათავისუფლება</t>
    </r>
    <r>
      <rPr>
        <sz val="8.5"/>
        <rFont val="Times New Roman"/>
        <family val="1"/>
        <charset val="204"/>
      </rPr>
      <t xml:space="preserve"> </t>
    </r>
    <r>
      <rPr>
        <sz val="8.5"/>
        <rFont val="Sylfaen"/>
        <family val="1"/>
        <charset val="204"/>
      </rPr>
      <t>და</t>
    </r>
    <r>
      <rPr>
        <sz val="8.5"/>
        <rFont val="Times New Roman"/>
        <family val="1"/>
        <charset val="204"/>
      </rPr>
      <t xml:space="preserve"> </t>
    </r>
    <r>
      <rPr>
        <sz val="8.5"/>
        <rFont val="Sylfaen"/>
        <family val="1"/>
        <charset val="204"/>
      </rPr>
      <t>დანიშნული</t>
    </r>
    <r>
      <rPr>
        <sz val="8.5"/>
        <rFont val="Times New Roman"/>
        <family val="1"/>
        <charset val="204"/>
      </rPr>
      <t xml:space="preserve"> </t>
    </r>
    <r>
      <rPr>
        <sz val="8.5"/>
        <rFont val="Sylfaen"/>
        <family val="1"/>
        <charset val="204"/>
      </rPr>
      <t>სასჯელის</t>
    </r>
    <r>
      <rPr>
        <sz val="8.5"/>
        <rFont val="Times New Roman"/>
        <family val="1"/>
        <charset val="204"/>
      </rPr>
      <t xml:space="preserve"> </t>
    </r>
    <r>
      <rPr>
        <sz val="8.5"/>
        <rFont val="Sylfaen"/>
        <family val="1"/>
        <charset val="204"/>
      </rPr>
      <t>უფრო</t>
    </r>
    <r>
      <rPr>
        <sz val="8.5"/>
        <rFont val="Times New Roman"/>
        <family val="1"/>
        <charset val="204"/>
      </rPr>
      <t xml:space="preserve"> </t>
    </r>
    <r>
      <rPr>
        <sz val="8.5"/>
        <rFont val="Sylfaen"/>
        <family val="1"/>
        <charset val="204"/>
      </rPr>
      <t>მსუბუქით</t>
    </r>
    <r>
      <rPr>
        <sz val="8.5"/>
        <rFont val="Times New Roman"/>
        <family val="1"/>
        <charset val="204"/>
      </rPr>
      <t xml:space="preserve"> </t>
    </r>
    <r>
      <rPr>
        <sz val="8.5"/>
        <rFont val="Sylfaen"/>
        <family val="1"/>
        <charset val="204"/>
      </rPr>
      <t>შეცვლა</t>
    </r>
    <r>
      <rPr>
        <sz val="8.5"/>
        <rFont val="Times New Roman"/>
        <family val="1"/>
        <charset val="204"/>
      </rPr>
      <t xml:space="preserve"> </t>
    </r>
    <r>
      <rPr>
        <sz val="8.5"/>
        <rFont val="Sylfaen"/>
        <family val="1"/>
        <charset val="204"/>
      </rPr>
      <t>გამოიყენება</t>
    </r>
    <r>
      <rPr>
        <sz val="8.5"/>
        <rFont val="Times New Roman"/>
        <family val="1"/>
        <charset val="204"/>
      </rPr>
      <t xml:space="preserve"> </t>
    </r>
    <r>
      <rPr>
        <sz val="8.5"/>
        <rFont val="Sylfaen"/>
        <family val="1"/>
        <charset val="204"/>
      </rPr>
      <t>აქტიურად</t>
    </r>
  </si>
  <si>
    <r>
      <t>პირობით</t>
    </r>
    <r>
      <rPr>
        <sz val="8.5"/>
        <color theme="1"/>
        <rFont val="Times New Roman"/>
        <family val="1"/>
        <charset val="204"/>
      </rPr>
      <t xml:space="preserve"> </t>
    </r>
    <r>
      <rPr>
        <sz val="8.5"/>
        <color theme="1"/>
        <rFont val="Sylfaen"/>
        <family val="1"/>
        <charset val="204"/>
      </rPr>
      <t>ვადაზე</t>
    </r>
    <r>
      <rPr>
        <sz val="8.5"/>
        <color theme="1"/>
        <rFont val="Times New Roman"/>
        <family val="1"/>
        <charset val="204"/>
      </rPr>
      <t xml:space="preserve"> </t>
    </r>
    <r>
      <rPr>
        <sz val="8.5"/>
        <color theme="1"/>
        <rFont val="Sylfaen"/>
        <family val="1"/>
        <charset val="204"/>
      </rPr>
      <t>ადრე</t>
    </r>
    <r>
      <rPr>
        <sz val="8.5"/>
        <color theme="1"/>
        <rFont val="Times New Roman"/>
        <family val="1"/>
        <charset val="204"/>
      </rPr>
      <t xml:space="preserve"> </t>
    </r>
    <r>
      <rPr>
        <sz val="8.5"/>
        <color theme="1"/>
        <rFont val="Sylfaen"/>
        <family val="1"/>
        <charset val="204"/>
      </rPr>
      <t>გათავისუფლების</t>
    </r>
    <r>
      <rPr>
        <sz val="8.5"/>
        <color theme="1"/>
        <rFont val="Times New Roman"/>
        <family val="1"/>
        <charset val="204"/>
      </rPr>
      <t xml:space="preserve"> </t>
    </r>
    <r>
      <rPr>
        <sz val="8.5"/>
        <color theme="1"/>
        <rFont val="Sylfaen"/>
        <family val="1"/>
        <charset val="204"/>
      </rPr>
      <t>საკანონმდებლო</t>
    </r>
    <r>
      <rPr>
        <sz val="8.5"/>
        <color theme="1"/>
        <rFont val="Times New Roman"/>
        <family val="1"/>
        <charset val="204"/>
      </rPr>
      <t xml:space="preserve"> </t>
    </r>
    <r>
      <rPr>
        <sz val="8.5"/>
        <color theme="1"/>
        <rFont val="Sylfaen"/>
        <family val="1"/>
        <charset val="204"/>
      </rPr>
      <t>რეგულირების</t>
    </r>
    <r>
      <rPr>
        <sz val="8.5"/>
        <color theme="1"/>
        <rFont val="Times New Roman"/>
        <family val="1"/>
        <charset val="204"/>
      </rPr>
      <t xml:space="preserve"> </t>
    </r>
    <r>
      <rPr>
        <sz val="8.5"/>
        <color theme="1"/>
        <rFont val="Sylfaen"/>
        <family val="1"/>
        <charset val="204"/>
      </rPr>
      <t>გადახედვა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მექანიზმების</t>
    </r>
    <r>
      <rPr>
        <sz val="8.5"/>
        <color theme="1"/>
        <rFont val="Times New Roman"/>
        <family val="1"/>
        <charset val="204"/>
      </rPr>
      <t xml:space="preserve"> </t>
    </r>
    <r>
      <rPr>
        <sz val="8.5"/>
        <color theme="1"/>
        <rFont val="Sylfaen"/>
        <family val="1"/>
        <charset val="204"/>
      </rPr>
      <t>ეფექტურად</t>
    </r>
    <r>
      <rPr>
        <sz val="8.5"/>
        <color theme="1"/>
        <rFont val="Times New Roman"/>
        <family val="1"/>
        <charset val="204"/>
      </rPr>
      <t xml:space="preserve"> </t>
    </r>
    <r>
      <rPr>
        <sz val="8.5"/>
        <color theme="1"/>
        <rFont val="Sylfaen"/>
        <family val="1"/>
        <charset val="204"/>
      </rPr>
      <t xml:space="preserve">გამოყენება. </t>
    </r>
    <r>
      <rPr>
        <b/>
        <u/>
        <sz val="8.5"/>
        <color theme="1"/>
        <rFont val="Times New Roman"/>
        <family val="1"/>
      </rPr>
      <t>შედეგი:</t>
    </r>
    <r>
      <rPr>
        <sz val="8.5"/>
        <color theme="1"/>
        <rFont val="Times New Roman"/>
        <family val="1"/>
        <charset val="204"/>
      </rPr>
      <t xml:space="preserve">
პირობით ვადაზე ადრე გათავისუფლების მექანიზმი აქტიურად გამოიყენება. გაიზარდა იმ მსჯავრდებულთა რიცხვი, რომლებიც პირობით ვადაზე ადრე გათავისუფლდნენ ან დანიშნული სასჯელი შეეცვალათ უფრო მსუბუქი სასჯელით.</t>
    </r>
  </si>
  <si>
    <r>
      <t>პროგრამა</t>
    </r>
    <r>
      <rPr>
        <sz val="8.5"/>
        <color theme="0"/>
        <rFont val="Times New Roman"/>
        <family val="1"/>
        <charset val="204"/>
      </rPr>
      <t xml:space="preserve"> 6.6.  </t>
    </r>
    <r>
      <rPr>
        <sz val="8.5"/>
        <color theme="0"/>
        <rFont val="Sylfaen"/>
        <family val="1"/>
        <charset val="204"/>
      </rPr>
      <t>პატიმართა</t>
    </r>
    <r>
      <rPr>
        <sz val="8.5"/>
        <color theme="0"/>
        <rFont val="Times New Roman"/>
        <family val="1"/>
        <charset val="204"/>
      </rPr>
      <t xml:space="preserve"> </t>
    </r>
    <r>
      <rPr>
        <sz val="8.5"/>
        <color theme="0"/>
        <rFont val="Sylfaen"/>
        <family val="1"/>
        <charset val="204"/>
      </rPr>
      <t>სამართლებრივი</t>
    </r>
    <r>
      <rPr>
        <sz val="8.5"/>
        <color theme="0"/>
        <rFont val="Times New Roman"/>
        <family val="1"/>
        <charset val="204"/>
      </rPr>
      <t xml:space="preserve"> </t>
    </r>
    <r>
      <rPr>
        <sz val="8.5"/>
        <color theme="0"/>
        <rFont val="Sylfaen"/>
        <family val="1"/>
        <charset val="204"/>
      </rPr>
      <t>გარანტიების</t>
    </r>
    <r>
      <rPr>
        <sz val="8.5"/>
        <color theme="0"/>
        <rFont val="Times New Roman"/>
        <family val="1"/>
        <charset val="204"/>
      </rPr>
      <t xml:space="preserve"> </t>
    </r>
    <r>
      <rPr>
        <sz val="8.5"/>
        <color theme="0"/>
        <rFont val="Sylfaen"/>
        <family val="1"/>
        <charset val="204"/>
      </rPr>
      <t>გაძლიერება</t>
    </r>
  </si>
  <si>
    <r>
      <t>გასაჩივრების</t>
    </r>
    <r>
      <rPr>
        <sz val="8.5"/>
        <color rgb="FF000000"/>
        <rFont val="Times New Roman"/>
        <family val="1"/>
        <charset val="204"/>
      </rPr>
      <t xml:space="preserve"> </t>
    </r>
    <r>
      <rPr>
        <sz val="8.5"/>
        <color rgb="FF000000"/>
        <rFont val="Sylfaen"/>
        <family val="1"/>
        <charset val="204"/>
      </rPr>
      <t>სისტემა</t>
    </r>
    <r>
      <rPr>
        <sz val="8.5"/>
        <color rgb="FF000000"/>
        <rFont val="Times New Roman"/>
        <family val="1"/>
        <charset val="204"/>
      </rPr>
      <t xml:space="preserve"> </t>
    </r>
    <r>
      <rPr>
        <sz val="8.5"/>
        <color rgb="FF000000"/>
        <rFont val="Sylfaen"/>
        <family val="1"/>
        <charset val="204"/>
      </rPr>
      <t>და</t>
    </r>
    <r>
      <rPr>
        <sz val="8.5"/>
        <color rgb="FF000000"/>
        <rFont val="Times New Roman"/>
        <family val="1"/>
        <charset val="204"/>
      </rPr>
      <t xml:space="preserve"> </t>
    </r>
    <r>
      <rPr>
        <sz val="8.5"/>
        <color rgb="FF000000"/>
        <rFont val="Sylfaen"/>
        <family val="1"/>
        <charset val="204"/>
      </rPr>
      <t>პატიმართა</t>
    </r>
    <r>
      <rPr>
        <sz val="8.5"/>
        <color rgb="FF000000"/>
        <rFont val="Times New Roman"/>
        <family val="1"/>
        <charset val="204"/>
      </rPr>
      <t xml:space="preserve"> </t>
    </r>
    <r>
      <rPr>
        <sz val="8.5"/>
        <color rgb="FF000000"/>
        <rFont val="Sylfaen"/>
        <family val="1"/>
        <charset val="204"/>
      </rPr>
      <t>სამართლებრივი</t>
    </r>
    <r>
      <rPr>
        <sz val="8.5"/>
        <color rgb="FF000000"/>
        <rFont val="Times New Roman"/>
        <family val="1"/>
        <charset val="204"/>
      </rPr>
      <t xml:space="preserve"> </t>
    </r>
    <r>
      <rPr>
        <sz val="8.5"/>
        <color rgb="FF000000"/>
        <rFont val="Sylfaen"/>
        <family val="1"/>
        <charset val="204"/>
      </rPr>
      <t>გარანტიები</t>
    </r>
    <r>
      <rPr>
        <sz val="8.5"/>
        <color rgb="FF000000"/>
        <rFont val="Times New Roman"/>
        <family val="1"/>
        <charset val="204"/>
      </rPr>
      <t xml:space="preserve"> </t>
    </r>
    <r>
      <rPr>
        <sz val="8.5"/>
        <color rgb="FF000000"/>
        <rFont val="Sylfaen"/>
        <family val="1"/>
        <charset val="204"/>
      </rPr>
      <t>შენარჩუნებულია</t>
    </r>
  </si>
  <si>
    <r>
      <t>გასაჩივრების</t>
    </r>
    <r>
      <rPr>
        <sz val="8.5"/>
        <color theme="1"/>
        <rFont val="Times New Roman"/>
        <family val="1"/>
        <charset val="204"/>
      </rPr>
      <t xml:space="preserve"> </t>
    </r>
    <r>
      <rPr>
        <sz val="8.5"/>
        <color theme="1"/>
        <rFont val="Sylfaen"/>
        <family val="1"/>
        <charset val="204"/>
      </rPr>
      <t>სისტემა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სამართლებრივი</t>
    </r>
    <r>
      <rPr>
        <sz val="8.5"/>
        <color theme="1"/>
        <rFont val="Times New Roman"/>
        <family val="1"/>
        <charset val="204"/>
      </rPr>
      <t xml:space="preserve"> </t>
    </r>
    <r>
      <rPr>
        <sz val="8.5"/>
        <color theme="1"/>
        <rFont val="Sylfaen"/>
        <family val="1"/>
        <charset val="204"/>
      </rPr>
      <t>გარანტიები</t>
    </r>
    <r>
      <rPr>
        <sz val="8.5"/>
        <color theme="1"/>
        <rFont val="Times New Roman"/>
        <family val="1"/>
        <charset val="204"/>
      </rPr>
      <t xml:space="preserve"> </t>
    </r>
    <r>
      <rPr>
        <sz val="8.5"/>
        <color theme="1"/>
        <rFont val="Sylfaen"/>
        <family val="1"/>
        <charset val="204"/>
      </rPr>
      <t>შენარჩუნებულია</t>
    </r>
  </si>
  <si>
    <r>
      <t xml:space="preserve">ქვეპროგრამა </t>
    </r>
    <r>
      <rPr>
        <sz val="8.5"/>
        <color rgb="FF000000"/>
        <rFont val="Sylfaen"/>
        <family val="1"/>
        <charset val="204"/>
      </rPr>
      <t xml:space="preserve">6.6.1. პატიმართა ცნობიერების ამაღლება მათი უფლებების შესახებ საჩივრების, დისციპლინარულ და ადმინისტრაციულ პროცედურებთან მიმართებაში                                     </t>
    </r>
  </si>
  <si>
    <r>
      <t xml:space="preserve">პატიმართა უფლებების შესახებ  მომზადებულია და დაბეჭდილია ბროშურები  დაწესებულებების მოთხოვნის შესაბამისად
</t>
    </r>
    <r>
      <rPr>
        <b/>
        <i/>
        <u/>
        <sz val="8.5"/>
        <color theme="1"/>
        <rFont val="Sylfaen"/>
        <family val="1"/>
        <charset val="204"/>
      </rPr>
      <t xml:space="preserve">
შედეგი</t>
    </r>
    <r>
      <rPr>
        <sz val="8.5"/>
        <color theme="1"/>
        <rFont val="Sylfaen"/>
        <family val="1"/>
        <charset val="204"/>
      </rPr>
      <t xml:space="preserve">
გაიცა 912 ბროშურა მოთხოვნის შესაბამისად.
პატიმრების კოდექსში შესული ცვლილებების შესაბამისად წლის ბოლოს მომზადდა ბროშურა განახლებული რედაქციით.</t>
    </r>
  </si>
  <si>
    <r>
      <t>ქვეპროგრამა</t>
    </r>
    <r>
      <rPr>
        <sz val="8.5"/>
        <color rgb="FF000000"/>
        <rFont val="Sylfaen"/>
        <family val="1"/>
        <charset val="204"/>
      </rPr>
      <t xml:space="preserve"> 6.6.2 პატიმრობის კოდექსით გათვალისწინებული  საჩივრების პროცედურების ხელმისაწვდომობა </t>
    </r>
  </si>
  <si>
    <r>
      <t xml:space="preserve">საჩივრის კონვერტები მომზადებულია და დაბეჭდილია დამატებით დაწესებულებების მოთხოვნის შესაბამისად
</t>
    </r>
    <r>
      <rPr>
        <b/>
        <i/>
        <u/>
        <sz val="8.5"/>
        <color theme="1"/>
        <rFont val="Sylfaen"/>
        <family val="1"/>
        <charset val="204"/>
      </rPr>
      <t xml:space="preserve">
შედეგი</t>
    </r>
    <r>
      <rPr>
        <sz val="8.5"/>
        <color theme="1"/>
        <rFont val="Sylfaen"/>
        <family val="1"/>
        <charset val="204"/>
      </rPr>
      <t xml:space="preserve">
სააგარიშო წელს ბრალდებულ/მსჯავრდებულთა მოთხოვნის შესაბამისად შესაბამის ადრესატზე გაიგზავნა 8329 კონფიდენციალური საჩივრის კონვერტი.</t>
    </r>
  </si>
  <si>
    <r>
      <t xml:space="preserve">1. გამოძიების ერთიანი მეთოდოლოგიის შემუშავება;                                                                                                   2. არსებული საპროკურორო და სასამართლო პრაქტიკის გაანალიზება და განზოგადება;                                                                                                                                              3. რეკომენდაციების შემუშავება;                                                                                                                           4. ანალიზის მომზადება  ე.წ. „მკვდარი მუხლების“ ასამოქმედებლად;                                             5. ანალიზის მომზადება კანონმდებლობის არსებულ რეალობასთან შესაბამისობაში მოყვანის მიზნით; 6. საპროცესო შეთანხმების გამოყენებაზე პროკურორებისთვის გაიდლაინების შემუშავება; 7.ახლად დანიშნული პროკურორებისა და მოქმედი პროკურორებისათვის ტრენინგის ჩატარება იურიდიული პირების პასუხისმგებლობის საკითხებზე; </t>
    </r>
    <r>
      <rPr>
        <b/>
        <sz val="8.5"/>
        <rFont val="Times New Roman"/>
        <family val="1"/>
        <charset val="204"/>
      </rPr>
      <t>8. პროკურორებისა და გამომძიებლებისათვის იურიდიულ პირებთან დაკავშირებული კორუფციის  საქმეების ეფექტური გამოძიებისა და დევნის განხორციელების შესახებ სახელმძვანელოს შექმნა</t>
    </r>
    <r>
      <rPr>
        <sz val="8.5"/>
        <rFont val="Times New Roman"/>
        <family val="1"/>
        <charset val="204"/>
      </rPr>
      <t xml:space="preserve">. </t>
    </r>
  </si>
  <si>
    <r>
      <t xml:space="preserve">1. მინიმუმ 3 რეკომენდაციის მომზადება პროკურორებისათვის;                                                                                                                          2. მომზადებული რეკომენდაციების შესრულებაზე კონტროლის მექანიზმის შემუშავება;                                                                             3. სანქციების სისტემაზე ანალიზის მომზადება და საკანონმდებლო ცვლილებებთან დაკავშირებით წინადადებების შემუშავება;                                       4. სისხლისსამართლებრივი დევნის ალტერნატიული მექანიზმების გამოყენების პრაქტიკის ანალიზი;                                                                    5. გამოძიების ერთიანი მეთოდოლოგიის პრაქტიკაში დანერგვა; 6.აღკვეთის ღონისძიებების გამოყენების პრაქტიკის ანალიზი;  </t>
    </r>
    <r>
      <rPr>
        <b/>
        <sz val="8.5"/>
        <rFont val="Times New Roman"/>
        <family val="1"/>
        <charset val="204"/>
      </rPr>
      <t xml:space="preserve">7. გამოძიების ელექტრონული პროგრამის დახვეწა და სხვა უწყებებთან ინტეგრაცია;                               8. სამართლებრივი წერის სახელმძღვანელოს დანერგვა; 9. რეკომენდაციის შემუშავება (არსებული რეკომენდაციის გადახედვა) დისკრეციული უფლებამოსილების გამოყენების საფუძვლების შესახებ                                                                      </t>
    </r>
  </si>
  <si>
    <t>1. მინიმუმ 2 რეკომენდაციის მომზადება პროკურორებისათვის;                                                                                                                       2. რეკომენდაციების შესრულების მდგომარეობის ამსახველი ანალიზის მომზადება;                                                                                                                 3. ანალიზის მომზადება სისხლისსამართლებრივი დევნის ალტერნატიული მექანიზმების გამოყენების პრაქტიკის დახვეწის მიზნით;                                                                              4. განხორციელებული ანალიზის შედეგებზე დაყრდნობით წინადადებების მომზადება საკანონმდებლო ცვლილებებთან დაკავშირებით; 5.აღკვეთის ღონისძიებების გამოყენების პრაქტიკის ანალიზი.</t>
  </si>
  <si>
    <t xml:space="preserve">1. მინიმუმ 2 რეკომენდაციის მომზადება პროკურორებისათვის;                                                                                                                       2. რეკომენდაციების შესრულების მდგომარეობის ამსახველი ანალიზის მომზადება;                                                                                                                 3. ანალიზის მომზადება სისხლისსამართლებრივი დევნის ალტერნატიული მექანიზმების გამოყენების პრაქტიკის დახვეწის მიზნით;                                                                              4. განხორციელებული ანალიზის შედეგებზე დაყრდნობით წინადადებების მომზადება საკანონმდებლო ცვლილებებთან დაკავშირებით;                                                 5. გამოძიების ერთიანი მეთოდოლოგიის ეფექტურობის შეფასების მიზნით ანგარიშის მომზადება;                                                                   6.აღკვეთის ღონისძიებების გამოყენების პრაქტიკის ანალიზი.  </t>
  </si>
  <si>
    <t xml:space="preserve">1. ადამიანის უფლებათა დარღვევის ფაქტებზე არსებული სისხლის სამართლის საქმეების შესწავლის საფუძველზე ანალიზის მომზადება;                                                     2. ადამიანის უფლებათა დაცვის სამმართველოს დებულების განახლება და ადამიანური რესურსებით გაძლიერება;                                                                                                                        3. ადამიანის უფლებათა დაცვის მიზნით  პროკურორების  ვიზიტები სასჯელაღსრულების სისტემაში;                                                                                                                                             4. ადამიანის უფლებათა დარღვევის ფაქტებზე შემოსული საჩივარ-განცხადებების  ანალიზის მომზადება;                                                                         5. სახალხო დამცველის ანგარიშში ასახულ რეკომენდაციებზე რეაგირება და შესაბამისი ანგარიშის მომზადება;                                                                                         6. ადამიანის უფლებათა ევროპული სასამართლოს გადაწყვეტილებების ანალიზის საფუძველზე რეკომენდაციების მომზადება;                                                                                                                                                       7.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 8. ოჯახურ დანაშაულზე პროკურორებისთვის ტრენინგების ჩატარება.  </t>
  </si>
  <si>
    <r>
      <t>1. ადამიანის უფლებათა დარღვევის ფაქტებზე არსებული სისხლის სამართლის საქმეების შესწავლის საფუძველზე ანალიზის მომზადება;                                                                                                                                              2. ადამიანის უფლებათა დაცვის სამმართველოს დებულების განახლება;                                                                                                                        3. ადამიანის უფლებათა დაცვის მიზნით  პროკურორების  ვიზიტები სასჯელაღსრულების სისტემაში;                                                                                                                                             4. ადამიანის უფლებათა დარღვევის ფაქტებზე შემოსული საჩივარ-განცხადებების  ანალიზის მომზადება;                                                                         5. სახალხო დამცველის ანგარიშში ასახულ რეკომენდაციებზე რეაგირება და შესაბამისი ანგარიშის მომზადება;                                                                                         6. ადამიანის უფლებათა ევროპული სასამართლოს გადაწყვეტილებების ანალიზის საფუძველზე რეკომენდაციების მომზადება;                                                                                                                          7.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t>
    </r>
    <r>
      <rPr>
        <b/>
        <sz val="8.5"/>
        <rFont val="Times New Roman"/>
        <family val="1"/>
        <charset val="204"/>
      </rPr>
      <t xml:space="preserve"> 8. სიძულვილით მოტივირებული დანაშაულების გამოძიების მეთოდოლოგიის შემუშავება</t>
    </r>
    <r>
      <rPr>
        <b/>
        <sz val="8.5"/>
        <rFont val="Times New Roman"/>
        <family val="1"/>
      </rPr>
      <t xml:space="preserve">       </t>
    </r>
    <r>
      <rPr>
        <sz val="8.5"/>
        <rFont val="Times New Roman"/>
        <family val="1"/>
        <charset val="204"/>
      </rPr>
      <t xml:space="preserve">                                                                       </t>
    </r>
  </si>
  <si>
    <t>დონორი ორგანიზაციის მხარდაჭერა: 60 000 ლარი</t>
  </si>
  <si>
    <t>1. პროკურატურაში სტაჟიორთა მიღების წესის დახვეწა; ბრძანებაში შესაბამისი ცვლილების შეტანა და დამტკიცება;
2. საქართველოს პროკურატურის მუშაკთა კვალიფიკაციის ამაღლების (სწავლების) სტანდარტის დოკუმენტის შემუშავება;
3. პროკურატურის მუშაკთა პროფესიული მომზადება/გადამზადების მიზნით სხვადასხვა მიმართულების სასწავლო პროექტების დაგეგმვა და განხორციელება;
4. პროკურორებისათვის მინიმუმ 2 ფართომასშტაბიანი ტრენინგის ჩატარება;
5. განხორციელებული სასწავლო აქტივობების ხარისხის მონიტორინგი და წლიური ანგარიშის მომზადება; 
6. სისტემისათვის ახალი და კვალიფიციური კადრების შერჩევის მიზნით, კონკურსების დაგეგმვა და განხორციელება;     
7. მომდევნო წლის ტრენინგ-საჭიროებათა ანალიზის ჩატარება;
8. მომდევნო წლის წინასწარი სამოქმედო გეგმისა და ტრენინგ-კალენდრის მომზადება;
9. თანამშრომლებთან და სამიზნე აუდიტორიასთან ეფექტიანი და მარტივი კომუნიკაციის მიზნით, მოკლე ტექსტური შეტყობინებების დაგზავნის სერვისის აწყობა;  
.</t>
  </si>
  <si>
    <t xml:space="preserve">1. პროკურატურაში მიღების წესის დახვეწა, ბრძანებაში შესაბამისი ცვლილებების შეტანა და დამტკიცება; 
2. თანამდებობაზე მიღების კრიტერიუმების ეფექტიანობის შეფასება; 3.  
 პროკურატურის თანამშრომელთა შესრულებული სამუშაოს ობიექტური და ეფექტიანი შეფასების სისტემის შექმნის მიზნით, სამუშაო ჯგუფის ფორმირება;
4. პროკურატურის მუშაკთა პროფესიული მომზადება/გადამზადების მიზნით სხვადასხვა მიმართულების სასწავლო პროექტების დაგეგმვა და განხორციელება;
5. პროკურორებისათვის მინიმუმ 3 ფართომასშტაბიანი ტრენინგის ჩატარება; 
6. განხორციელებული სასწავლო აქტივობების ხარისხის მონიტორინგი და წლიური ანგარიშის მომზადება;
7. სისტემისათვის ახალი და კვალიფიციური კადრების შერჩევის მიზნით, კონკურსების დაგეგმვა და განხორციელება;
8. ტრეინინგის საჭიროებათა ანალიზის ელ. მოდულის შემუშავება;                                                                                                                                     
9. მომდევნო წლის ტრენინგ-საჭიროებათა ანალიზის ჩატარება;
10. მომდევნო წლის წინასწარი სამოქმედო გეგმისა და ტრენინგ-კალენდრის მომზადება.  11. პროკურატურის მუშაკთა ობიექტური და გამჭვირვალე  შეფასების სისტემის შექმნა;       
                 </t>
  </si>
  <si>
    <t xml:space="preserve">                                                                    
1. პროკურატურის მუშაკთა პროფესიული მომზადება/გადამზადების მიზნით სხვადასხვა მიმართულების სასწავლო პროექტების დაგეგმვა და განხორციელება;                                                                                                                           2.   პროკურორებისათვის მინიმუმ 3 ფართომასშტაბიანი ტრენინგის ჩატარება;
3. განხორციელებული სასწავლო აქტივობების ხარისხის მონიტორინგი და წლიური ანგარიშის მომზადება;
4. სისტემისათვის ახალი და კვალიფიციური კადრების შერჩევის მიზნით, კონკურსების დაგეგმვა და განხორციელება;                                                                                                                                               
5. მომდევნო წლის ტრენინგ-საჭიროებათა ანალიზის ჩატარება;
6. მომდევნო წლის წინასწარი სამოქმედო გეგმისა და ტრენინგ-კალენდრის მომზადება. 7.                                                                                                 
8. შეფასების სისტემის პრაქტიკაში დანერგვა;
9. შეფასების სისტემის კონტროლის მექანიზმის დაწესება; 
</t>
  </si>
  <si>
    <t xml:space="preserve">
1. პროკურატურის მუშაკთა პროფესიული მომზადება/გადამზადების მიზნით სხვადასხვა მიმართულების სასწავლო პროექტების დაგეგმვა და განხორციელება;                                                                                                                        2.   პროკურორებისათვის მინიმუმ 3 ფართომასშტაბიანი ტრენინგის ჩატარება;
3. განხორციელებული სასწავლო აქტივობების ხარისხის მონიტორინგი და წლიური ანგარიშის მომზადება;
4. სისტემისათვის ახალი და კვალიფიციური კადრების შერჩევის მიზნით, კონკურსების დაგეგმვა და განხორციელება;                                                                                                                                               
5. მომდევნო წლის ტრენინგ-საჭიროებათა ანალიზის ჩატარება;
6. მომდევნო წლის წინასწარი სამოქმედო გეგმისა და ტრენინგ-კალენდრის მომზადება.  7. პროკურორების შეფასების სისტემის ეფექტიანობის დასადგენად კვლევის ჩატარება 
</t>
  </si>
  <si>
    <t>1. პროკურორებისათვის მინიმუმ 3 ფართომასშტაბიანი ტრენინგის ჩატარება ; 2.  სისტემისათვის ახალი და კვალიფიციური კადრების შერჩევის მიზნით, კონკურსების დაგეგმვა და განხორციელება; 3.  მომდევნო წლის ტრენინგ-საჭიროებათა ანალიზის ჩატარება; 4.  მომდევნო წლის წინასწარი სამოქმედო გეგმისა და ტრენინგ-კალენდრის მომზადება;  5. პროკურორების შეფასების სისტემის ეფექტიანობის დასადგენად ჩატარებული კვლევის შედეგების გათვალისწინებით შეფასების სისტემაში ცვლილებების განხორციელება</t>
  </si>
  <si>
    <t>140 130 ლარი</t>
  </si>
  <si>
    <t>250 000 ლარი</t>
  </si>
  <si>
    <t>მიმართულება 5 -  პროკურორთა დისციპლინური პასუხისმგებლობისა და თანამდებობიდან გათავისუფლების პროცედურების დახვეწა</t>
  </si>
  <si>
    <t>1. პროკურატურის მუშაკთა ეთიკის კოდექსში განხორციელებული ცვლილებები; 2. პროკურორთა დისციპლინური პასუხისმგებლობისა და გათავისუფლების პროცედურაში განხორციელებული ცვლილებები</t>
  </si>
  <si>
    <t>პროკურატურის მუშაკთა დისციპლინური პასუხისმგებლობისა და გათავისუფლების მკაფიო წესების შემუშავება</t>
  </si>
  <si>
    <t>1. წინადადებების შემუშავება პროკურატურის მუშაკთა ეთიკის კოდექსის გადასახედად; 2.წინადადებების შემუშავება  პროკურორთა დანიშვნისა და თანამდებობიდან გათავისუფლების მკაფიო საფუძვლების გასაწერად</t>
  </si>
  <si>
    <t xml:space="preserve">1. ეთიკის ახალი კოდექსის მიღება; 2. პროკურორთა დანიშვნისა დ თანამდებობიდან გათავისუფლების  მკაფიო წესების შემუშავება; 3. დისციპლინური პასუხისმგებლობის კოლეგიური ორგანოს შექმნა; 4.  ეთიკის საკითხებში ტრენინგის ორგანიზება.  </t>
  </si>
  <si>
    <t>20 000 ლარი</t>
  </si>
  <si>
    <t>მიმართულება 6 - პროკურატურაში სამუშაო გარემოსა და პროკურორთა მოტივაციის სისტემის გაუმჯობესება</t>
  </si>
  <si>
    <r>
      <t xml:space="preserve">1.სისხლის სამართლის საქმისწარმოების ელექტრონული სისტემის დახვეწაზე მომუშავე სამუშაო ჯგუფის შექმნა;                                             2. სისხლის სამართლის საქმისწარმოების ელექტრონული სისტემის დახვეწის მიზნით განხორციელებული ცვლილებების რაოდენობა;                                                                    3.  ადამიანური რესურსების მართვის ელექტრონული პროგრამის (HR ელექტრონული პროგრამა) შექმნა  და იმპლემენტაცია;
4. პროკურორთა დატვირთვის ელექტრონული მოდულის შექმნა;
5.  პროკურორთა კმაყოფილების დონისა  და პრობლემური საკითხების ანალიზების რაოდენობა;           </t>
    </r>
    <r>
      <rPr>
        <b/>
        <sz val="8.5"/>
        <rFont val="Calibri"/>
        <family val="2"/>
        <scheme val="minor"/>
      </rPr>
      <t xml:space="preserve">                                                                                                                                   6. ელექტრონული პროგრამების  მონიტორინგის შედეგების  ამსახველი ანგარიშების რაოდენობა;                                                                                              7. პროკურორთა კმაყოფილების დონის კვლევების რაოდენობა.                                                                                        
</t>
    </r>
  </si>
  <si>
    <r>
      <t xml:space="preserve">1. სისხლის სამართლის საქმის წარმოების ელექტრონულ პროგრამაში პროკურორთა საჭიროებებზე მორგებული ცვლილებების განხორციელება;
2. ადამიანური რესურსების მართვის ელექტრონული პროგრამის (HR ელექტრონული პროგრამა) შემუშავება;
3. პროკურორთა დატვირთვის ელექტრონული პროგრამის შემუშავება;                                                                                                 5. ელექტრონული პროგრამების  მონიტორინგის შედეგების  ამსახველი მინიმუმ 1 ანგარიშის მომზადება;                                                                                                              </t>
    </r>
    <r>
      <rPr>
        <b/>
        <sz val="8.5"/>
        <rFont val="Times New Roman"/>
        <family val="1"/>
        <charset val="204"/>
      </rPr>
      <t xml:space="preserve">6. პროკურატურის ორი ახალი შენობის გახსნა;   </t>
    </r>
    <r>
      <rPr>
        <b/>
        <sz val="8.5"/>
        <rFont val="Times New Roman"/>
        <family val="1"/>
      </rPr>
      <t xml:space="preserve">       </t>
    </r>
    <r>
      <rPr>
        <b/>
        <sz val="8.5"/>
        <rFont val="Times New Roman"/>
        <family val="1"/>
        <charset val="204"/>
      </rPr>
      <t xml:space="preserve">                                                                                                                                       7. პროკურატურის თანამშრომლების საჭირო ინვენტარით უზრუნველყოფა;                                                                        8. არსებული ინვენტარის განახლება;      9. მთავარი პროკურატურის ადმინისტრაციულ შენობაში ტრეინინგ- ცენტრის მოდერნიზაცია;                                    9. პროკურატურის ავტოპარკის ნაწილის განახლება.</t>
    </r>
  </si>
  <si>
    <t>შემოთავაზება 146 627 ლარი</t>
  </si>
  <si>
    <t xml:space="preserve">მიმართულება 7 -  საზოგადოების წინაშე ანგარიშვალდებული პროკურატურა     </t>
  </si>
  <si>
    <t>40 000 ლარი</t>
  </si>
  <si>
    <t>მიმართულება 8 - არასრულწლოვანთა მართლმსაჯულება</t>
  </si>
  <si>
    <r>
      <t xml:space="preserve">1. არასრულწლოვანთა საქმეებზე პროკურორთა გადამზადება;                                                                                                                       2. . შესაბამისი ტრეინინგ-მოდულების შემუშავება და დანერგვა;                                                                 3. არასრულწლოვანთა შორის დანაშაულის გამომწვევი მიზეზების დასადგენად კვლევების ჩატარება;                                                                                                                             4. კვლევების საფუძველზე შესაბამისი რეკომენდაციების მომზადება და პრევენციული ღონისძიებების დაგეგმვა;                                                                                    5. პროკურატურის მსხვილ სტრუქტურულ დანაყოფებში არასრულწლოვანთა საქმეებზე სპეციალიზირებული მინიმუმ ერთი პროკურორის გამოყოფა.    </t>
    </r>
    <r>
      <rPr>
        <b/>
        <sz val="8.5"/>
        <rFont val="Times New Roman"/>
        <family val="1"/>
      </rPr>
      <t>6. არასრულწლოვანთა კოდექსის იმპლემენტაცია</t>
    </r>
  </si>
  <si>
    <t>90 000 ლარი</t>
  </si>
  <si>
    <t>30 000 ლარი</t>
  </si>
  <si>
    <t xml:space="preserve">მიმართულება 9 - პროკურატურის როლის გაზრდა დანაშაულის პრევენციის პროცესში </t>
  </si>
  <si>
    <t>მიმართულება 10 - საერთაშორისო თანამშრომლობის გააქტიურება</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</si>
</sst>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a_r_i_-;\-* #,##0.00\ _L_a_r_i_-;_-* &quot;-&quot;??\ _L_a_r_i_-;_-@_-"/>
    <numFmt numFmtId="164" formatCode="#,##0.00_ ;[Red]\-#,##0.00\ "/>
    <numFmt numFmtId="165" formatCode="_(* #,##0_);_(* \(#,##0\);_(* &quot;-&quot;??_);_(@_)"/>
  </numFmts>
  <fonts count="130">
    <font>
      <sz val="11"/>
      <color theme="1"/>
      <name val="Calibri"/>
      <family val="2"/>
      <scheme val="minor"/>
    </font>
    <font>
      <sz val="11"/>
      <color theme="1"/>
      <name val="Calibri"/>
      <family val="2"/>
      <scheme val="minor"/>
    </font>
    <font>
      <b/>
      <sz val="9"/>
      <name val="Sylfaen"/>
      <family val="1"/>
    </font>
    <font>
      <b/>
      <sz val="8.5"/>
      <color theme="0"/>
      <name val="Sylfaen"/>
      <family val="1"/>
    </font>
    <font>
      <sz val="8.5"/>
      <color theme="1"/>
      <name val="Sylfaen"/>
      <family val="1"/>
    </font>
    <font>
      <b/>
      <sz val="14"/>
      <color theme="1"/>
      <name val="Calibri"/>
      <family val="2"/>
      <scheme val="minor"/>
    </font>
    <font>
      <sz val="9"/>
      <name val="Sylfaen"/>
      <family val="1"/>
    </font>
    <font>
      <b/>
      <sz val="11"/>
      <color theme="0"/>
      <name val="Calibri"/>
      <family val="2"/>
      <charset val="1"/>
      <scheme val="minor"/>
    </font>
    <font>
      <sz val="11"/>
      <color theme="0"/>
      <name val="Calibri"/>
      <family val="2"/>
      <charset val="1"/>
      <scheme val="minor"/>
    </font>
    <font>
      <b/>
      <sz val="8"/>
      <color theme="1"/>
      <name val="AcadNusx"/>
    </font>
    <font>
      <b/>
      <sz val="8"/>
      <name val="AcadNusx"/>
    </font>
    <font>
      <sz val="8"/>
      <name val="AcadNusx"/>
    </font>
    <font>
      <sz val="9"/>
      <color theme="1"/>
      <name val="Sylfaen"/>
      <family val="1"/>
      <charset val="204"/>
    </font>
    <font>
      <b/>
      <sz val="8"/>
      <name val="Sylfaen"/>
      <family val="1"/>
    </font>
    <font>
      <sz val="8"/>
      <name val="Calibri"/>
      <family val="2"/>
      <charset val="204"/>
      <scheme val="minor"/>
    </font>
    <font>
      <sz val="8"/>
      <name val="Arial"/>
      <family val="2"/>
    </font>
    <font>
      <sz val="8"/>
      <color theme="1"/>
      <name val="AcadNusx"/>
    </font>
    <font>
      <b/>
      <vertAlign val="superscript"/>
      <sz val="8"/>
      <color theme="1"/>
      <name val="AcadNusx"/>
    </font>
    <font>
      <b/>
      <vertAlign val="superscript"/>
      <sz val="8"/>
      <name val="AcadNusx"/>
    </font>
    <font>
      <sz val="8"/>
      <name val="Times New Roman"/>
      <family val="1"/>
      <charset val="204"/>
    </font>
    <font>
      <b/>
      <sz val="8"/>
      <name val="Calibri"/>
      <family val="2"/>
      <scheme val="minor"/>
    </font>
    <font>
      <sz val="8"/>
      <color rgb="FF7030A0"/>
      <name val="AcadNusx"/>
    </font>
    <font>
      <b/>
      <sz val="8"/>
      <color indexed="8"/>
      <name val="AcadNusx"/>
    </font>
    <font>
      <b/>
      <sz val="9"/>
      <color indexed="8"/>
      <name val="AcadNusx"/>
    </font>
    <font>
      <sz val="8"/>
      <color indexed="8"/>
      <name val="AcadNusx"/>
    </font>
    <font>
      <b/>
      <sz val="8"/>
      <name val="Arial"/>
      <family val="2"/>
    </font>
    <font>
      <sz val="8"/>
      <color theme="1"/>
      <name val="Sylfaen"/>
      <family val="1"/>
      <charset val="204"/>
    </font>
    <font>
      <sz val="10"/>
      <color theme="1"/>
      <name val="Sylfaen"/>
      <family val="1"/>
      <charset val="204"/>
    </font>
    <font>
      <b/>
      <sz val="9"/>
      <color theme="0"/>
      <name val="Sylfaen"/>
      <family val="1"/>
    </font>
    <font>
      <b/>
      <sz val="8.5"/>
      <name val="Times New Roman"/>
      <family val="1"/>
      <charset val="204"/>
    </font>
    <font>
      <sz val="8.5"/>
      <name val="Times New Roman"/>
      <family val="1"/>
      <charset val="204"/>
    </font>
    <font>
      <sz val="8.5"/>
      <color rgb="FFFF0000"/>
      <name val="Times New Roman"/>
      <family val="1"/>
    </font>
    <font>
      <sz val="8.5"/>
      <name val="Calibri"/>
      <family val="2"/>
      <scheme val="minor"/>
    </font>
    <font>
      <sz val="8.5"/>
      <name val="Times New Roman"/>
      <family val="1"/>
    </font>
    <font>
      <b/>
      <sz val="9"/>
      <color indexed="81"/>
      <name val="Tahoma"/>
      <family val="2"/>
    </font>
    <font>
      <sz val="9"/>
      <color indexed="81"/>
      <name val="Tahoma"/>
      <family val="2"/>
    </font>
    <font>
      <b/>
      <sz val="11"/>
      <color theme="1"/>
      <name val="AcadNusx"/>
    </font>
    <font>
      <b/>
      <sz val="14"/>
      <color theme="1"/>
      <name val="AcadNusx"/>
    </font>
    <font>
      <b/>
      <sz val="8.5"/>
      <color theme="9" tint="0.59999389629810485"/>
      <name val="Sylfaen"/>
      <family val="1"/>
    </font>
    <font>
      <b/>
      <sz val="8.5"/>
      <name val="Sylfaen"/>
      <family val="1"/>
    </font>
    <font>
      <sz val="8.5"/>
      <name val="Sylfaen"/>
      <family val="1"/>
    </font>
    <font>
      <b/>
      <sz val="8.5"/>
      <color rgb="FFFFFF00"/>
      <name val="Sylfaen"/>
      <family val="1"/>
    </font>
    <font>
      <b/>
      <sz val="8.5"/>
      <name val="Sylfaen"/>
      <family val="1"/>
      <charset val="204"/>
    </font>
    <font>
      <sz val="8.5"/>
      <color theme="0"/>
      <name val="Calibri"/>
      <family val="2"/>
      <scheme val="minor"/>
    </font>
    <font>
      <sz val="8.5"/>
      <name val="Sylfaen"/>
      <family val="1"/>
      <charset val="204"/>
    </font>
    <font>
      <sz val="8.5"/>
      <color rgb="FFFF0000"/>
      <name val="Sylfaen"/>
      <family val="1"/>
    </font>
    <font>
      <b/>
      <sz val="8.5"/>
      <color rgb="FFFFFF00"/>
      <name val="Calibri"/>
      <family val="2"/>
      <scheme val="minor"/>
    </font>
    <font>
      <sz val="8.5"/>
      <color rgb="FFFFFF00"/>
      <name val="Sylfaen"/>
      <family val="1"/>
    </font>
    <font>
      <sz val="8.5"/>
      <color theme="0"/>
      <name val="Sylfaen"/>
      <family val="1"/>
    </font>
    <font>
      <b/>
      <sz val="8.5"/>
      <color rgb="FFFF0000"/>
      <name val="Sylfaen"/>
      <family val="1"/>
    </font>
    <font>
      <sz val="11"/>
      <color rgb="FFFFFF00"/>
      <name val="Calibri"/>
      <family val="2"/>
      <scheme val="minor"/>
    </font>
    <font>
      <sz val="10"/>
      <name val="Sylfaen"/>
      <family val="1"/>
      <charset val="204"/>
    </font>
    <font>
      <sz val="9"/>
      <name val="Sylfaen"/>
      <family val="1"/>
      <charset val="204"/>
    </font>
    <font>
      <sz val="8.5"/>
      <color theme="9" tint="-0.249977111117893"/>
      <name val="Sylfaen"/>
      <family val="1"/>
      <charset val="204"/>
    </font>
    <font>
      <b/>
      <sz val="8.5"/>
      <color theme="0"/>
      <name val="Calibri"/>
      <family val="2"/>
      <scheme val="minor"/>
    </font>
    <font>
      <u/>
      <sz val="8.5"/>
      <name val="Times New Roman"/>
      <family val="1"/>
      <charset val="204"/>
    </font>
    <font>
      <sz val="8.5"/>
      <name val="ა"/>
      <charset val="1"/>
    </font>
    <font>
      <sz val="8.5"/>
      <color rgb="FF00B050"/>
      <name val="Sylfaen"/>
      <family val="1"/>
      <charset val="204"/>
    </font>
    <font>
      <b/>
      <sz val="14"/>
      <color theme="1"/>
      <name val="Sylfaen"/>
      <family val="1"/>
    </font>
    <font>
      <b/>
      <sz val="8"/>
      <color indexed="8"/>
      <name val="Sylfaen"/>
      <family val="1"/>
      <charset val="204"/>
    </font>
    <font>
      <sz val="8"/>
      <color theme="1"/>
      <name val="Sylfaen"/>
      <family val="1"/>
    </font>
    <font>
      <b/>
      <sz val="8"/>
      <color theme="1"/>
      <name val="Sylfaen"/>
      <family val="1"/>
    </font>
    <font>
      <b/>
      <sz val="8"/>
      <color indexed="8"/>
      <name val="Sylfaen"/>
      <family val="1"/>
    </font>
    <font>
      <sz val="8"/>
      <name val="Sylfaen"/>
      <family val="1"/>
    </font>
    <font>
      <sz val="8"/>
      <color rgb="FFFF0000"/>
      <name val="Sylfaen"/>
      <family val="1"/>
    </font>
    <font>
      <sz val="8"/>
      <color indexed="8"/>
      <name val="Sylfaen"/>
      <family val="1"/>
    </font>
    <font>
      <sz val="9"/>
      <color indexed="8"/>
      <name val="Sylfaen"/>
      <family val="1"/>
    </font>
    <font>
      <sz val="8.5"/>
      <color indexed="8"/>
      <name val="Sylfaen"/>
      <family val="1"/>
    </font>
    <font>
      <b/>
      <sz val="8"/>
      <color indexed="81"/>
      <name val="Tahoma"/>
      <family val="2"/>
      <charset val="204"/>
    </font>
    <font>
      <sz val="8"/>
      <color indexed="81"/>
      <name val="Tahoma"/>
      <family val="2"/>
      <charset val="204"/>
    </font>
    <font>
      <sz val="8.5"/>
      <name val="Calibri"/>
      <family val="2"/>
      <charset val="204"/>
    </font>
    <font>
      <sz val="8.5"/>
      <name val="Calibri"/>
      <family val="2"/>
    </font>
    <font>
      <sz val="8.5"/>
      <name val="Sylfaen"/>
      <family val="2"/>
    </font>
    <font>
      <b/>
      <sz val="8.5"/>
      <name val="Calibri"/>
      <family val="2"/>
    </font>
    <font>
      <b/>
      <sz val="8.5"/>
      <name val="Calibri"/>
      <family val="2"/>
      <charset val="204"/>
    </font>
    <font>
      <sz val="8.5"/>
      <name val="Sylfaen"/>
      <family val="2"/>
      <charset val="204"/>
    </font>
    <font>
      <b/>
      <sz val="9"/>
      <color indexed="81"/>
      <name val="Tahoma"/>
      <family val="2"/>
      <charset val="204"/>
    </font>
    <font>
      <b/>
      <sz val="11"/>
      <name val="Sylfaen"/>
      <family val="1"/>
    </font>
    <font>
      <b/>
      <sz val="9"/>
      <name val="Sylfaen"/>
      <family val="1"/>
      <charset val="204"/>
    </font>
    <font>
      <b/>
      <sz val="9"/>
      <color theme="1"/>
      <name val="Sylfaen"/>
      <family val="1"/>
      <charset val="204"/>
    </font>
    <font>
      <b/>
      <sz val="11"/>
      <color rgb="FFC00000"/>
      <name val="Sylfaen"/>
      <family val="1"/>
      <charset val="204"/>
    </font>
    <font>
      <b/>
      <sz val="9"/>
      <name val="Times New Roman"/>
      <family val="1"/>
      <charset val="204"/>
    </font>
    <font>
      <sz val="9"/>
      <name val="Times New Roman"/>
      <family val="1"/>
      <charset val="204"/>
    </font>
    <font>
      <sz val="9"/>
      <name val="Times New Roman"/>
      <family val="1"/>
    </font>
    <font>
      <sz val="9"/>
      <color indexed="81"/>
      <name val="Tahoma"/>
      <family val="2"/>
      <charset val="204"/>
    </font>
    <font>
      <b/>
      <sz val="14"/>
      <name val="Sylfaen"/>
      <family val="1"/>
    </font>
    <font>
      <sz val="8.5"/>
      <name val="Calibri"/>
      <family val="2"/>
      <charset val="1"/>
    </font>
    <font>
      <b/>
      <sz val="14"/>
      <name val="Calibri"/>
      <family val="2"/>
      <scheme val="minor"/>
    </font>
    <font>
      <b/>
      <sz val="8.5"/>
      <name val="Calibri"/>
      <family val="2"/>
      <scheme val="minor"/>
    </font>
    <font>
      <b/>
      <i/>
      <u/>
      <sz val="8.5"/>
      <name val="Sylfaen"/>
      <family val="1"/>
      <charset val="204"/>
    </font>
    <font>
      <b/>
      <i/>
      <u/>
      <sz val="8.5"/>
      <name val="Times New Roman"/>
      <family val="1"/>
      <charset val="204"/>
    </font>
    <font>
      <sz val="8.5"/>
      <name val="ა"/>
    </font>
    <font>
      <sz val="11"/>
      <name val="Calibri"/>
      <family val="2"/>
      <scheme val="minor"/>
    </font>
    <font>
      <b/>
      <sz val="12"/>
      <name val="Calibri"/>
      <family val="2"/>
      <scheme val="minor"/>
    </font>
    <font>
      <sz val="8.5"/>
      <color rgb="FFFF0000"/>
      <name val="Times New Roman"/>
      <family val="1"/>
      <charset val="204"/>
    </font>
    <font>
      <sz val="8.5"/>
      <color rgb="FF000000"/>
      <name val="Sylfaen"/>
      <family val="1"/>
    </font>
    <font>
      <b/>
      <sz val="8.5"/>
      <color theme="1"/>
      <name val="Sylfaen"/>
      <family val="1"/>
    </font>
    <font>
      <sz val="8.5"/>
      <color rgb="FF000000"/>
      <name val="Sylfaen"/>
      <family val="1"/>
      <charset val="204"/>
    </font>
    <font>
      <sz val="8.5"/>
      <color theme="1"/>
      <name val="Sylfaen"/>
      <family val="1"/>
      <charset val="204"/>
    </font>
    <font>
      <b/>
      <i/>
      <u/>
      <sz val="8.5"/>
      <color theme="1"/>
      <name val="Sylfaen"/>
      <family val="1"/>
      <charset val="204"/>
    </font>
    <font>
      <b/>
      <i/>
      <sz val="8.5"/>
      <color theme="1"/>
      <name val="Sylfaen"/>
      <family val="1"/>
    </font>
    <font>
      <sz val="8.5"/>
      <color rgb="FFC00000"/>
      <name val="Sylfaen"/>
      <family val="1"/>
      <charset val="204"/>
    </font>
    <font>
      <b/>
      <i/>
      <sz val="8.5"/>
      <name val="Sylfaen"/>
      <family val="1"/>
    </font>
    <font>
      <b/>
      <sz val="8.5"/>
      <color theme="0"/>
      <name val="Sylfaen"/>
      <family val="1"/>
      <charset val="204"/>
    </font>
    <font>
      <sz val="8.5"/>
      <color theme="1"/>
      <name val="Calibri"/>
      <family val="2"/>
      <charset val="204"/>
      <scheme val="minor"/>
    </font>
    <font>
      <sz val="8.5"/>
      <color rgb="FF000000"/>
      <name val="Times New Roman"/>
      <family val="1"/>
      <charset val="204"/>
    </font>
    <font>
      <sz val="8.5"/>
      <color theme="1"/>
      <name val="Times New Roman"/>
      <family val="1"/>
      <charset val="204"/>
    </font>
    <font>
      <b/>
      <i/>
      <sz val="8.5"/>
      <color theme="1"/>
      <name val="Times New Roman"/>
      <family val="1"/>
      <charset val="204"/>
    </font>
    <font>
      <sz val="8.5"/>
      <color theme="1"/>
      <name val="Times New Roman"/>
      <family val="1"/>
    </font>
    <font>
      <sz val="8.5"/>
      <color rgb="FF4F81BD"/>
      <name val="Sylfaen"/>
      <family val="1"/>
      <charset val="204"/>
    </font>
    <font>
      <sz val="8.5"/>
      <color rgb="FF4F81BD"/>
      <name val="Times New Roman"/>
      <family val="1"/>
      <charset val="204"/>
    </font>
    <font>
      <b/>
      <i/>
      <u/>
      <sz val="8.5"/>
      <color theme="1"/>
      <name val="Times New Roman"/>
      <family val="1"/>
      <charset val="204"/>
    </font>
    <font>
      <sz val="9"/>
      <color theme="1"/>
      <name val="Sylfaen"/>
      <family val="1"/>
    </font>
    <font>
      <b/>
      <i/>
      <u/>
      <sz val="9"/>
      <color theme="1"/>
      <name val="Sylfaen"/>
      <family val="1"/>
      <charset val="204"/>
    </font>
    <font>
      <sz val="8.5"/>
      <color rgb="FF000000"/>
      <name val="Calibri"/>
      <family val="2"/>
      <charset val="204"/>
      <scheme val="minor"/>
    </font>
    <font>
      <b/>
      <sz val="8.5"/>
      <color theme="1"/>
      <name val="Sylfaen"/>
      <family val="1"/>
      <charset val="204"/>
    </font>
    <font>
      <b/>
      <sz val="8.5"/>
      <color theme="1"/>
      <name val="Times New Roman"/>
      <family val="1"/>
      <charset val="204"/>
    </font>
    <font>
      <b/>
      <u/>
      <sz val="8.5"/>
      <color theme="1"/>
      <name val="Sylfaen"/>
      <family val="1"/>
    </font>
    <font>
      <sz val="8.5"/>
      <color theme="0"/>
      <name val="Times New Roman"/>
      <family val="1"/>
      <charset val="204"/>
    </font>
    <font>
      <sz val="8.5"/>
      <color theme="0"/>
      <name val="Sylfaen"/>
      <family val="1"/>
      <charset val="204"/>
    </font>
    <font>
      <b/>
      <i/>
      <sz val="8.5"/>
      <color theme="1"/>
      <name val="Times New Roman"/>
      <family val="1"/>
    </font>
    <font>
      <sz val="8.5"/>
      <color theme="1"/>
      <name val="ა"/>
    </font>
    <font>
      <b/>
      <i/>
      <u/>
      <sz val="8.5"/>
      <color theme="1"/>
      <name val="ა"/>
      <charset val="1"/>
    </font>
    <font>
      <sz val="8.5"/>
      <color theme="1"/>
      <name val="ა"/>
      <charset val="1"/>
    </font>
    <font>
      <sz val="8.5"/>
      <color rgb="FF00B050"/>
      <name val="Sylfaen"/>
      <family val="1"/>
    </font>
    <font>
      <b/>
      <sz val="8.5"/>
      <color theme="0"/>
      <name val="Times New Roman"/>
      <family val="1"/>
      <charset val="204"/>
    </font>
    <font>
      <b/>
      <u/>
      <sz val="8.5"/>
      <color theme="1"/>
      <name val="Times New Roman"/>
      <family val="1"/>
    </font>
    <font>
      <b/>
      <sz val="10"/>
      <name val="Calibri"/>
      <family val="1"/>
      <charset val="204"/>
      <scheme val="minor"/>
    </font>
    <font>
      <b/>
      <sz val="8.5"/>
      <name val="Times New Roman"/>
      <family val="1"/>
    </font>
    <font>
      <b/>
      <sz val="9"/>
      <name val="Calibri"/>
      <family val="1"/>
      <charset val="204"/>
      <scheme val="minor"/>
    </font>
  </fonts>
  <fills count="2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rgb="FFA5A5A5"/>
      </patternFill>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indexed="9"/>
        <bgColor indexed="64"/>
      </patternFill>
    </fill>
    <fill>
      <patternFill patternType="solid">
        <fgColor theme="3" tint="0.59999389629810485"/>
        <bgColor indexed="64"/>
      </patternFill>
    </fill>
    <fill>
      <patternFill patternType="solid">
        <fgColor indexed="22"/>
        <bgColor indexed="64"/>
      </patternFill>
    </fill>
    <fill>
      <patternFill patternType="solid">
        <fgColor theme="4"/>
        <bgColor indexed="64"/>
      </patternFill>
    </fill>
    <fill>
      <patternFill patternType="solid">
        <fgColor rgb="FF92D050"/>
        <bgColor indexed="64"/>
      </patternFill>
    </fill>
  </fills>
  <borders count="2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theme="0" tint="-0.34998626667073579"/>
      </right>
      <top style="medium">
        <color indexed="64"/>
      </top>
      <bottom/>
      <diagonal/>
    </border>
    <border>
      <left style="medium">
        <color indexed="64"/>
      </left>
      <right style="hair">
        <color theme="0" tint="-0.34998626667073579"/>
      </right>
      <top/>
      <bottom/>
      <diagonal/>
    </border>
    <border>
      <left style="medium">
        <color indexed="64"/>
      </left>
      <right style="hair">
        <color theme="0" tint="-0.34998626667073579"/>
      </right>
      <top/>
      <bottom style="medium">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medium">
        <color indexed="64"/>
      </left>
      <right style="hair">
        <color theme="0" tint="-0.34998626667073579"/>
      </right>
      <top style="medium">
        <color indexed="64"/>
      </top>
      <bottom style="medium">
        <color indexed="64"/>
      </bottom>
      <diagonal/>
    </border>
    <border>
      <left style="hair">
        <color theme="0" tint="-0.34998626667073579"/>
      </left>
      <right style="hair">
        <color theme="0" tint="-0.34998626667073579"/>
      </right>
      <top style="medium">
        <color indexed="64"/>
      </top>
      <bottom style="medium">
        <color indexed="64"/>
      </bottom>
      <diagonal/>
    </border>
    <border>
      <left style="hair">
        <color theme="0" tint="-0.34998626667073579"/>
      </left>
      <right style="medium">
        <color indexed="64"/>
      </right>
      <top style="medium">
        <color indexed="64"/>
      </top>
      <bottom style="medium">
        <color indexed="64"/>
      </bottom>
      <diagonal/>
    </border>
    <border>
      <left style="medium">
        <color indexed="64"/>
      </left>
      <right style="hair">
        <color theme="0" tint="-0.34998626667073579"/>
      </right>
      <top style="medium">
        <color indexed="64"/>
      </top>
      <bottom style="hair">
        <color theme="0" tint="-0.34998626667073579"/>
      </bottom>
      <diagonal/>
    </border>
    <border>
      <left style="hair">
        <color theme="0" tint="-0.34998626667073579"/>
      </left>
      <right style="hair">
        <color theme="0" tint="-0.34998626667073579"/>
      </right>
      <top style="medium">
        <color indexed="64"/>
      </top>
      <bottom style="hair">
        <color theme="0" tint="-0.34998626667073579"/>
      </bottom>
      <diagonal/>
    </border>
    <border>
      <left style="hair">
        <color theme="0" tint="-0.34998626667073579"/>
      </left>
      <right style="medium">
        <color indexed="64"/>
      </right>
      <top style="medium">
        <color indexed="64"/>
      </top>
      <bottom style="hair">
        <color theme="0" tint="-0.34998626667073579"/>
      </bottom>
      <diagonal/>
    </border>
    <border>
      <left style="hair">
        <color theme="0" tint="-0.34998626667073579"/>
      </left>
      <right style="medium">
        <color indexed="64"/>
      </right>
      <top style="hair">
        <color theme="0" tint="-0.34998626667073579"/>
      </top>
      <bottom style="hair">
        <color theme="0" tint="-0.34998626667073579"/>
      </bottom>
      <diagonal/>
    </border>
    <border>
      <left style="medium">
        <color indexed="64"/>
      </left>
      <right style="hair">
        <color theme="0" tint="-0.34998626667073579"/>
      </right>
      <top style="hair">
        <color theme="0" tint="-0.34998626667073579"/>
      </top>
      <bottom style="medium">
        <color indexed="64"/>
      </bottom>
      <diagonal/>
    </border>
    <border>
      <left style="hair">
        <color theme="0" tint="-0.34998626667073579"/>
      </left>
      <right style="hair">
        <color theme="0" tint="-0.34998626667073579"/>
      </right>
      <top style="hair">
        <color theme="0" tint="-0.34998626667073579"/>
      </top>
      <bottom style="medium">
        <color indexed="64"/>
      </bottom>
      <diagonal/>
    </border>
    <border>
      <left style="hair">
        <color theme="0" tint="-0.34998626667073579"/>
      </left>
      <right style="medium">
        <color indexed="64"/>
      </right>
      <top style="hair">
        <color theme="0" tint="-0.34998626667073579"/>
      </top>
      <bottom style="medium">
        <color indexed="64"/>
      </bottom>
      <diagonal/>
    </border>
    <border>
      <left style="hair">
        <color theme="0" tint="-0.34998626667073579"/>
      </left>
      <right style="hair">
        <color theme="0" tint="-0.34998626667073579"/>
      </right>
      <top style="medium">
        <color indexed="64"/>
      </top>
      <bottom/>
      <diagonal/>
    </border>
    <border>
      <left style="double">
        <color rgb="FF3F3F3F"/>
      </left>
      <right style="double">
        <color rgb="FF3F3F3F"/>
      </right>
      <top style="double">
        <color rgb="FF3F3F3F"/>
      </top>
      <bottom style="double">
        <color rgb="FF3F3F3F"/>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bottom/>
      <diagonal/>
    </border>
    <border>
      <left style="medium">
        <color indexed="64"/>
      </left>
      <right style="hair">
        <color indexed="64"/>
      </right>
      <top/>
      <bottom/>
      <diagonal/>
    </border>
    <border>
      <left style="hair">
        <color indexed="64"/>
      </left>
      <right style="hair">
        <color indexed="64"/>
      </right>
      <top style="hair">
        <color indexed="64"/>
      </top>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ashed">
        <color theme="1" tint="0.34998626667073579"/>
      </right>
      <top style="medium">
        <color indexed="64"/>
      </top>
      <bottom/>
      <diagonal/>
    </border>
    <border>
      <left style="dashed">
        <color theme="1" tint="0.34998626667073579"/>
      </left>
      <right style="dashed">
        <color theme="1" tint="0.34998626667073579"/>
      </right>
      <top style="medium">
        <color indexed="64"/>
      </top>
      <bottom/>
      <diagonal/>
    </border>
    <border>
      <left style="dashed">
        <color theme="1" tint="0.34998626667073579"/>
      </left>
      <right/>
      <top style="medium">
        <color indexed="64"/>
      </top>
      <bottom style="dashed">
        <color theme="1" tint="0.34998626667073579"/>
      </bottom>
      <diagonal/>
    </border>
    <border>
      <left/>
      <right/>
      <top style="medium">
        <color indexed="64"/>
      </top>
      <bottom style="dashed">
        <color theme="1" tint="0.34998626667073579"/>
      </bottom>
      <diagonal/>
    </border>
    <border>
      <left/>
      <right style="dashed">
        <color theme="1" tint="0.34998626667073579"/>
      </right>
      <top/>
      <bottom style="medium">
        <color indexed="64"/>
      </bottom>
      <diagonal/>
    </border>
    <border>
      <left style="dashed">
        <color theme="1" tint="0.34998626667073579"/>
      </left>
      <right style="dashed">
        <color theme="1" tint="0.34998626667073579"/>
      </right>
      <top/>
      <bottom style="medium">
        <color indexed="64"/>
      </bottom>
      <diagonal/>
    </border>
    <border>
      <left style="medium">
        <color indexed="64"/>
      </left>
      <right style="dashed">
        <color theme="1" tint="0.34998626667073579"/>
      </right>
      <top style="medium">
        <color indexed="64"/>
      </top>
      <bottom style="medium">
        <color indexed="64"/>
      </bottom>
      <diagonal/>
    </border>
    <border>
      <left/>
      <right style="dashed">
        <color theme="1" tint="0.34998626667073579"/>
      </right>
      <top style="medium">
        <color indexed="64"/>
      </top>
      <bottom style="medium">
        <color indexed="64"/>
      </bottom>
      <diagonal/>
    </border>
    <border>
      <left style="dashed">
        <color theme="1" tint="0.34998626667073579"/>
      </left>
      <right style="dashed">
        <color theme="1" tint="0.34998626667073579"/>
      </right>
      <top style="medium">
        <color indexed="64"/>
      </top>
      <bottom style="medium">
        <color indexed="64"/>
      </bottom>
      <diagonal/>
    </border>
    <border>
      <left style="medium">
        <color indexed="64"/>
      </left>
      <right style="dashed">
        <color theme="1" tint="0.34998626667073579"/>
      </right>
      <top style="medium">
        <color indexed="64"/>
      </top>
      <bottom style="dashed">
        <color theme="1" tint="0.34998626667073579"/>
      </bottom>
      <diagonal/>
    </border>
    <border>
      <left style="dashed">
        <color theme="1" tint="0.34998626667073579"/>
      </left>
      <right style="dashed">
        <color theme="1" tint="0.34998626667073579"/>
      </right>
      <top style="medium">
        <color indexed="64"/>
      </top>
      <bottom style="dashed">
        <color theme="1" tint="0.34998626667073579"/>
      </bottom>
      <diagonal/>
    </border>
    <border>
      <left style="dashed">
        <color theme="1" tint="0.34998626667073579"/>
      </left>
      <right style="medium">
        <color indexed="64"/>
      </right>
      <top style="medium">
        <color indexed="64"/>
      </top>
      <bottom style="medium">
        <color indexed="64"/>
      </bottom>
      <diagonal/>
    </border>
    <border>
      <left style="medium">
        <color theme="1" tint="0.34998626667073579"/>
      </left>
      <right style="dashed">
        <color theme="1" tint="0.34998626667073579"/>
      </right>
      <top/>
      <bottom style="medium">
        <color theme="1" tint="0.34998626667073579"/>
      </bottom>
      <diagonal/>
    </border>
    <border>
      <left style="dashed">
        <color theme="1" tint="0.34998626667073579"/>
      </left>
      <right style="dashed">
        <color theme="1" tint="0.34998626667073579"/>
      </right>
      <top/>
      <bottom style="medium">
        <color theme="1" tint="0.34998626667073579"/>
      </bottom>
      <diagonal/>
    </border>
    <border>
      <left style="medium">
        <color indexed="64"/>
      </left>
      <right style="dashed">
        <color theme="1" tint="0.34998626667073579"/>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theme="0" tint="-0.34998626667073579"/>
      </right>
      <top style="medium">
        <color indexed="64"/>
      </top>
      <bottom/>
      <diagonal/>
    </border>
    <border>
      <left style="dashed">
        <color theme="1" tint="0.34998626667073579"/>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theme="0" tint="-0.34998626667073579"/>
      </left>
      <right/>
      <top style="medium">
        <color indexed="64"/>
      </top>
      <bottom style="medium">
        <color indexed="64"/>
      </bottom>
      <diagonal/>
    </border>
    <border>
      <left style="medium">
        <color indexed="64"/>
      </left>
      <right style="hair">
        <color theme="0" tint="-0.34998626667073579"/>
      </right>
      <top style="hair">
        <color theme="0" tint="-0.34998626667073579"/>
      </top>
      <bottom style="hair">
        <color theme="0" tint="-0.34998626667073579"/>
      </bottom>
      <diagonal/>
    </border>
    <border>
      <left/>
      <right style="hair">
        <color theme="0" tint="-0.34998626667073579"/>
      </right>
      <top style="medium">
        <color indexed="64"/>
      </top>
      <bottom style="medium">
        <color indexed="64"/>
      </bottom>
      <diagonal/>
    </border>
    <border>
      <left style="medium">
        <color indexed="64"/>
      </left>
      <right style="hair">
        <color theme="0" tint="-0.34998626667073579"/>
      </right>
      <top style="medium">
        <color indexed="64"/>
      </top>
      <bottom style="dashed">
        <color theme="1" tint="0.34998626667073579"/>
      </bottom>
      <diagonal/>
    </border>
    <border>
      <left/>
      <right style="dashed">
        <color theme="1" tint="0.34998626667073579"/>
      </right>
      <top style="medium">
        <color indexed="64"/>
      </top>
      <bottom style="dashed">
        <color theme="1" tint="0.34998626667073579"/>
      </bottom>
      <diagonal/>
    </border>
    <border>
      <left style="medium">
        <color indexed="64"/>
      </left>
      <right style="hair">
        <color theme="0" tint="-0.34998626667073579"/>
      </right>
      <top style="dashed">
        <color theme="1" tint="0.34998626667073579"/>
      </top>
      <bottom style="dashed">
        <color theme="1" tint="0.34998626667073579"/>
      </bottom>
      <diagonal/>
    </border>
    <border>
      <left/>
      <right style="dashed">
        <color theme="1" tint="0.34998626667073579"/>
      </right>
      <top style="dashed">
        <color theme="1" tint="0.34998626667073579"/>
      </top>
      <bottom style="dashed">
        <color theme="1" tint="0.34998626667073579"/>
      </bottom>
      <diagonal/>
    </border>
    <border>
      <left style="dashed">
        <color theme="1" tint="0.34998626667073579"/>
      </left>
      <right style="dashed">
        <color theme="1" tint="0.34998626667073579"/>
      </right>
      <top style="dashed">
        <color theme="1" tint="0.34998626667073579"/>
      </top>
      <bottom style="dashed">
        <color theme="1" tint="0.34998626667073579"/>
      </bottom>
      <diagonal/>
    </border>
    <border>
      <left style="medium">
        <color indexed="64"/>
      </left>
      <right style="hair">
        <color theme="0" tint="-0.34998626667073579"/>
      </right>
      <top style="dashed">
        <color theme="1" tint="0.34998626667073579"/>
      </top>
      <bottom style="medium">
        <color indexed="64"/>
      </bottom>
      <diagonal/>
    </border>
    <border>
      <left/>
      <right style="dashed">
        <color theme="1" tint="0.34998626667073579"/>
      </right>
      <top style="dashed">
        <color theme="1" tint="0.34998626667073579"/>
      </top>
      <bottom style="medium">
        <color indexed="64"/>
      </bottom>
      <diagonal/>
    </border>
    <border>
      <left style="dashed">
        <color theme="1" tint="0.34998626667073579"/>
      </left>
      <right style="dashed">
        <color theme="1" tint="0.34998626667073579"/>
      </right>
      <top style="dashed">
        <color theme="1" tint="0.34998626667073579"/>
      </top>
      <bottom style="medium">
        <color indexed="64"/>
      </bottom>
      <diagonal/>
    </border>
    <border>
      <left style="dashed">
        <color theme="1" tint="0.34998626667073579"/>
      </left>
      <right/>
      <top style="dashed">
        <color theme="1" tint="0.34998626667073579"/>
      </top>
      <bottom style="medium">
        <color indexed="64"/>
      </bottom>
      <diagonal/>
    </border>
    <border>
      <left style="dashed">
        <color theme="1" tint="0.34998626667073579"/>
      </left>
      <right/>
      <top style="dashed">
        <color theme="1" tint="0.34998626667073579"/>
      </top>
      <bottom style="dashed">
        <color theme="1" tint="0.34998626667073579"/>
      </bottom>
      <diagonal/>
    </border>
    <border>
      <left style="medium">
        <color indexed="64"/>
      </left>
      <right style="hair">
        <color theme="0" tint="-0.499984740745262"/>
      </right>
      <top style="medium">
        <color indexed="64"/>
      </top>
      <bottom style="hair">
        <color theme="0" tint="-0.499984740745262"/>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medium">
        <color indexed="64"/>
      </top>
      <bottom/>
      <diagonal/>
    </border>
    <border>
      <left style="hair">
        <color theme="0" tint="-0.499984740745262"/>
      </left>
      <right/>
      <top/>
      <bottom/>
      <diagonal/>
    </border>
    <border>
      <left style="hair">
        <color indexed="64"/>
      </left>
      <right style="medium">
        <color indexed="64"/>
      </right>
      <top style="medium">
        <color indexed="64"/>
      </top>
      <bottom/>
      <diagonal/>
    </border>
    <border>
      <left style="medium">
        <color indexed="64"/>
      </left>
      <right style="hair">
        <color theme="0" tint="-0.499984740745262"/>
      </right>
      <top style="hair">
        <color theme="0" tint="-0.499984740745262"/>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hair">
        <color theme="0" tint="-0.499984740745262"/>
      </right>
      <top style="hair">
        <color theme="0" tint="-0.499984740745262"/>
      </top>
      <bottom style="medium">
        <color indexed="64"/>
      </bottom>
      <diagonal/>
    </border>
    <border>
      <left style="hair">
        <color theme="0" tint="-0.499984740745262"/>
      </left>
      <right/>
      <top/>
      <bottom style="medium">
        <color indexed="64"/>
      </bottom>
      <diagonal/>
    </border>
    <border>
      <left style="hair">
        <color indexed="64"/>
      </left>
      <right style="medium">
        <color indexed="64"/>
      </right>
      <top/>
      <bottom style="medium">
        <color indexed="64"/>
      </bottom>
      <diagonal/>
    </border>
    <border>
      <left style="hair">
        <color theme="0" tint="-0.499984740745262"/>
      </left>
      <right style="hair">
        <color theme="0" tint="-0.499984740745262"/>
      </right>
      <top style="medium">
        <color indexed="64"/>
      </top>
      <bottom style="hair">
        <color theme="0" tint="-0.499984740745262"/>
      </bottom>
      <diagonal/>
    </border>
    <border>
      <left style="hair">
        <color theme="0" tint="-0.499984740745262"/>
      </left>
      <right/>
      <top style="medium">
        <color indexed="64"/>
      </top>
      <bottom style="hair">
        <color theme="0" tint="-0.499984740745262"/>
      </bottom>
      <diagonal/>
    </border>
    <border>
      <left style="hair">
        <color indexed="64"/>
      </left>
      <right style="medium">
        <color indexed="64"/>
      </right>
      <top style="medium">
        <color indexed="64"/>
      </top>
      <bottom style="hair">
        <color theme="0" tint="-0.499984740745262"/>
      </bottom>
      <diagonal/>
    </border>
    <border>
      <left style="medium">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medium">
        <color indexed="64"/>
      </bottom>
      <diagonal/>
    </border>
    <border>
      <left style="hair">
        <color indexed="64"/>
      </left>
      <right style="medium">
        <color indexed="64"/>
      </right>
      <top style="hair">
        <color theme="0" tint="-0.499984740745262"/>
      </top>
      <bottom style="medium">
        <color indexed="64"/>
      </bottom>
      <diagonal/>
    </border>
    <border>
      <left style="hair">
        <color theme="0" tint="-0.499984740745262"/>
      </left>
      <right/>
      <top style="medium">
        <color indexed="64"/>
      </top>
      <bottom/>
      <diagonal/>
    </border>
    <border>
      <left style="hair">
        <color theme="0" tint="-0.34998626667073579"/>
      </left>
      <right/>
      <top style="medium">
        <color indexed="64"/>
      </top>
      <bottom/>
      <diagonal/>
    </border>
    <border>
      <left style="hair">
        <color theme="0" tint="-0.34998626667073579"/>
      </left>
      <right/>
      <top/>
      <bottom/>
      <diagonal/>
    </border>
    <border>
      <left style="hair">
        <color indexed="64"/>
      </left>
      <right style="medium">
        <color indexed="64"/>
      </right>
      <top/>
      <bottom/>
      <diagonal/>
    </border>
    <border>
      <left style="hair">
        <color theme="0" tint="-0.34998626667073579"/>
      </left>
      <right/>
      <top/>
      <bottom style="medium">
        <color indexed="64"/>
      </bottom>
      <diagonal/>
    </border>
    <border>
      <left style="hair">
        <color theme="0" tint="-0.499984740745262"/>
      </left>
      <right/>
      <top style="hair">
        <color theme="0" tint="-0.499984740745262"/>
      </top>
      <bottom style="hair">
        <color theme="0" tint="-0.499984740745262"/>
      </bottom>
      <diagonal/>
    </border>
    <border>
      <left style="hair">
        <color indexed="64"/>
      </left>
      <right style="medium">
        <color indexed="64"/>
      </right>
      <top style="hair">
        <color theme="0" tint="-0.499984740745262"/>
      </top>
      <bottom style="hair">
        <color theme="0" tint="-0.499984740745262"/>
      </bottom>
      <diagonal/>
    </border>
    <border>
      <left style="medium">
        <color indexed="64"/>
      </left>
      <right style="hair">
        <color theme="0" tint="-0.499984740745262"/>
      </right>
      <top style="medium">
        <color indexed="64"/>
      </top>
      <bottom/>
      <diagonal/>
    </border>
    <border>
      <left/>
      <right/>
      <top style="medium">
        <color indexed="64"/>
      </top>
      <bottom/>
      <diagonal/>
    </border>
    <border>
      <left style="medium">
        <color indexed="64"/>
      </left>
      <right style="hair">
        <color theme="0" tint="-0.499984740745262"/>
      </right>
      <top/>
      <bottom style="medium">
        <color indexed="64"/>
      </bottom>
      <diagonal/>
    </border>
    <border>
      <left/>
      <right/>
      <top style="medium">
        <color indexed="64"/>
      </top>
      <bottom style="hair">
        <color theme="0" tint="-0.499984740745262"/>
      </bottom>
      <diagonal/>
    </border>
    <border>
      <left style="hair">
        <color theme="0" tint="-0.499984740745262"/>
      </left>
      <right/>
      <top style="hair">
        <color theme="0" tint="-0.499984740745262"/>
      </top>
      <bottom/>
      <diagonal/>
    </border>
    <border>
      <left/>
      <right/>
      <top style="hair">
        <color theme="0" tint="-0.499984740745262"/>
      </top>
      <bottom/>
      <diagonal/>
    </border>
    <border>
      <left style="hair">
        <color indexed="64"/>
      </left>
      <right style="medium">
        <color indexed="64"/>
      </right>
      <top style="hair">
        <color theme="0" tint="-0.499984740745262"/>
      </top>
      <bottom/>
      <diagonal/>
    </border>
    <border>
      <left/>
      <right style="medium">
        <color indexed="64"/>
      </right>
      <top style="medium">
        <color indexed="64"/>
      </top>
      <bottom/>
      <diagonal/>
    </border>
    <border>
      <left style="medium">
        <color indexed="64"/>
      </left>
      <right style="hair">
        <color theme="0" tint="-0.499984740745262"/>
      </right>
      <top/>
      <bottom/>
      <diagonal/>
    </border>
    <border>
      <left/>
      <right/>
      <top style="hair">
        <color theme="0" tint="-0.499984740745262"/>
      </top>
      <bottom style="hair">
        <color theme="0" tint="-0.499984740745262"/>
      </bottom>
      <diagonal/>
    </border>
    <border>
      <left/>
      <right/>
      <top style="hair">
        <color theme="0" tint="-0.499984740745262"/>
      </top>
      <bottom style="medium">
        <color indexed="64"/>
      </bottom>
      <diagonal/>
    </border>
    <border>
      <left style="medium">
        <color indexed="64"/>
      </left>
      <right style="hair">
        <color theme="0" tint="-0.499984740745262"/>
      </right>
      <top style="medium">
        <color indexed="64"/>
      </top>
      <bottom style="medium">
        <color indexed="64"/>
      </bottom>
      <diagonal/>
    </border>
    <border>
      <left style="hair">
        <color theme="0" tint="-0.499984740745262"/>
      </left>
      <right style="hair">
        <color theme="0" tint="-0.499984740745262"/>
      </right>
      <top style="medium">
        <color indexed="64"/>
      </top>
      <bottom style="medium">
        <color indexed="64"/>
      </bottom>
      <diagonal/>
    </border>
    <border>
      <left style="hair">
        <color theme="0" tint="-0.499984740745262"/>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theme="0" tint="-0.499984740745262"/>
      </left>
      <right style="medium">
        <color indexed="64"/>
      </right>
      <top style="medium">
        <color indexed="64"/>
      </top>
      <bottom style="medium">
        <color indexed="64"/>
      </bottom>
      <diagonal/>
    </border>
    <border>
      <left style="hair">
        <color theme="0" tint="-0.34998626667073579"/>
      </left>
      <right/>
      <top style="medium">
        <color indexed="64"/>
      </top>
      <bottom style="hair">
        <color theme="0" tint="-0.499984740745262"/>
      </bottom>
      <diagonal/>
    </border>
    <border>
      <left/>
      <right style="hair">
        <color theme="0" tint="-0.34998626667073579"/>
      </right>
      <top style="medium">
        <color indexed="64"/>
      </top>
      <bottom/>
      <diagonal/>
    </border>
    <border>
      <left/>
      <right style="hair">
        <color theme="0" tint="-0.34998626667073579"/>
      </right>
      <top/>
      <bottom style="medium">
        <color indexed="64"/>
      </bottom>
      <diagonal/>
    </border>
    <border>
      <left/>
      <right style="dashed">
        <color theme="1" tint="0.34998626667073579"/>
      </right>
      <top/>
      <bottom/>
      <diagonal/>
    </border>
    <border>
      <left style="dashed">
        <color theme="1" tint="0.34998626667073579"/>
      </left>
      <right style="dashed">
        <color theme="0" tint="-0.34998626667073579"/>
      </right>
      <top style="medium">
        <color indexed="64"/>
      </top>
      <bottom/>
      <diagonal/>
    </border>
    <border>
      <left style="dashed">
        <color theme="1" tint="0.34998626667073579"/>
      </left>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dashed">
        <color theme="0" tint="-0.34998626667073579"/>
      </right>
      <top/>
      <bottom style="dashed">
        <color theme="0" tint="-0.34998626667073579"/>
      </bottom>
      <diagonal/>
    </border>
    <border>
      <left/>
      <right/>
      <top/>
      <bottom style="dashed">
        <color theme="0" tint="-0.34998626667073579"/>
      </bottom>
      <diagonal/>
    </border>
    <border>
      <left style="dotted">
        <color indexed="64"/>
      </left>
      <right/>
      <top/>
      <bottom style="dotted">
        <color indexed="64"/>
      </bottom>
      <diagonal/>
    </border>
    <border>
      <left style="dotted">
        <color indexed="64"/>
      </left>
      <right style="dotted">
        <color indexed="64"/>
      </right>
      <top style="medium">
        <color indexed="64"/>
      </top>
      <bottom style="dotted">
        <color indexed="64"/>
      </bottom>
      <diagonal/>
    </border>
    <border>
      <left/>
      <right style="medium">
        <color indexed="64"/>
      </right>
      <top/>
      <bottom style="dotted">
        <color indexed="64"/>
      </bottom>
      <diagonal/>
    </border>
    <border>
      <left/>
      <right style="dashed">
        <color theme="0" tint="-0.34998626667073579"/>
      </right>
      <top style="dashed">
        <color theme="0" tint="-0.34998626667073579"/>
      </top>
      <bottom style="dashed">
        <color theme="0" tint="-0.34998626667073579"/>
      </bottom>
      <diagonal/>
    </border>
    <border>
      <left style="dashed">
        <color theme="0" tint="-0.34998626667073579"/>
      </left>
      <right/>
      <top style="dashed">
        <color theme="0" tint="-0.34998626667073579"/>
      </top>
      <bottom/>
      <diagonal/>
    </border>
    <border>
      <left style="dotted">
        <color indexed="64"/>
      </left>
      <right/>
      <top style="dotted">
        <color indexed="64"/>
      </top>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dashed">
        <color theme="0" tint="-0.34998626667073579"/>
      </right>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diagonal/>
    </border>
    <border>
      <left/>
      <right style="medium">
        <color indexed="64"/>
      </right>
      <top style="dotted">
        <color indexed="64"/>
      </top>
      <bottom style="medium">
        <color indexed="64"/>
      </bottom>
      <diagonal/>
    </border>
    <border>
      <left style="medium">
        <color indexed="64"/>
      </left>
      <right style="dashed">
        <color theme="1" tint="0.34998626667073579"/>
      </right>
      <top/>
      <bottom style="dashed">
        <color theme="1" tint="0.34998626667073579"/>
      </bottom>
      <diagonal/>
    </border>
    <border>
      <left style="dashed">
        <color theme="1" tint="0.34998626667073579"/>
      </left>
      <right style="dashed">
        <color theme="1" tint="0.34998626667073579"/>
      </right>
      <top/>
      <bottom/>
      <diagonal/>
    </border>
    <border>
      <left style="dashed">
        <color theme="1" tint="0.34998626667073579"/>
      </left>
      <right style="dashed">
        <color theme="1" tint="0.34998626667073579"/>
      </right>
      <top style="dotted">
        <color indexed="64"/>
      </top>
      <bottom style="dashed">
        <color theme="1" tint="0.34998626667073579"/>
      </bottom>
      <diagonal/>
    </border>
    <border>
      <left style="dashed">
        <color theme="1" tint="0.34998626667073579"/>
      </left>
      <right/>
      <top/>
      <bottom style="dashed">
        <color theme="1" tint="0.34998626667073579"/>
      </bottom>
      <diagonal/>
    </border>
    <border>
      <left style="dotted">
        <color indexed="64"/>
      </left>
      <right style="dotted">
        <color indexed="64"/>
      </right>
      <top/>
      <bottom style="dashed">
        <color theme="1" tint="0.34998626667073579"/>
      </bottom>
      <diagonal/>
    </border>
    <border>
      <left style="dashed">
        <color theme="1" tint="0.34998626667073579"/>
      </left>
      <right style="dotted">
        <color indexed="64"/>
      </right>
      <top style="dashed">
        <color theme="1" tint="0.34998626667073579"/>
      </top>
      <bottom style="medium">
        <color indexed="64"/>
      </bottom>
      <diagonal/>
    </border>
    <border>
      <left/>
      <right/>
      <top style="dashed">
        <color theme="1" tint="0.34998626667073579"/>
      </top>
      <bottom style="dashed">
        <color theme="1" tint="0.34998626667073579"/>
      </bottom>
      <diagonal/>
    </border>
    <border>
      <left style="dotted">
        <color indexed="64"/>
      </left>
      <right style="medium">
        <color indexed="64"/>
      </right>
      <top style="dashed">
        <color theme="1" tint="0.34998626667073579"/>
      </top>
      <bottom style="medium">
        <color indexed="64"/>
      </bottom>
      <diagonal/>
    </border>
    <border>
      <left/>
      <right style="dashed">
        <color theme="0" tint="-0.34998626667073579"/>
      </right>
      <top style="medium">
        <color indexed="64"/>
      </top>
      <bottom style="dashed">
        <color theme="0" tint="-0.34998626667073579"/>
      </bottom>
      <diagonal/>
    </border>
    <border>
      <left style="dashed">
        <color theme="0" tint="-0.34998626667073579"/>
      </left>
      <right style="dashed">
        <color theme="0" tint="-0.34998626667073579"/>
      </right>
      <top style="medium">
        <color indexed="64"/>
      </top>
      <bottom style="dashed">
        <color theme="0" tint="-0.34998626667073579"/>
      </bottom>
      <diagonal/>
    </border>
    <border>
      <left style="dashed">
        <color theme="0" tint="-0.34998626667073579"/>
      </left>
      <right/>
      <top style="medium">
        <color indexed="64"/>
      </top>
      <bottom style="dashed">
        <color theme="0" tint="-0.34998626667073579"/>
      </bottom>
      <diagonal/>
    </border>
    <border>
      <left style="dotted">
        <color indexed="64"/>
      </left>
      <right style="dotted">
        <color indexed="64"/>
      </right>
      <top style="medium">
        <color indexed="64"/>
      </top>
      <bottom style="dashed">
        <color theme="0" tint="-0.34998626667073579"/>
      </bottom>
      <diagonal/>
    </border>
    <border>
      <left style="dotted">
        <color indexed="64"/>
      </left>
      <right style="medium">
        <color indexed="64"/>
      </right>
      <top style="medium">
        <color indexed="64"/>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top style="dashed">
        <color theme="0" tint="-0.34998626667073579"/>
      </top>
      <bottom style="dashed">
        <color theme="0" tint="-0.34998626667073579"/>
      </bottom>
      <diagonal/>
    </border>
    <border>
      <left style="dashed">
        <color theme="0" tint="-0.34998626667073579"/>
      </left>
      <right style="dashed">
        <color theme="0" tint="-0.34998626667073579"/>
      </right>
      <top style="dotted">
        <color indexed="64"/>
      </top>
      <bottom style="dotted">
        <color indexed="64"/>
      </bottom>
      <diagonal/>
    </border>
    <border>
      <left style="dashed">
        <color theme="0" tint="-0.34998626667073579"/>
      </left>
      <right style="medium">
        <color indexed="64"/>
      </right>
      <top style="dashed">
        <color theme="0" tint="-0.34998626667073579"/>
      </top>
      <bottom style="dotted">
        <color indexed="64"/>
      </bottom>
      <diagonal/>
    </border>
    <border>
      <left style="hair">
        <color theme="0" tint="-0.34998626667073579"/>
      </left>
      <right style="dashed">
        <color theme="0" tint="-0.34998626667073579"/>
      </right>
      <top style="dashed">
        <color theme="0" tint="-0.34998626667073579"/>
      </top>
      <bottom/>
      <diagonal/>
    </border>
    <border>
      <left style="hair">
        <color theme="0" tint="-0.34998626667073579"/>
      </left>
      <right style="dashed">
        <color theme="0" tint="-0.34998626667073579"/>
      </right>
      <top/>
      <bottom style="dashed">
        <color theme="0" tint="-0.34998626667073579"/>
      </bottom>
      <diagonal/>
    </border>
    <border>
      <left style="dotted">
        <color indexed="64"/>
      </left>
      <right style="medium">
        <color indexed="64"/>
      </right>
      <top style="dotted">
        <color indexed="64"/>
      </top>
      <bottom style="medium">
        <color indexed="64"/>
      </bottom>
      <diagonal/>
    </border>
    <border>
      <left style="medium">
        <color indexed="64"/>
      </left>
      <right style="dashed">
        <color theme="1" tint="0.34998626667073579"/>
      </right>
      <top style="dashed">
        <color theme="1" tint="0.34998626667073579"/>
      </top>
      <bottom style="dashed">
        <color theme="1" tint="0.34998626667073579"/>
      </bottom>
      <diagonal/>
    </border>
    <border>
      <left style="dashed">
        <color theme="1" tint="0.34998626667073579"/>
      </left>
      <right style="dotted">
        <color indexed="64"/>
      </right>
      <top style="dashed">
        <color theme="1" tint="0.34998626667073579"/>
      </top>
      <bottom style="dashed">
        <color theme="1" tint="0.34998626667073579"/>
      </bottom>
      <diagonal/>
    </border>
    <border>
      <left/>
      <right style="medium">
        <color indexed="64"/>
      </right>
      <top style="dashed">
        <color theme="1" tint="0.34998626667073579"/>
      </top>
      <bottom style="dashed">
        <color theme="1" tint="0.34998626667073579"/>
      </bottom>
      <diagonal/>
    </border>
    <border>
      <left style="dotted">
        <color indexed="64"/>
      </left>
      <right/>
      <top style="dashed">
        <color theme="1" tint="0.34998626667073579"/>
      </top>
      <bottom style="dashed">
        <color theme="1" tint="0.34998626667073579"/>
      </bottom>
      <diagonal/>
    </border>
    <border>
      <left style="dotted">
        <color indexed="64"/>
      </left>
      <right style="medium">
        <color indexed="64"/>
      </right>
      <top style="dashed">
        <color theme="1" tint="0.34998626667073579"/>
      </top>
      <bottom style="dashed">
        <color theme="1" tint="0.34998626667073579"/>
      </bottom>
      <diagonal/>
    </border>
    <border>
      <left style="medium">
        <color indexed="64"/>
      </left>
      <right style="dashed">
        <color theme="1" tint="0.34998626667073579"/>
      </right>
      <top/>
      <bottom style="medium">
        <color indexed="64"/>
      </bottom>
      <diagonal/>
    </border>
    <border>
      <left style="dashed">
        <color theme="1" tint="0.34998626667073579"/>
      </left>
      <right/>
      <top/>
      <bottom style="medium">
        <color indexed="64"/>
      </bottom>
      <diagonal/>
    </border>
    <border>
      <left style="dotted">
        <color indexed="64"/>
      </left>
      <right style="dotted">
        <color indexed="64"/>
      </right>
      <top style="dashed">
        <color theme="1" tint="0.34998626667073579"/>
      </top>
      <bottom style="medium">
        <color indexed="64"/>
      </bottom>
      <diagonal/>
    </border>
    <border>
      <left style="hair">
        <color indexed="64"/>
      </left>
      <right style="hair">
        <color indexed="64"/>
      </right>
      <top style="medium">
        <color indexed="64"/>
      </top>
      <bottom/>
      <diagonal/>
    </border>
    <border>
      <left style="dashed">
        <color theme="0" tint="-0.34998626667073579"/>
      </left>
      <right style="dashed">
        <color theme="0" tint="-0.34998626667073579"/>
      </right>
      <top/>
      <bottom style="medium">
        <color indexed="64"/>
      </bottom>
      <diagonal/>
    </border>
    <border>
      <left style="dotted">
        <color indexed="64"/>
      </left>
      <right style="medium">
        <color indexed="64"/>
      </right>
      <top style="medium">
        <color indexed="64"/>
      </top>
      <bottom style="medium">
        <color indexed="64"/>
      </bottom>
      <diagonal/>
    </border>
    <border>
      <left style="dashed">
        <color indexed="64"/>
      </left>
      <right/>
      <top style="dashed">
        <color theme="1" tint="0.34998626667073579"/>
      </top>
      <bottom style="dashed">
        <color theme="1" tint="0.34998626667073579"/>
      </bottom>
      <diagonal/>
    </border>
    <border>
      <left style="dashed">
        <color theme="1" tint="0.34998626667073579"/>
      </left>
      <right style="dashed">
        <color theme="1" tint="0.34998626667073579"/>
      </right>
      <top style="dashed">
        <color theme="1" tint="0.34998626667073579"/>
      </top>
      <bottom style="dashed">
        <color indexed="64"/>
      </bottom>
      <diagonal/>
    </border>
    <border>
      <left style="dashed">
        <color theme="1" tint="0.34998626667073579"/>
      </left>
      <right style="medium">
        <color indexed="64"/>
      </right>
      <top style="dashed">
        <color theme="1" tint="0.34998626667073579"/>
      </top>
      <bottom style="dashed">
        <color theme="1" tint="0.34998626667073579"/>
      </bottom>
      <diagonal/>
    </border>
    <border>
      <left style="dashed">
        <color indexed="64"/>
      </left>
      <right/>
      <top/>
      <bottom/>
      <diagonal/>
    </border>
    <border>
      <left style="dashed">
        <color indexed="64"/>
      </left>
      <right style="medium">
        <color indexed="64"/>
      </right>
      <top style="dashed">
        <color theme="1" tint="0.34998626667073579"/>
      </top>
      <bottom style="medium">
        <color indexed="64"/>
      </bottom>
      <diagonal/>
    </border>
    <border>
      <left/>
      <right/>
      <top style="dashed">
        <color theme="0" tint="-0.34998626667073579"/>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ashed">
        <color theme="1" tint="0.34998626667073579"/>
      </left>
      <right style="medium">
        <color indexed="64"/>
      </right>
      <top style="medium">
        <color indexed="64"/>
      </top>
      <bottom style="dashed">
        <color theme="1" tint="0.34998626667073579"/>
      </bottom>
      <diagonal/>
    </border>
    <border>
      <left style="dashed">
        <color theme="1" tint="0.34998626667073579"/>
      </left>
      <right style="medium">
        <color indexed="64"/>
      </right>
      <top/>
      <bottom style="medium">
        <color indexed="64"/>
      </bottom>
      <diagonal/>
    </border>
    <border>
      <left/>
      <right style="medium">
        <color indexed="64"/>
      </right>
      <top style="dashed">
        <color theme="0" tint="-0.34998626667073579"/>
      </top>
      <bottom style="dashed">
        <color theme="0" tint="-0.34998626667073579"/>
      </bottom>
      <diagonal/>
    </border>
    <border>
      <left/>
      <right style="medium">
        <color indexed="64"/>
      </right>
      <top style="medium">
        <color indexed="64"/>
      </top>
      <bottom style="dashed">
        <color theme="1" tint="0.34998626667073579"/>
      </bottom>
      <diagonal/>
    </border>
    <border>
      <left style="dashed">
        <color theme="1" tint="0.34998626667073579"/>
      </left>
      <right style="dashed">
        <color theme="1" tint="0.34998626667073579"/>
      </right>
      <top style="hair">
        <color indexed="64"/>
      </top>
      <bottom style="dashed">
        <color theme="1" tint="0.34998626667073579"/>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style="dashed">
        <color theme="0" tint="-0.34998626667073579"/>
      </right>
      <top/>
      <bottom/>
      <diagonal/>
    </border>
    <border>
      <left style="dashed">
        <color theme="0" tint="-0.34998626667073579"/>
      </left>
      <right style="dashed">
        <color theme="0" tint="-0.34998626667073579"/>
      </right>
      <top/>
      <bottom/>
      <diagonal/>
    </border>
    <border>
      <left/>
      <right style="medium">
        <color indexed="64"/>
      </right>
      <top style="dashed">
        <color theme="0" tint="-0.34998626667073579"/>
      </top>
      <bottom/>
      <diagonal/>
    </border>
    <border>
      <left style="thin">
        <color indexed="64"/>
      </left>
      <right style="thin">
        <color indexed="64"/>
      </right>
      <top style="thin">
        <color indexed="64"/>
      </top>
      <bottom style="thin">
        <color indexed="64"/>
      </bottom>
      <diagonal/>
    </border>
    <border>
      <left style="dashed">
        <color theme="1" tint="0.34998626667073579"/>
      </left>
      <right style="dashed">
        <color theme="1" tint="0.34998626667073579"/>
      </right>
      <top/>
      <bottom style="dashed">
        <color theme="1" tint="0.34998626667073579"/>
      </bottom>
      <diagonal/>
    </border>
    <border>
      <left style="dashed">
        <color theme="1" tint="0.34998626667073579"/>
      </left>
      <right style="medium">
        <color indexed="64"/>
      </right>
      <top/>
      <bottom style="dashed">
        <color theme="1" tint="0.34998626667073579"/>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medium">
        <color indexed="64"/>
      </bottom>
      <diagonal/>
    </border>
    <border>
      <left/>
      <right style="dashed">
        <color theme="0" tint="-0.34998626667073579"/>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dashed">
        <color theme="0" tint="-0.34998626667073579"/>
      </right>
      <top style="medium">
        <color indexed="64"/>
      </top>
      <bottom/>
      <diagonal/>
    </border>
    <border>
      <left style="hair">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dashed">
        <color theme="1" tint="0.34998626667073579"/>
      </right>
      <top style="medium">
        <color indexed="64"/>
      </top>
      <bottom style="dashed">
        <color theme="0" tint="-0.34998626667073579"/>
      </bottom>
      <diagonal/>
    </border>
    <border>
      <left/>
      <right/>
      <top style="medium">
        <color indexed="64"/>
      </top>
      <bottom style="dashed">
        <color theme="0" tint="-0.34998626667073579"/>
      </bottom>
      <diagonal/>
    </border>
    <border>
      <left style="dashed">
        <color theme="1" tint="0.34998626667073579"/>
      </left>
      <right style="dashed">
        <color theme="1" tint="0.34998626667073579"/>
      </right>
      <top style="dashed">
        <color theme="1" tint="0.34998626667073579"/>
      </top>
      <bottom/>
      <diagonal/>
    </border>
    <border>
      <left/>
      <right/>
      <top style="dashed">
        <color theme="1" tint="0.34998626667073579"/>
      </top>
      <bottom/>
      <diagonal/>
    </border>
    <border>
      <left/>
      <right/>
      <top/>
      <bottom style="dashed">
        <color theme="1" tint="0.34998626667073579"/>
      </bottom>
      <diagonal/>
    </border>
    <border>
      <left style="thin">
        <color indexed="64"/>
      </left>
      <right style="thin">
        <color indexed="64"/>
      </right>
      <top/>
      <bottom style="thin">
        <color indexed="64"/>
      </bottom>
      <diagonal/>
    </border>
    <border>
      <left style="medium">
        <color indexed="64"/>
      </left>
      <right style="hair">
        <color theme="0" tint="-0.34998626667073579"/>
      </right>
      <top style="dashed">
        <color theme="1" tint="0.34998626667073579"/>
      </top>
      <bottom/>
      <diagonal/>
    </border>
    <border>
      <left/>
      <right style="dashed">
        <color theme="1" tint="0.34998626667073579"/>
      </right>
      <top style="dashed">
        <color theme="1" tint="0.34998626667073579"/>
      </top>
      <bottom/>
      <diagonal/>
    </border>
    <border>
      <left/>
      <right style="thin">
        <color indexed="64"/>
      </right>
      <top style="medium">
        <color indexed="64"/>
      </top>
      <bottom style="thin">
        <color indexed="64"/>
      </bottom>
      <diagonal/>
    </border>
    <border>
      <left style="dashed">
        <color theme="0" tint="-0.34998626667073579"/>
      </left>
      <right style="dashed">
        <color theme="0" tint="-0.34998626667073579"/>
      </right>
      <top/>
      <bottom style="dashed">
        <color theme="0" tint="-0.34998626667073579"/>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dashed">
        <color theme="0" tint="-0.34998626667073579"/>
      </right>
      <top style="medium">
        <color indexed="64"/>
      </top>
      <bottom style="medium">
        <color indexed="64"/>
      </bottom>
      <diagonal/>
    </border>
    <border>
      <left style="dashed">
        <color theme="1" tint="0.34998626667073579"/>
      </left>
      <right/>
      <top style="medium">
        <color indexed="64"/>
      </top>
      <bottom style="medium">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ashed">
        <color theme="0" tint="-0.34998626667073579"/>
      </left>
      <right style="dashed">
        <color theme="0" tint="-0.34998626667073579"/>
      </right>
      <top style="medium">
        <color indexed="64"/>
      </top>
      <bottom style="medium">
        <color indexed="64"/>
      </bottom>
      <diagonal/>
    </border>
    <border>
      <left/>
      <right style="medium">
        <color indexed="64"/>
      </right>
      <top style="medium">
        <color indexed="64"/>
      </top>
      <bottom style="dashed">
        <color theme="0" tint="-0.34998626667073579"/>
      </bottom>
      <diagonal/>
    </border>
    <border>
      <left style="hair">
        <color theme="0" tint="-0.34998626667073579"/>
      </left>
      <right style="hair">
        <color theme="0" tint="-0.34998626667073579"/>
      </right>
      <top/>
      <bottom style="medium">
        <color indexed="64"/>
      </bottom>
      <diagonal/>
    </border>
    <border>
      <left style="hair">
        <color theme="0" tint="-0.34998626667073579"/>
      </left>
      <right style="medium">
        <color indexed="64"/>
      </right>
      <top style="medium">
        <color indexed="64"/>
      </top>
      <bottom/>
      <diagonal/>
    </border>
    <border>
      <left style="hair">
        <color theme="0" tint="-0.34998626667073579"/>
      </left>
      <right style="medium">
        <color indexed="64"/>
      </right>
      <top/>
      <bottom style="medium">
        <color indexed="64"/>
      </bottom>
      <diagonal/>
    </border>
    <border>
      <left style="hair">
        <color theme="0" tint="-0.34998626667073579"/>
      </left>
      <right style="hair">
        <color theme="0" tint="-0.34998626667073579"/>
      </right>
      <top/>
      <bottom/>
      <diagonal/>
    </border>
    <border>
      <left style="dashed">
        <color theme="1" tint="0.34998626667073579"/>
      </left>
      <right/>
      <top/>
      <bottom style="medium">
        <color theme="1" tint="0.34998626667073579"/>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7" fillId="5" borderId="19" applyNumberFormat="0" applyAlignment="0" applyProtection="0"/>
    <xf numFmtId="0" fontId="8" fillId="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67">
    <xf numFmtId="0" fontId="0" fillId="0" borderId="0" xfId="0"/>
    <xf numFmtId="0" fontId="0" fillId="2" borderId="0" xfId="0" applyFill="1"/>
    <xf numFmtId="0" fontId="2" fillId="3" borderId="1"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164" fontId="10" fillId="7" borderId="20" xfId="0" applyNumberFormat="1" applyFont="1" applyFill="1" applyBorder="1" applyAlignment="1">
      <alignment horizontal="center" vertical="center" wrapText="1"/>
    </xf>
    <xf numFmtId="164" fontId="10" fillId="7" borderId="21" xfId="0" applyNumberFormat="1" applyFont="1" applyFill="1" applyBorder="1" applyAlignment="1">
      <alignment horizontal="center" vertical="center" wrapText="1"/>
    </xf>
    <xf numFmtId="164" fontId="10" fillId="7" borderId="22" xfId="0" applyNumberFormat="1" applyFont="1" applyFill="1" applyBorder="1" applyAlignment="1">
      <alignment horizontal="center" vertical="center" wrapText="1"/>
    </xf>
    <xf numFmtId="164" fontId="10" fillId="7" borderId="23" xfId="0" applyNumberFormat="1" applyFont="1" applyFill="1" applyBorder="1" applyAlignment="1">
      <alignment horizontal="center" vertical="center" wrapText="1"/>
    </xf>
    <xf numFmtId="164" fontId="10" fillId="8" borderId="25" xfId="0" applyNumberFormat="1" applyFont="1" applyFill="1" applyBorder="1" applyAlignment="1">
      <alignment horizontal="center" vertical="center" wrapText="1"/>
    </xf>
    <xf numFmtId="164" fontId="11" fillId="8" borderId="25" xfId="0" applyNumberFormat="1" applyFont="1" applyFill="1" applyBorder="1" applyAlignment="1">
      <alignment horizontal="left" vertical="center" wrapText="1"/>
    </xf>
    <xf numFmtId="164" fontId="10" fillId="8" borderId="21" xfId="0" applyNumberFormat="1" applyFont="1" applyFill="1" applyBorder="1" applyAlignment="1">
      <alignment horizontal="center" vertical="center" wrapText="1"/>
    </xf>
    <xf numFmtId="164" fontId="10" fillId="8" borderId="26" xfId="0" applyNumberFormat="1" applyFont="1" applyFill="1" applyBorder="1" applyAlignment="1">
      <alignment horizontal="center" vertical="center" wrapText="1"/>
    </xf>
    <xf numFmtId="164" fontId="12" fillId="8" borderId="0" xfId="0" applyNumberFormat="1" applyFont="1" applyFill="1" applyBorder="1" applyAlignment="1">
      <alignment horizontal="center" vertical="center" wrapText="1"/>
    </xf>
    <xf numFmtId="164" fontId="11" fillId="8" borderId="26" xfId="0" applyNumberFormat="1" applyFont="1" applyFill="1" applyBorder="1" applyAlignment="1">
      <alignment horizontal="left" vertical="center" wrapText="1"/>
    </xf>
    <xf numFmtId="164" fontId="10" fillId="7" borderId="27" xfId="0" applyNumberFormat="1" applyFont="1" applyFill="1" applyBorder="1" applyAlignment="1">
      <alignment horizontal="left" vertical="center" wrapText="1"/>
    </xf>
    <xf numFmtId="164" fontId="11" fillId="7" borderId="25" xfId="0" applyNumberFormat="1" applyFont="1" applyFill="1" applyBorder="1" applyAlignment="1">
      <alignment horizontal="left" vertical="center" wrapText="1"/>
    </xf>
    <xf numFmtId="164" fontId="11" fillId="7" borderId="25" xfId="0" applyNumberFormat="1" applyFont="1" applyFill="1" applyBorder="1" applyAlignment="1">
      <alignment horizontal="center" vertical="center" wrapText="1"/>
    </xf>
    <xf numFmtId="164" fontId="9" fillId="7" borderId="25" xfId="0" applyNumberFormat="1" applyFont="1" applyFill="1" applyBorder="1" applyAlignment="1">
      <alignment horizontal="right" vertical="center" wrapText="1"/>
    </xf>
    <xf numFmtId="164" fontId="10" fillId="7" borderId="25" xfId="0" applyNumberFormat="1" applyFont="1" applyFill="1" applyBorder="1" applyAlignment="1">
      <alignment horizontal="right" vertical="center" wrapText="1"/>
    </xf>
    <xf numFmtId="164" fontId="10" fillId="7" borderId="26" xfId="0" applyNumberFormat="1" applyFont="1" applyFill="1" applyBorder="1" applyAlignment="1">
      <alignment horizontal="right" vertical="center" wrapText="1"/>
    </xf>
    <xf numFmtId="164" fontId="10" fillId="9" borderId="24" xfId="0" applyNumberFormat="1" applyFont="1" applyFill="1" applyBorder="1" applyAlignment="1">
      <alignment horizontal="left" vertical="center" wrapText="1"/>
    </xf>
    <xf numFmtId="164" fontId="11" fillId="9" borderId="25" xfId="0" applyNumberFormat="1" applyFont="1" applyFill="1" applyBorder="1" applyAlignment="1">
      <alignment horizontal="left" vertical="center" wrapText="1"/>
    </xf>
    <xf numFmtId="164" fontId="11" fillId="9" borderId="25" xfId="0" applyNumberFormat="1" applyFont="1" applyFill="1" applyBorder="1" applyAlignment="1">
      <alignment horizontal="center" vertical="center" wrapText="1"/>
    </xf>
    <xf numFmtId="164" fontId="9" fillId="9" borderId="25" xfId="0" applyNumberFormat="1" applyFont="1" applyFill="1" applyBorder="1" applyAlignment="1">
      <alignment horizontal="right" vertical="center" wrapText="1"/>
    </xf>
    <xf numFmtId="164" fontId="9" fillId="9" borderId="26" xfId="0" applyNumberFormat="1" applyFont="1" applyFill="1" applyBorder="1" applyAlignment="1">
      <alignment horizontal="right" vertical="center" wrapText="1"/>
    </xf>
    <xf numFmtId="164" fontId="10" fillId="9" borderId="25" xfId="0" applyNumberFormat="1" applyFont="1" applyFill="1" applyBorder="1" applyAlignment="1">
      <alignment horizontal="right" vertical="center" wrapText="1"/>
    </xf>
    <xf numFmtId="164" fontId="10" fillId="9" borderId="26" xfId="0" applyNumberFormat="1" applyFont="1" applyFill="1" applyBorder="1" applyAlignment="1">
      <alignment horizontal="right" vertical="center" wrapText="1"/>
    </xf>
    <xf numFmtId="164" fontId="10" fillId="2" borderId="25" xfId="0" applyNumberFormat="1" applyFont="1" applyFill="1" applyBorder="1" applyAlignment="1">
      <alignment horizontal="center" vertical="center" wrapText="1"/>
    </xf>
    <xf numFmtId="164" fontId="11" fillId="0" borderId="25" xfId="0" applyNumberFormat="1" applyFont="1" applyFill="1" applyBorder="1" applyAlignment="1">
      <alignment horizontal="left" vertical="center" wrapText="1"/>
    </xf>
    <xf numFmtId="164" fontId="10" fillId="2" borderId="26" xfId="0" applyNumberFormat="1" applyFont="1" applyFill="1" applyBorder="1" applyAlignment="1">
      <alignment horizontal="center" vertical="center" wrapText="1"/>
    </xf>
    <xf numFmtId="10" fontId="11" fillId="0" borderId="25" xfId="3" applyNumberFormat="1" applyFont="1" applyFill="1" applyBorder="1" applyAlignment="1">
      <alignment horizontal="left" vertical="top" wrapText="1"/>
    </xf>
    <xf numFmtId="10" fontId="11" fillId="0" borderId="26" xfId="3" applyNumberFormat="1" applyFont="1" applyFill="1" applyBorder="1" applyAlignment="1">
      <alignment horizontal="left" vertical="top" wrapText="1"/>
    </xf>
    <xf numFmtId="164" fontId="10" fillId="7" borderId="25" xfId="0" applyNumberFormat="1" applyFont="1" applyFill="1" applyBorder="1" applyAlignment="1">
      <alignment horizontal="left" vertical="center" wrapText="1"/>
    </xf>
    <xf numFmtId="164" fontId="10" fillId="0" borderId="24" xfId="0" applyNumberFormat="1" applyFont="1" applyFill="1" applyBorder="1" applyAlignment="1">
      <alignment horizontal="center" vertical="center" wrapText="1"/>
    </xf>
    <xf numFmtId="164" fontId="10" fillId="2" borderId="20" xfId="0" applyNumberFormat="1" applyFont="1" applyFill="1" applyBorder="1" applyAlignment="1">
      <alignment horizontal="center" vertical="center" wrapText="1"/>
    </xf>
    <xf numFmtId="164" fontId="11" fillId="2" borderId="25" xfId="0" applyNumberFormat="1" applyFont="1" applyFill="1" applyBorder="1" applyAlignment="1">
      <alignment horizontal="left" vertical="center" wrapText="1"/>
    </xf>
    <xf numFmtId="10" fontId="11" fillId="2" borderId="25" xfId="3" applyNumberFormat="1" applyFont="1" applyFill="1" applyBorder="1" applyAlignment="1">
      <alignment horizontal="center" vertical="center" wrapText="1"/>
    </xf>
    <xf numFmtId="10" fontId="11" fillId="2" borderId="25" xfId="3" applyNumberFormat="1" applyFont="1" applyFill="1" applyBorder="1" applyAlignment="1">
      <alignment horizontal="left" vertical="center" wrapText="1"/>
    </xf>
    <xf numFmtId="164" fontId="13" fillId="0" borderId="0" xfId="0" applyNumberFormat="1" applyFont="1" applyBorder="1" applyAlignment="1">
      <alignment horizontal="center" vertical="center" wrapText="1"/>
    </xf>
    <xf numFmtId="164" fontId="10" fillId="9" borderId="27" xfId="0" applyNumberFormat="1" applyFont="1" applyFill="1" applyBorder="1" applyAlignment="1">
      <alignment horizontal="left" vertical="center" wrapText="1"/>
    </xf>
    <xf numFmtId="164" fontId="12" fillId="0" borderId="30" xfId="0" applyNumberFormat="1" applyFont="1" applyBorder="1" applyAlignment="1">
      <alignment horizontal="center" vertical="center" wrapText="1"/>
    </xf>
    <xf numFmtId="164" fontId="9" fillId="0" borderId="25" xfId="0" applyNumberFormat="1" applyFont="1" applyBorder="1" applyAlignment="1">
      <alignment horizontal="center" vertical="center" wrapText="1"/>
    </xf>
    <xf numFmtId="164" fontId="9" fillId="0" borderId="26" xfId="0" applyNumberFormat="1" applyFont="1" applyBorder="1" applyAlignment="1">
      <alignment horizontal="center" vertical="center" wrapText="1"/>
    </xf>
    <xf numFmtId="0" fontId="10" fillId="2" borderId="31" xfId="0" applyFont="1" applyFill="1" applyBorder="1" applyAlignment="1">
      <alignment vertical="center" wrapText="1"/>
    </xf>
    <xf numFmtId="164" fontId="9" fillId="2" borderId="25" xfId="0" applyNumberFormat="1" applyFont="1" applyFill="1" applyBorder="1" applyAlignment="1">
      <alignment horizontal="center" vertical="center" wrapText="1"/>
    </xf>
    <xf numFmtId="164" fontId="10" fillId="0" borderId="25" xfId="0" applyNumberFormat="1" applyFont="1" applyBorder="1" applyAlignment="1">
      <alignment horizontal="center" vertical="center" wrapText="1"/>
    </xf>
    <xf numFmtId="164" fontId="10" fillId="0" borderId="26" xfId="0" applyNumberFormat="1" applyFont="1" applyBorder="1" applyAlignment="1">
      <alignment horizontal="center" vertical="center" wrapText="1"/>
    </xf>
    <xf numFmtId="164" fontId="9" fillId="7" borderId="26" xfId="0" applyNumberFormat="1" applyFont="1" applyFill="1" applyBorder="1" applyAlignment="1">
      <alignment horizontal="right" vertical="center" wrapText="1"/>
    </xf>
    <xf numFmtId="164" fontId="10" fillId="9" borderId="32" xfId="0" applyNumberFormat="1" applyFont="1" applyFill="1" applyBorder="1" applyAlignment="1">
      <alignment horizontal="left" vertical="center" wrapText="1"/>
    </xf>
    <xf numFmtId="164" fontId="9" fillId="9" borderId="25" xfId="0" applyNumberFormat="1" applyFont="1" applyFill="1" applyBorder="1" applyAlignment="1">
      <alignment vertical="center" wrapText="1"/>
    </xf>
    <xf numFmtId="164" fontId="9" fillId="9" borderId="26" xfId="0" applyNumberFormat="1" applyFont="1" applyFill="1" applyBorder="1" applyAlignment="1">
      <alignment vertical="center" wrapText="1"/>
    </xf>
    <xf numFmtId="0" fontId="9" fillId="2" borderId="33" xfId="0" applyFont="1" applyFill="1" applyBorder="1" applyAlignment="1">
      <alignment vertical="center" wrapText="1"/>
    </xf>
    <xf numFmtId="164" fontId="9" fillId="0" borderId="34" xfId="0" applyNumberFormat="1" applyFont="1" applyBorder="1" applyAlignment="1">
      <alignment horizontal="center" vertical="center" wrapText="1"/>
    </xf>
    <xf numFmtId="0" fontId="9" fillId="0" borderId="25" xfId="0" applyNumberFormat="1" applyFont="1" applyBorder="1" applyAlignment="1">
      <alignment horizontal="left" vertical="center" wrapText="1"/>
    </xf>
    <xf numFmtId="0" fontId="9" fillId="0" borderId="26" xfId="0" applyNumberFormat="1" applyFont="1" applyBorder="1" applyAlignment="1">
      <alignment horizontal="left" vertical="center" wrapText="1"/>
    </xf>
    <xf numFmtId="164" fontId="16" fillId="0" borderId="25" xfId="0" applyNumberFormat="1" applyFont="1" applyFill="1" applyBorder="1" applyAlignment="1">
      <alignment horizontal="left" vertical="top" wrapText="1"/>
    </xf>
    <xf numFmtId="164" fontId="11" fillId="2" borderId="25" xfId="0" applyNumberFormat="1" applyFont="1" applyFill="1" applyBorder="1" applyAlignment="1">
      <alignment horizontal="left" vertical="top" wrapText="1"/>
    </xf>
    <xf numFmtId="164" fontId="11" fillId="0" borderId="25" xfId="0" applyNumberFormat="1" applyFont="1" applyBorder="1" applyAlignment="1">
      <alignment horizontal="left" vertical="top" wrapText="1"/>
    </xf>
    <xf numFmtId="164" fontId="11" fillId="2" borderId="26" xfId="0" applyNumberFormat="1" applyFont="1" applyFill="1" applyBorder="1" applyAlignment="1">
      <alignment horizontal="left" vertical="top" wrapText="1"/>
    </xf>
    <xf numFmtId="164" fontId="10" fillId="9" borderId="25" xfId="0" applyNumberFormat="1" applyFont="1" applyFill="1" applyBorder="1" applyAlignment="1">
      <alignment horizontal="left" vertical="center" wrapText="1"/>
    </xf>
    <xf numFmtId="164" fontId="16" fillId="0" borderId="25" xfId="0" applyNumberFormat="1" applyFont="1" applyBorder="1" applyAlignment="1">
      <alignment horizontal="left" vertical="center" wrapText="1"/>
    </xf>
    <xf numFmtId="164" fontId="11" fillId="0" borderId="25" xfId="0" applyNumberFormat="1" applyFont="1" applyBorder="1" applyAlignment="1">
      <alignment horizontal="left" vertical="center" wrapText="1"/>
    </xf>
    <xf numFmtId="164" fontId="16" fillId="0" borderId="32" xfId="0" applyNumberFormat="1" applyFont="1" applyBorder="1" applyAlignment="1">
      <alignment vertical="top" wrapText="1"/>
    </xf>
    <xf numFmtId="164" fontId="11" fillId="0" borderId="26" xfId="0" applyNumberFormat="1" applyFont="1" applyBorder="1" applyAlignment="1">
      <alignment horizontal="left" vertical="top" wrapText="1"/>
    </xf>
    <xf numFmtId="164" fontId="10" fillId="10" borderId="27" xfId="0" applyNumberFormat="1" applyFont="1" applyFill="1" applyBorder="1" applyAlignment="1">
      <alignment horizontal="left" vertical="center" wrapText="1"/>
    </xf>
    <xf numFmtId="164" fontId="16" fillId="10" borderId="25" xfId="0" applyNumberFormat="1" applyFont="1" applyFill="1" applyBorder="1" applyAlignment="1">
      <alignment horizontal="center" vertical="center" wrapText="1"/>
    </xf>
    <xf numFmtId="164" fontId="16" fillId="10" borderId="25" xfId="0" applyNumberFormat="1" applyFont="1" applyFill="1" applyBorder="1" applyAlignment="1">
      <alignment horizontal="left" vertical="top" wrapText="1"/>
    </xf>
    <xf numFmtId="0" fontId="9" fillId="10" borderId="25" xfId="0" applyNumberFormat="1" applyFont="1" applyFill="1" applyBorder="1" applyAlignment="1">
      <alignment horizontal="right" vertical="center" wrapText="1"/>
    </xf>
    <xf numFmtId="0" fontId="9" fillId="10" borderId="26" xfId="0" applyNumberFormat="1" applyFont="1" applyFill="1" applyBorder="1" applyAlignment="1">
      <alignment horizontal="right" vertical="center" wrapText="1"/>
    </xf>
    <xf numFmtId="164" fontId="16" fillId="9" borderId="25" xfId="0" applyNumberFormat="1" applyFont="1" applyFill="1" applyBorder="1" applyAlignment="1">
      <alignment horizontal="center" vertical="center" wrapText="1"/>
    </xf>
    <xf numFmtId="164" fontId="16" fillId="9" borderId="25" xfId="0" applyNumberFormat="1" applyFont="1" applyFill="1" applyBorder="1" applyAlignment="1">
      <alignment horizontal="left" vertical="top" wrapText="1"/>
    </xf>
    <xf numFmtId="0" fontId="9" fillId="9" borderId="25" xfId="0" applyNumberFormat="1" applyFont="1" applyFill="1" applyBorder="1" applyAlignment="1">
      <alignment horizontal="right" vertical="center" wrapText="1"/>
    </xf>
    <xf numFmtId="0" fontId="9" fillId="9" borderId="26" xfId="0" applyNumberFormat="1" applyFont="1" applyFill="1" applyBorder="1" applyAlignment="1">
      <alignment horizontal="right" vertical="center" wrapText="1"/>
    </xf>
    <xf numFmtId="164" fontId="9" fillId="9" borderId="25" xfId="0" applyNumberFormat="1" applyFont="1" applyFill="1" applyBorder="1" applyAlignment="1">
      <alignment horizontal="right" vertical="top" wrapText="1"/>
    </xf>
    <xf numFmtId="164" fontId="9" fillId="2" borderId="35" xfId="0" applyNumberFormat="1" applyFont="1" applyFill="1" applyBorder="1" applyAlignment="1">
      <alignment horizontal="center" vertical="center" wrapText="1"/>
    </xf>
    <xf numFmtId="164" fontId="16" fillId="2" borderId="25" xfId="0" applyNumberFormat="1" applyFont="1" applyFill="1" applyBorder="1" applyAlignment="1">
      <alignment horizontal="left" vertical="top" wrapText="1"/>
    </xf>
    <xf numFmtId="164" fontId="9" fillId="2" borderId="25" xfId="0" applyNumberFormat="1" applyFont="1" applyFill="1" applyBorder="1" applyAlignment="1">
      <alignment horizontal="left" vertical="top" wrapText="1"/>
    </xf>
    <xf numFmtId="164" fontId="9" fillId="2" borderId="26" xfId="0" applyNumberFormat="1" applyFont="1" applyFill="1" applyBorder="1" applyAlignment="1">
      <alignment horizontal="left" vertical="top" wrapText="1"/>
    </xf>
    <xf numFmtId="164" fontId="9" fillId="7" borderId="27" xfId="0" applyNumberFormat="1" applyFont="1" applyFill="1" applyBorder="1" applyAlignment="1">
      <alignment horizontal="left" vertical="top" wrapText="1"/>
    </xf>
    <xf numFmtId="164" fontId="16" fillId="7" borderId="25" xfId="0" applyNumberFormat="1" applyFont="1" applyFill="1" applyBorder="1" applyAlignment="1">
      <alignment horizontal="center" vertical="center" wrapText="1"/>
    </xf>
    <xf numFmtId="164" fontId="16" fillId="7" borderId="25" xfId="0" applyNumberFormat="1" applyFont="1" applyFill="1" applyBorder="1" applyAlignment="1">
      <alignment horizontal="left" vertical="top" wrapText="1"/>
    </xf>
    <xf numFmtId="0" fontId="9" fillId="7" borderId="25" xfId="0" applyNumberFormat="1" applyFont="1" applyFill="1" applyBorder="1" applyAlignment="1">
      <alignment horizontal="right" vertical="center" wrapText="1"/>
    </xf>
    <xf numFmtId="0" fontId="9" fillId="7" borderId="26" xfId="0" applyNumberFormat="1" applyFont="1" applyFill="1" applyBorder="1" applyAlignment="1">
      <alignment horizontal="right" vertical="center" wrapText="1"/>
    </xf>
    <xf numFmtId="164" fontId="9" fillId="9" borderId="27" xfId="0" applyNumberFormat="1" applyFont="1" applyFill="1" applyBorder="1" applyAlignment="1">
      <alignment horizontal="left" vertical="top" wrapText="1"/>
    </xf>
    <xf numFmtId="164" fontId="9" fillId="9" borderId="36" xfId="0" applyNumberFormat="1" applyFont="1" applyFill="1" applyBorder="1" applyAlignment="1">
      <alignment horizontal="left" vertical="top" wrapText="1"/>
    </xf>
    <xf numFmtId="164" fontId="9" fillId="2" borderId="30" xfId="0" applyNumberFormat="1" applyFont="1" applyFill="1" applyBorder="1" applyAlignment="1">
      <alignment horizontal="left" vertical="top" wrapText="1"/>
    </xf>
    <xf numFmtId="164" fontId="9" fillId="2" borderId="26" xfId="0" applyNumberFormat="1" applyFont="1" applyFill="1" applyBorder="1" applyAlignment="1">
      <alignment horizontal="left" vertical="center" wrapText="1"/>
    </xf>
    <xf numFmtId="164" fontId="10" fillId="2" borderId="31" xfId="0" applyNumberFormat="1" applyFont="1" applyFill="1" applyBorder="1" applyAlignment="1">
      <alignment horizontal="left" vertical="center" wrapText="1"/>
    </xf>
    <xf numFmtId="164" fontId="16" fillId="7" borderId="34" xfId="0" applyNumberFormat="1" applyFont="1" applyFill="1" applyBorder="1" applyAlignment="1">
      <alignment horizontal="center" vertical="center" wrapText="1"/>
    </xf>
    <xf numFmtId="0" fontId="10" fillId="7" borderId="25" xfId="0" applyNumberFormat="1" applyFont="1" applyFill="1" applyBorder="1" applyAlignment="1">
      <alignment horizontal="right" vertical="center" wrapText="1"/>
    </xf>
    <xf numFmtId="0" fontId="10" fillId="7" borderId="26" xfId="0" applyNumberFormat="1" applyFont="1" applyFill="1" applyBorder="1" applyAlignment="1">
      <alignment horizontal="right" vertical="center" wrapText="1"/>
    </xf>
    <xf numFmtId="0" fontId="10" fillId="9" borderId="25" xfId="0" applyNumberFormat="1" applyFont="1" applyFill="1" applyBorder="1" applyAlignment="1">
      <alignment horizontal="right" vertical="center" wrapText="1"/>
    </xf>
    <xf numFmtId="0" fontId="10" fillId="9" borderId="26" xfId="0" applyNumberFormat="1" applyFont="1" applyFill="1" applyBorder="1" applyAlignment="1">
      <alignment horizontal="right" vertical="center" wrapText="1"/>
    </xf>
    <xf numFmtId="164" fontId="10" fillId="9" borderId="25" xfId="0" applyNumberFormat="1" applyFont="1" applyFill="1" applyBorder="1" applyAlignment="1">
      <alignment horizontal="right" vertical="top" wrapText="1"/>
    </xf>
    <xf numFmtId="164" fontId="10" fillId="9" borderId="26" xfId="0" applyNumberFormat="1" applyFont="1" applyFill="1" applyBorder="1" applyAlignment="1">
      <alignment horizontal="right" vertical="top" wrapText="1"/>
    </xf>
    <xf numFmtId="0" fontId="9" fillId="2" borderId="25" xfId="0" applyNumberFormat="1" applyFont="1" applyFill="1" applyBorder="1" applyAlignment="1">
      <alignment horizontal="left" vertical="center" wrapText="1"/>
    </xf>
    <xf numFmtId="0" fontId="9" fillId="2" borderId="26" xfId="0" applyNumberFormat="1" applyFont="1" applyFill="1" applyBorder="1" applyAlignment="1">
      <alignment horizontal="left" vertical="center" wrapText="1"/>
    </xf>
    <xf numFmtId="164" fontId="9" fillId="9" borderId="26" xfId="0" applyNumberFormat="1" applyFont="1" applyFill="1" applyBorder="1" applyAlignment="1">
      <alignment horizontal="right" vertical="top" wrapText="1"/>
    </xf>
    <xf numFmtId="164" fontId="9" fillId="2" borderId="26" xfId="0" applyNumberFormat="1" applyFont="1" applyFill="1" applyBorder="1" applyAlignment="1">
      <alignment horizontal="center" vertical="center" wrapText="1"/>
    </xf>
    <xf numFmtId="164" fontId="16" fillId="2" borderId="25" xfId="0" applyNumberFormat="1" applyFont="1" applyFill="1" applyBorder="1" applyAlignment="1">
      <alignment horizontal="left" vertical="center" wrapText="1"/>
    </xf>
    <xf numFmtId="0" fontId="11" fillId="2" borderId="25" xfId="0" applyNumberFormat="1" applyFont="1" applyFill="1" applyBorder="1" applyAlignment="1">
      <alignment horizontal="left" vertical="center" wrapText="1"/>
    </xf>
    <xf numFmtId="0" fontId="11" fillId="2" borderId="26" xfId="0" applyNumberFormat="1" applyFont="1" applyFill="1" applyBorder="1" applyAlignment="1">
      <alignment horizontal="left" vertical="center" wrapText="1"/>
    </xf>
    <xf numFmtId="164" fontId="9" fillId="7" borderId="25" xfId="0" applyNumberFormat="1" applyFont="1" applyFill="1" applyBorder="1" applyAlignment="1">
      <alignment horizontal="right" vertical="top" wrapText="1"/>
    </xf>
    <xf numFmtId="164" fontId="9" fillId="7" borderId="26" xfId="0" applyNumberFormat="1" applyFont="1" applyFill="1" applyBorder="1" applyAlignment="1">
      <alignment horizontal="right" vertical="top" wrapText="1"/>
    </xf>
    <xf numFmtId="164" fontId="16" fillId="2" borderId="25" xfId="0" applyNumberFormat="1" applyFont="1" applyFill="1" applyBorder="1" applyAlignment="1">
      <alignment horizontal="center" vertical="center" wrapText="1"/>
    </xf>
    <xf numFmtId="164" fontId="11" fillId="2" borderId="25" xfId="0" applyNumberFormat="1" applyFont="1" applyFill="1" applyBorder="1" applyAlignment="1">
      <alignment horizontal="center" vertical="center" wrapText="1"/>
    </xf>
    <xf numFmtId="164" fontId="16" fillId="0" borderId="25" xfId="0" applyNumberFormat="1" applyFont="1" applyBorder="1" applyAlignment="1">
      <alignment horizontal="center" vertical="center" wrapText="1"/>
    </xf>
    <xf numFmtId="164" fontId="16" fillId="0" borderId="26" xfId="0" applyNumberFormat="1" applyFont="1" applyBorder="1" applyAlignment="1">
      <alignment horizontal="left" vertical="center" wrapText="1"/>
    </xf>
    <xf numFmtId="164" fontId="16" fillId="0" borderId="25" xfId="0" applyNumberFormat="1" applyFont="1" applyBorder="1" applyAlignment="1">
      <alignment horizontal="left" vertical="top" wrapText="1"/>
    </xf>
    <xf numFmtId="164" fontId="16" fillId="0" borderId="26" xfId="0" applyNumberFormat="1" applyFont="1" applyBorder="1" applyAlignment="1">
      <alignment horizontal="left" vertical="top" wrapText="1"/>
    </xf>
    <xf numFmtId="164" fontId="10" fillId="7" borderId="32" xfId="0" applyNumberFormat="1" applyFont="1" applyFill="1" applyBorder="1" applyAlignment="1">
      <alignment horizontal="right" vertical="center" wrapText="1"/>
    </xf>
    <xf numFmtId="164" fontId="10" fillId="7" borderId="39" xfId="0" applyNumberFormat="1" applyFont="1" applyFill="1" applyBorder="1" applyAlignment="1">
      <alignment horizontal="right" vertical="center" wrapText="1"/>
    </xf>
    <xf numFmtId="164" fontId="10" fillId="9" borderId="32" xfId="0" applyNumberFormat="1" applyFont="1" applyFill="1" applyBorder="1" applyAlignment="1">
      <alignment horizontal="right" vertical="center" wrapText="1"/>
    </xf>
    <xf numFmtId="164" fontId="10" fillId="9" borderId="39" xfId="0" applyNumberFormat="1" applyFont="1" applyFill="1" applyBorder="1" applyAlignment="1">
      <alignment horizontal="right" vertical="center" wrapText="1"/>
    </xf>
    <xf numFmtId="164" fontId="16" fillId="0" borderId="25" xfId="0" applyNumberFormat="1" applyFont="1" applyFill="1" applyBorder="1" applyAlignment="1">
      <alignment horizontal="center" vertical="top" wrapText="1"/>
    </xf>
    <xf numFmtId="164" fontId="10" fillId="0" borderId="25" xfId="0" applyNumberFormat="1" applyFont="1" applyFill="1" applyBorder="1" applyAlignment="1">
      <alignment horizontal="center" vertical="center" wrapText="1"/>
    </xf>
    <xf numFmtId="164" fontId="10" fillId="0" borderId="26" xfId="0" applyNumberFormat="1" applyFont="1" applyFill="1" applyBorder="1" applyAlignment="1">
      <alignment horizontal="center" vertical="center" wrapText="1"/>
    </xf>
    <xf numFmtId="164" fontId="11" fillId="0" borderId="25" xfId="0" applyNumberFormat="1" applyFont="1" applyFill="1" applyBorder="1" applyAlignment="1">
      <alignment horizontal="center" vertical="center" wrapText="1"/>
    </xf>
    <xf numFmtId="164" fontId="11" fillId="0" borderId="25" xfId="0" applyNumberFormat="1" applyFont="1" applyFill="1" applyBorder="1" applyAlignment="1">
      <alignment horizontal="left" vertical="top" wrapText="1"/>
    </xf>
    <xf numFmtId="164" fontId="11" fillId="0" borderId="26" xfId="0" applyNumberFormat="1" applyFont="1" applyFill="1" applyBorder="1" applyAlignment="1">
      <alignment horizontal="left" vertical="top" wrapText="1"/>
    </xf>
    <xf numFmtId="164" fontId="20" fillId="9" borderId="25" xfId="0" applyNumberFormat="1" applyFont="1" applyFill="1" applyBorder="1" applyAlignment="1">
      <alignment horizontal="right" vertical="center" wrapText="1"/>
    </xf>
    <xf numFmtId="164" fontId="20" fillId="9" borderId="26" xfId="0" applyNumberFormat="1" applyFont="1" applyFill="1" applyBorder="1" applyAlignment="1">
      <alignment horizontal="right" vertical="center" wrapText="1"/>
    </xf>
    <xf numFmtId="164" fontId="16" fillId="0" borderId="25" xfId="0" applyNumberFormat="1" applyFont="1" applyBorder="1" applyAlignment="1">
      <alignment vertical="center" wrapText="1"/>
    </xf>
    <xf numFmtId="0" fontId="11" fillId="0" borderId="25" xfId="0" applyNumberFormat="1" applyFont="1" applyFill="1" applyBorder="1" applyAlignment="1">
      <alignment horizontal="left" vertical="center" wrapText="1"/>
    </xf>
    <xf numFmtId="0" fontId="11" fillId="0" borderId="26" xfId="0" applyNumberFormat="1" applyFont="1" applyFill="1" applyBorder="1" applyAlignment="1">
      <alignment horizontal="left" vertical="center" wrapText="1"/>
    </xf>
    <xf numFmtId="164" fontId="21" fillId="0" borderId="25" xfId="0" applyNumberFormat="1" applyFont="1" applyFill="1" applyBorder="1" applyAlignment="1">
      <alignment horizontal="center" vertical="center" wrapText="1"/>
    </xf>
    <xf numFmtId="0" fontId="11" fillId="0" borderId="25" xfId="0" applyNumberFormat="1" applyFont="1" applyFill="1" applyBorder="1" applyAlignment="1">
      <alignment horizontal="left" vertical="top" wrapText="1"/>
    </xf>
    <xf numFmtId="0" fontId="11" fillId="0" borderId="26" xfId="0" applyNumberFormat="1" applyFont="1" applyFill="1" applyBorder="1" applyAlignment="1">
      <alignment horizontal="left" vertical="top" wrapText="1"/>
    </xf>
    <xf numFmtId="164" fontId="9" fillId="2" borderId="25" xfId="0" applyNumberFormat="1" applyFont="1" applyFill="1" applyBorder="1" applyAlignment="1">
      <alignment horizontal="left" vertical="center" wrapText="1"/>
    </xf>
    <xf numFmtId="164" fontId="11" fillId="0" borderId="26" xfId="0" applyNumberFormat="1" applyFont="1" applyFill="1" applyBorder="1" applyAlignment="1">
      <alignment horizontal="left" vertical="center" wrapText="1"/>
    </xf>
    <xf numFmtId="0" fontId="11" fillId="0" borderId="25" xfId="0" applyNumberFormat="1" applyFont="1" applyBorder="1" applyAlignment="1">
      <alignment horizontal="left" vertical="center" wrapText="1"/>
    </xf>
    <xf numFmtId="0" fontId="11" fillId="0" borderId="26" xfId="0" applyNumberFormat="1" applyFont="1" applyBorder="1" applyAlignment="1">
      <alignment horizontal="left" vertical="center" wrapText="1"/>
    </xf>
    <xf numFmtId="164" fontId="16" fillId="7" borderId="25" xfId="0" applyNumberFormat="1" applyFont="1" applyFill="1" applyBorder="1" applyAlignment="1">
      <alignment horizontal="left" vertical="center" wrapText="1"/>
    </xf>
    <xf numFmtId="164" fontId="16" fillId="9" borderId="25" xfId="0" applyNumberFormat="1" applyFont="1" applyFill="1" applyBorder="1" applyAlignment="1">
      <alignment horizontal="left" vertical="center" wrapText="1"/>
    </xf>
    <xf numFmtId="0" fontId="16" fillId="0" borderId="25" xfId="0" applyNumberFormat="1" applyFont="1" applyBorder="1" applyAlignment="1">
      <alignment horizontal="left" vertical="top" wrapText="1"/>
    </xf>
    <xf numFmtId="0" fontId="24" fillId="0" borderId="25" xfId="0" applyNumberFormat="1" applyFont="1" applyBorder="1" applyAlignment="1">
      <alignment horizontal="left" vertical="top" wrapText="1"/>
    </xf>
    <xf numFmtId="0" fontId="24" fillId="0" borderId="26" xfId="0" applyNumberFormat="1" applyFont="1" applyBorder="1" applyAlignment="1">
      <alignment horizontal="left" vertical="top" wrapText="1"/>
    </xf>
    <xf numFmtId="164" fontId="11" fillId="0" borderId="25" xfId="0" applyNumberFormat="1" applyFont="1" applyBorder="1" applyAlignment="1">
      <alignment horizontal="center" vertical="center" wrapText="1"/>
    </xf>
    <xf numFmtId="0" fontId="10" fillId="2" borderId="25"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wrapText="1"/>
    </xf>
    <xf numFmtId="0" fontId="9" fillId="0" borderId="25" xfId="0" applyNumberFormat="1" applyFont="1" applyBorder="1" applyAlignment="1">
      <alignment horizontal="center" vertical="center" wrapText="1"/>
    </xf>
    <xf numFmtId="0" fontId="9" fillId="0" borderId="26" xfId="0" applyNumberFormat="1" applyFont="1" applyBorder="1" applyAlignment="1">
      <alignment horizontal="center" vertical="center" wrapText="1"/>
    </xf>
    <xf numFmtId="0" fontId="9" fillId="7" borderId="25" xfId="0" applyNumberFormat="1" applyFont="1" applyFill="1" applyBorder="1" applyAlignment="1">
      <alignment horizontal="left" vertical="center" wrapText="1"/>
    </xf>
    <xf numFmtId="0" fontId="9" fillId="7" borderId="26" xfId="0" applyNumberFormat="1" applyFont="1" applyFill="1" applyBorder="1" applyAlignment="1">
      <alignment horizontal="left" vertical="center" wrapText="1"/>
    </xf>
    <xf numFmtId="0" fontId="9" fillId="9" borderId="25" xfId="0" applyNumberFormat="1" applyFont="1" applyFill="1" applyBorder="1" applyAlignment="1">
      <alignment horizontal="left" vertical="center" wrapText="1"/>
    </xf>
    <xf numFmtId="0" fontId="9" fillId="9" borderId="26" xfId="0" applyNumberFormat="1" applyFont="1" applyFill="1" applyBorder="1" applyAlignment="1">
      <alignment horizontal="left" vertical="center" wrapText="1"/>
    </xf>
    <xf numFmtId="164" fontId="10" fillId="9" borderId="40" xfId="0" applyNumberFormat="1" applyFont="1" applyFill="1" applyBorder="1" applyAlignment="1">
      <alignment horizontal="left" vertical="center" wrapText="1"/>
    </xf>
    <xf numFmtId="164" fontId="11" fillId="9" borderId="41" xfId="0" applyNumberFormat="1" applyFont="1" applyFill="1" applyBorder="1" applyAlignment="1">
      <alignment horizontal="left" vertical="center" wrapText="1"/>
    </xf>
    <xf numFmtId="164" fontId="11" fillId="9" borderId="41" xfId="0" applyNumberFormat="1" applyFont="1" applyFill="1" applyBorder="1" applyAlignment="1">
      <alignment horizontal="center" vertical="center" wrapText="1"/>
    </xf>
    <xf numFmtId="164" fontId="10" fillId="9" borderId="41" xfId="0" applyNumberFormat="1" applyFont="1" applyFill="1" applyBorder="1" applyAlignment="1">
      <alignment horizontal="right" vertical="center" wrapText="1"/>
    </xf>
    <xf numFmtId="164" fontId="10" fillId="9" borderId="42" xfId="0" applyNumberFormat="1" applyFont="1" applyFill="1" applyBorder="1" applyAlignment="1">
      <alignment horizontal="right" vertical="center" wrapText="1"/>
    </xf>
    <xf numFmtId="164" fontId="12" fillId="0" borderId="30" xfId="0" applyNumberFormat="1" applyFont="1" applyBorder="1" applyAlignment="1">
      <alignment horizontal="left" vertical="center" wrapText="1"/>
    </xf>
    <xf numFmtId="164" fontId="26" fillId="0" borderId="0" xfId="0" applyNumberFormat="1" applyFont="1" applyBorder="1" applyAlignment="1">
      <alignment horizontal="left" vertical="center" wrapText="1"/>
    </xf>
    <xf numFmtId="164" fontId="26" fillId="0" borderId="0" xfId="0" applyNumberFormat="1" applyFont="1" applyBorder="1" applyAlignment="1">
      <alignment horizontal="center" vertical="center" wrapText="1"/>
    </xf>
    <xf numFmtId="164" fontId="26" fillId="0" borderId="0" xfId="0" applyNumberFormat="1" applyFont="1" applyBorder="1" applyAlignment="1">
      <alignment horizontal="right" vertical="center" wrapText="1"/>
    </xf>
    <xf numFmtId="164" fontId="26" fillId="0" borderId="43" xfId="0" applyNumberFormat="1" applyFont="1" applyBorder="1" applyAlignment="1">
      <alignment horizontal="right" vertical="center" wrapText="1"/>
    </xf>
    <xf numFmtId="164" fontId="27" fillId="0" borderId="30" xfId="0" applyNumberFormat="1" applyFont="1" applyBorder="1" applyAlignment="1">
      <alignment vertical="center" wrapText="1"/>
    </xf>
    <xf numFmtId="164" fontId="27" fillId="0" borderId="0" xfId="0" applyNumberFormat="1" applyFont="1" applyBorder="1" applyAlignment="1">
      <alignment vertical="center" wrapText="1"/>
    </xf>
    <xf numFmtId="164" fontId="27" fillId="0" borderId="43" xfId="0" applyNumberFormat="1" applyFont="1" applyBorder="1" applyAlignment="1">
      <alignment vertical="center" wrapText="1"/>
    </xf>
    <xf numFmtId="164" fontId="12" fillId="0" borderId="44" xfId="0" applyNumberFormat="1" applyFont="1" applyBorder="1" applyAlignment="1">
      <alignment horizontal="left" vertical="center" wrapText="1"/>
    </xf>
    <xf numFmtId="164" fontId="26" fillId="0" borderId="45" xfId="0" applyNumberFormat="1" applyFont="1" applyBorder="1" applyAlignment="1">
      <alignment horizontal="left" vertical="center" wrapText="1"/>
    </xf>
    <xf numFmtId="164" fontId="26" fillId="0" borderId="45" xfId="0" applyNumberFormat="1" applyFont="1" applyBorder="1" applyAlignment="1">
      <alignment horizontal="center" vertical="center" wrapText="1"/>
    </xf>
    <xf numFmtId="164" fontId="26" fillId="0" borderId="45" xfId="0" applyNumberFormat="1" applyFont="1" applyBorder="1" applyAlignment="1">
      <alignment horizontal="right" vertical="center" wrapText="1"/>
    </xf>
    <xf numFmtId="164" fontId="26" fillId="0" borderId="46" xfId="0" applyNumberFormat="1" applyFont="1" applyBorder="1" applyAlignment="1">
      <alignment horizontal="right" vertical="center" wrapText="1"/>
    </xf>
    <xf numFmtId="164" fontId="12" fillId="0" borderId="0" xfId="0" applyNumberFormat="1" applyFont="1" applyBorder="1" applyAlignment="1">
      <alignment horizontal="left" vertical="center" wrapText="1"/>
    </xf>
    <xf numFmtId="0" fontId="7" fillId="5" borderId="19" xfId="4"/>
    <xf numFmtId="0" fontId="2" fillId="8" borderId="1" xfId="0" applyFont="1" applyFill="1" applyBorder="1" applyAlignment="1">
      <alignment vertical="center" wrapText="1"/>
    </xf>
    <xf numFmtId="0" fontId="29" fillId="3" borderId="54" xfId="0" applyFont="1" applyFill="1" applyBorder="1" applyAlignment="1">
      <alignment horizontal="left" vertical="center" wrapText="1"/>
    </xf>
    <xf numFmtId="0" fontId="30" fillId="2" borderId="55" xfId="0" applyFont="1" applyFill="1" applyBorder="1" applyAlignment="1">
      <alignment horizontal="center" vertical="top" wrapText="1"/>
    </xf>
    <xf numFmtId="0" fontId="30" fillId="2" borderId="56" xfId="0" applyFont="1" applyFill="1" applyBorder="1" applyAlignment="1">
      <alignment horizontal="center" vertical="top" wrapText="1"/>
    </xf>
    <xf numFmtId="0" fontId="28" fillId="11" borderId="57" xfId="0" applyFont="1" applyFill="1" applyBorder="1" applyAlignment="1">
      <alignment horizontal="left" vertical="center" wrapText="1"/>
    </xf>
    <xf numFmtId="0" fontId="28" fillId="11" borderId="58" xfId="0" applyFont="1" applyFill="1" applyBorder="1" applyAlignment="1">
      <alignment vertical="center" wrapText="1"/>
    </xf>
    <xf numFmtId="43" fontId="28" fillId="11" borderId="58" xfId="2" applyFont="1" applyFill="1" applyBorder="1" applyAlignment="1">
      <alignment vertical="center" wrapText="1"/>
    </xf>
    <xf numFmtId="0" fontId="33" fillId="2" borderId="3" xfId="0" applyFont="1" applyFill="1" applyBorder="1" applyAlignment="1">
      <alignment horizontal="center" vertical="top" wrapText="1"/>
    </xf>
    <xf numFmtId="0" fontId="0" fillId="2" borderId="0" xfId="0" applyFill="1" applyAlignment="1">
      <alignment vertical="center"/>
    </xf>
    <xf numFmtId="0" fontId="38" fillId="4" borderId="65" xfId="0" applyFont="1" applyFill="1" applyBorder="1" applyAlignment="1">
      <alignment horizontal="center" vertical="top" wrapText="1"/>
    </xf>
    <xf numFmtId="0" fontId="38" fillId="4" borderId="48" xfId="0" applyFont="1" applyFill="1" applyBorder="1" applyAlignment="1">
      <alignment horizontal="center" vertical="top" wrapText="1"/>
    </xf>
    <xf numFmtId="0" fontId="38" fillId="4" borderId="49" xfId="0" applyFont="1" applyFill="1" applyBorder="1" applyAlignment="1">
      <alignment horizontal="center" vertical="top" wrapText="1"/>
    </xf>
    <xf numFmtId="0" fontId="38" fillId="4" borderId="66" xfId="0" applyFont="1" applyFill="1" applyBorder="1" applyAlignment="1">
      <alignment horizontal="center" vertical="top" wrapText="1"/>
    </xf>
    <xf numFmtId="0" fontId="39" fillId="8" borderId="1" xfId="0" applyFont="1" applyFill="1" applyBorder="1" applyAlignment="1">
      <alignment vertical="top" wrapText="1"/>
    </xf>
    <xf numFmtId="0" fontId="6" fillId="8" borderId="3" xfId="0" applyFont="1" applyFill="1" applyBorder="1" applyAlignment="1">
      <alignment vertical="top" wrapText="1"/>
    </xf>
    <xf numFmtId="0" fontId="40" fillId="3" borderId="8" xfId="0" applyFont="1" applyFill="1" applyBorder="1" applyAlignment="1">
      <alignment vertical="top" wrapText="1"/>
    </xf>
    <xf numFmtId="0" fontId="40" fillId="3" borderId="9" xfId="0" applyFont="1" applyFill="1" applyBorder="1" applyAlignment="1">
      <alignment vertical="top" wrapText="1"/>
    </xf>
    <xf numFmtId="0" fontId="40" fillId="3" borderId="68" xfId="0" applyFont="1" applyFill="1" applyBorder="1" applyAlignment="1">
      <alignment vertical="top" wrapText="1"/>
    </xf>
    <xf numFmtId="0" fontId="40" fillId="3" borderId="10" xfId="0" applyFont="1" applyFill="1" applyBorder="1" applyAlignment="1">
      <alignment vertical="top" wrapText="1"/>
    </xf>
    <xf numFmtId="165" fontId="41" fillId="7" borderId="11" xfId="2" applyNumberFormat="1" applyFont="1" applyFill="1" applyBorder="1" applyAlignment="1">
      <alignment vertical="top" wrapText="1"/>
    </xf>
    <xf numFmtId="165" fontId="41" fillId="7" borderId="12" xfId="2" applyNumberFormat="1" applyFont="1" applyFill="1" applyBorder="1" applyAlignment="1">
      <alignment vertical="top" wrapText="1"/>
    </xf>
    <xf numFmtId="165" fontId="41" fillId="7" borderId="13" xfId="2" applyNumberFormat="1" applyFont="1" applyFill="1" applyBorder="1" applyAlignment="1">
      <alignment vertical="top" wrapText="1"/>
    </xf>
    <xf numFmtId="165" fontId="42" fillId="9" borderId="69" xfId="2" applyNumberFormat="1" applyFont="1" applyFill="1" applyBorder="1" applyAlignment="1">
      <alignment vertical="top" wrapText="1"/>
    </xf>
    <xf numFmtId="165" fontId="40" fillId="9" borderId="7" xfId="2" applyNumberFormat="1" applyFont="1" applyFill="1" applyBorder="1" applyAlignment="1">
      <alignment vertical="top" wrapText="1"/>
    </xf>
    <xf numFmtId="165" fontId="39" fillId="9" borderId="7" xfId="2" applyNumberFormat="1" applyFont="1" applyFill="1" applyBorder="1" applyAlignment="1">
      <alignment vertical="top" wrapText="1"/>
    </xf>
    <xf numFmtId="165" fontId="42" fillId="9" borderId="14" xfId="2" applyNumberFormat="1" applyFont="1" applyFill="1" applyBorder="1" applyAlignment="1">
      <alignment vertical="top" wrapText="1"/>
    </xf>
    <xf numFmtId="0" fontId="42" fillId="9" borderId="15" xfId="0" applyFont="1" applyFill="1" applyBorder="1" applyAlignment="1">
      <alignment vertical="top" wrapText="1"/>
    </xf>
    <xf numFmtId="0" fontId="40" fillId="9" borderId="16" xfId="0" applyFont="1" applyFill="1" applyBorder="1" applyAlignment="1">
      <alignment vertical="top" wrapText="1"/>
    </xf>
    <xf numFmtId="43" fontId="39" fillId="9" borderId="16" xfId="2" applyFont="1" applyFill="1" applyBorder="1" applyAlignment="1">
      <alignment horizontal="center" vertical="top" wrapText="1"/>
    </xf>
    <xf numFmtId="0" fontId="42" fillId="9" borderId="17" xfId="0" applyFont="1" applyFill="1" applyBorder="1" applyAlignment="1">
      <alignment vertical="top" wrapText="1"/>
    </xf>
    <xf numFmtId="164" fontId="43" fillId="6" borderId="8" xfId="5" applyNumberFormat="1" applyFont="1" applyBorder="1" applyAlignment="1">
      <alignment vertical="top" wrapText="1"/>
    </xf>
    <xf numFmtId="164" fontId="44" fillId="2" borderId="9" xfId="0" applyNumberFormat="1" applyFont="1" applyFill="1" applyBorder="1" applyAlignment="1">
      <alignment vertical="top" wrapText="1"/>
    </xf>
    <xf numFmtId="10" fontId="40" fillId="2" borderId="9" xfId="3" applyNumberFormat="1" applyFont="1" applyFill="1" applyBorder="1" applyAlignment="1">
      <alignment vertical="top" wrapText="1"/>
    </xf>
    <xf numFmtId="10" fontId="44" fillId="2" borderId="9" xfId="3" applyNumberFormat="1" applyFont="1" applyFill="1" applyBorder="1" applyAlignment="1">
      <alignment vertical="top" wrapText="1"/>
    </xf>
    <xf numFmtId="164" fontId="44" fillId="2" borderId="10" xfId="0" applyNumberFormat="1" applyFont="1" applyFill="1" applyBorder="1" applyAlignment="1">
      <alignment vertical="top" wrapText="1"/>
    </xf>
    <xf numFmtId="165" fontId="3" fillId="11" borderId="11" xfId="2" applyNumberFormat="1" applyFont="1" applyFill="1" applyBorder="1" applyAlignment="1">
      <alignment vertical="top" wrapText="1"/>
    </xf>
    <xf numFmtId="165" fontId="3" fillId="11" borderId="12" xfId="2" applyNumberFormat="1" applyFont="1" applyFill="1" applyBorder="1" applyAlignment="1">
      <alignment vertical="top" wrapText="1"/>
    </xf>
    <xf numFmtId="165" fontId="3" fillId="11" borderId="13" xfId="2" applyNumberFormat="1" applyFont="1" applyFill="1" applyBorder="1" applyAlignment="1">
      <alignment vertical="top" wrapText="1"/>
    </xf>
    <xf numFmtId="165" fontId="40" fillId="8" borderId="69" xfId="2" applyNumberFormat="1" applyFont="1" applyFill="1" applyBorder="1" applyAlignment="1">
      <alignment vertical="top" wrapText="1"/>
    </xf>
    <xf numFmtId="165" fontId="40" fillId="8" borderId="7" xfId="2" applyNumberFormat="1" applyFont="1" applyFill="1" applyBorder="1" applyAlignment="1">
      <alignment vertical="top" wrapText="1"/>
    </xf>
    <xf numFmtId="165" fontId="40" fillId="8" borderId="14" xfId="2" applyNumberFormat="1" applyFont="1" applyFill="1" applyBorder="1" applyAlignment="1">
      <alignment vertical="top" wrapText="1"/>
    </xf>
    <xf numFmtId="0" fontId="40" fillId="8" borderId="15" xfId="0" applyFont="1" applyFill="1" applyBorder="1" applyAlignment="1">
      <alignment vertical="top" wrapText="1"/>
    </xf>
    <xf numFmtId="0" fontId="40" fillId="8" borderId="16" xfId="0" applyFont="1" applyFill="1" applyBorder="1" applyAlignment="1">
      <alignment vertical="top" wrapText="1"/>
    </xf>
    <xf numFmtId="43" fontId="40" fillId="8" borderId="16" xfId="2" applyFont="1" applyFill="1" applyBorder="1" applyAlignment="1">
      <alignment vertical="top" wrapText="1"/>
    </xf>
    <xf numFmtId="0" fontId="40" fillId="8" borderId="17" xfId="0" applyFont="1" applyFill="1" applyBorder="1" applyAlignment="1">
      <alignment vertical="top" wrapText="1"/>
    </xf>
    <xf numFmtId="165" fontId="47" fillId="2" borderId="10" xfId="2" applyNumberFormat="1" applyFont="1" applyFill="1" applyBorder="1" applyAlignment="1">
      <alignment vertical="top" wrapText="1"/>
    </xf>
    <xf numFmtId="165" fontId="41" fillId="11" borderId="11" xfId="2" applyNumberFormat="1" applyFont="1" applyFill="1" applyBorder="1" applyAlignment="1">
      <alignment vertical="top" wrapText="1"/>
    </xf>
    <xf numFmtId="165" fontId="41" fillId="11" borderId="12" xfId="2" applyNumberFormat="1" applyFont="1" applyFill="1" applyBorder="1" applyAlignment="1">
      <alignment vertical="top" wrapText="1"/>
    </xf>
    <xf numFmtId="165" fontId="41" fillId="11" borderId="13" xfId="2" applyNumberFormat="1" applyFont="1" applyFill="1" applyBorder="1" applyAlignment="1">
      <alignment vertical="top" wrapText="1"/>
    </xf>
    <xf numFmtId="164" fontId="42" fillId="3" borderId="8" xfId="0" applyNumberFormat="1" applyFont="1" applyFill="1" applyBorder="1" applyAlignment="1">
      <alignment vertical="top" wrapText="1"/>
    </xf>
    <xf numFmtId="164" fontId="40" fillId="2" borderId="9" xfId="0" applyNumberFormat="1" applyFont="1" applyFill="1" applyBorder="1" applyAlignment="1">
      <alignment vertical="top" wrapText="1"/>
    </xf>
    <xf numFmtId="10" fontId="44" fillId="2" borderId="68" xfId="3" applyNumberFormat="1" applyFont="1" applyFill="1" applyBorder="1" applyAlignment="1">
      <alignment vertical="top" wrapText="1"/>
    </xf>
    <xf numFmtId="10" fontId="40" fillId="2" borderId="68" xfId="3" applyNumberFormat="1" applyFont="1" applyFill="1" applyBorder="1" applyAlignment="1">
      <alignment vertical="top" wrapText="1"/>
    </xf>
    <xf numFmtId="0" fontId="48" fillId="11" borderId="11" xfId="0" applyFont="1" applyFill="1" applyBorder="1" applyAlignment="1">
      <alignment vertical="top" wrapText="1"/>
    </xf>
    <xf numFmtId="0" fontId="48" fillId="11" borderId="12" xfId="0" applyFont="1" applyFill="1" applyBorder="1" applyAlignment="1">
      <alignment vertical="top" wrapText="1"/>
    </xf>
    <xf numFmtId="43" fontId="48" fillId="11" borderId="12" xfId="2" applyFont="1" applyFill="1" applyBorder="1" applyAlignment="1">
      <alignment vertical="top" wrapText="1"/>
    </xf>
    <xf numFmtId="0" fontId="48" fillId="11" borderId="13" xfId="0" applyFont="1" applyFill="1" applyBorder="1" applyAlignment="1">
      <alignment vertical="top" wrapText="1"/>
    </xf>
    <xf numFmtId="0" fontId="40" fillId="8" borderId="69" xfId="0" applyFont="1" applyFill="1" applyBorder="1" applyAlignment="1">
      <alignment vertical="top" wrapText="1"/>
    </xf>
    <xf numFmtId="0" fontId="40" fillId="8" borderId="7" xfId="0" applyFont="1" applyFill="1" applyBorder="1" applyAlignment="1">
      <alignment vertical="top" wrapText="1"/>
    </xf>
    <xf numFmtId="43" fontId="40" fillId="8" borderId="7" xfId="2" applyFont="1" applyFill="1" applyBorder="1" applyAlignment="1">
      <alignment vertical="top" wrapText="1"/>
    </xf>
    <xf numFmtId="0" fontId="40" fillId="8" borderId="14" xfId="0" applyFont="1" applyFill="1" applyBorder="1" applyAlignment="1">
      <alignment vertical="top" wrapText="1"/>
    </xf>
    <xf numFmtId="165" fontId="48" fillId="11" borderId="11" xfId="2" applyNumberFormat="1" applyFont="1" applyFill="1" applyBorder="1" applyAlignment="1">
      <alignment vertical="top" wrapText="1"/>
    </xf>
    <xf numFmtId="165" fontId="48" fillId="11" borderId="12" xfId="2" applyNumberFormat="1" applyFont="1" applyFill="1" applyBorder="1" applyAlignment="1">
      <alignment vertical="top" wrapText="1"/>
    </xf>
    <xf numFmtId="165" fontId="48" fillId="11" borderId="13" xfId="2" applyNumberFormat="1" applyFont="1" applyFill="1" applyBorder="1" applyAlignment="1">
      <alignment vertical="top" wrapText="1"/>
    </xf>
    <xf numFmtId="165" fontId="48" fillId="11" borderId="71" xfId="2" applyNumberFormat="1" applyFont="1" applyFill="1" applyBorder="1" applyAlignment="1">
      <alignment vertical="top" wrapText="1"/>
    </xf>
    <xf numFmtId="165" fontId="48" fillId="11" borderId="72" xfId="2" applyNumberFormat="1" applyFont="1" applyFill="1" applyBorder="1" applyAlignment="1">
      <alignment vertical="top" wrapText="1"/>
    </xf>
    <xf numFmtId="165" fontId="48" fillId="11" borderId="58" xfId="2" applyNumberFormat="1" applyFont="1" applyFill="1" applyBorder="1" applyAlignment="1">
      <alignment vertical="top" wrapText="1"/>
    </xf>
    <xf numFmtId="165" fontId="48" fillId="11" borderId="50" xfId="2" applyNumberFormat="1" applyFont="1" applyFill="1" applyBorder="1" applyAlignment="1">
      <alignment vertical="top" wrapText="1"/>
    </xf>
    <xf numFmtId="165" fontId="40" fillId="8" borderId="73" xfId="2" applyNumberFormat="1" applyFont="1" applyFill="1" applyBorder="1" applyAlignment="1">
      <alignment vertical="top" wrapText="1"/>
    </xf>
    <xf numFmtId="165" fontId="40" fillId="8" borderId="74" xfId="2" applyNumberFormat="1" applyFont="1" applyFill="1" applyBorder="1" applyAlignment="1">
      <alignment vertical="top" wrapText="1"/>
    </xf>
    <xf numFmtId="165" fontId="40" fillId="8" borderId="75" xfId="2" applyNumberFormat="1" applyFont="1" applyFill="1" applyBorder="1" applyAlignment="1">
      <alignment vertical="top" wrapText="1"/>
    </xf>
    <xf numFmtId="0" fontId="40" fillId="8" borderId="76" xfId="0" applyFont="1" applyFill="1" applyBorder="1" applyAlignment="1">
      <alignment vertical="top" wrapText="1"/>
    </xf>
    <xf numFmtId="0" fontId="40" fillId="8" borderId="77" xfId="0" applyFont="1" applyFill="1" applyBorder="1" applyAlignment="1">
      <alignment vertical="top" wrapText="1"/>
    </xf>
    <xf numFmtId="0" fontId="40" fillId="8" borderId="78" xfId="0" applyFont="1" applyFill="1" applyBorder="1" applyAlignment="1">
      <alignment vertical="top" wrapText="1"/>
    </xf>
    <xf numFmtId="43" fontId="40" fillId="8" borderId="78" xfId="2" applyFont="1" applyFill="1" applyBorder="1" applyAlignment="1">
      <alignment vertical="top" wrapText="1"/>
    </xf>
    <xf numFmtId="43" fontId="40" fillId="8" borderId="79" xfId="2" applyFont="1" applyFill="1" applyBorder="1" applyAlignment="1">
      <alignment vertical="top" wrapText="1"/>
    </xf>
    <xf numFmtId="10" fontId="44" fillId="2" borderId="10" xfId="3" applyNumberFormat="1" applyFont="1" applyFill="1" applyBorder="1" applyAlignment="1">
      <alignment vertical="top" wrapText="1"/>
    </xf>
    <xf numFmtId="165" fontId="41" fillId="11" borderId="71" xfId="2" applyNumberFormat="1" applyFont="1" applyFill="1" applyBorder="1" applyAlignment="1">
      <alignment vertical="top" wrapText="1"/>
    </xf>
    <xf numFmtId="165" fontId="41" fillId="11" borderId="72" xfId="2" applyNumberFormat="1" applyFont="1" applyFill="1" applyBorder="1" applyAlignment="1">
      <alignment vertical="top" wrapText="1"/>
    </xf>
    <xf numFmtId="165" fontId="41" fillId="11" borderId="58" xfId="2" applyNumberFormat="1" applyFont="1" applyFill="1" applyBorder="1" applyAlignment="1">
      <alignment vertical="top" wrapText="1"/>
    </xf>
    <xf numFmtId="165" fontId="41" fillId="11" borderId="50" xfId="2" applyNumberFormat="1" applyFont="1" applyFill="1" applyBorder="1" applyAlignment="1">
      <alignment vertical="top" wrapText="1"/>
    </xf>
    <xf numFmtId="165" fontId="40" fillId="8" borderId="80" xfId="2" applyNumberFormat="1" applyFont="1" applyFill="1" applyBorder="1" applyAlignment="1">
      <alignment vertical="top" wrapText="1"/>
    </xf>
    <xf numFmtId="43" fontId="40" fillId="8" borderId="17" xfId="2" applyFont="1" applyFill="1" applyBorder="1" applyAlignment="1">
      <alignment vertical="top" wrapText="1"/>
    </xf>
    <xf numFmtId="0" fontId="39" fillId="8" borderId="1" xfId="0" applyFont="1" applyFill="1" applyBorder="1" applyAlignment="1">
      <alignment vertical="center" wrapText="1"/>
    </xf>
    <xf numFmtId="0" fontId="40" fillId="3" borderId="83" xfId="0" applyFont="1" applyFill="1" applyBorder="1" applyAlignment="1">
      <alignment horizontal="center" vertical="top" wrapText="1"/>
    </xf>
    <xf numFmtId="0" fontId="40" fillId="3" borderId="89" xfId="0" applyFont="1" applyFill="1" applyBorder="1" applyAlignment="1">
      <alignment horizontal="center" vertical="top" wrapText="1"/>
    </xf>
    <xf numFmtId="0" fontId="42" fillId="9" borderId="95" xfId="0" applyFont="1" applyFill="1" applyBorder="1" applyAlignment="1">
      <alignment horizontal="left" vertical="center" wrapText="1"/>
    </xf>
    <xf numFmtId="0" fontId="40" fillId="9" borderId="96" xfId="0" applyFont="1" applyFill="1" applyBorder="1" applyAlignment="1">
      <alignment horizontal="center" vertical="center" wrapText="1"/>
    </xf>
    <xf numFmtId="0" fontId="40" fillId="9" borderId="96" xfId="0" applyFont="1" applyFill="1" applyBorder="1" applyAlignment="1">
      <alignment vertical="center" wrapText="1"/>
    </xf>
    <xf numFmtId="43" fontId="39" fillId="9" borderId="96" xfId="2" applyFont="1" applyFill="1" applyBorder="1" applyAlignment="1">
      <alignment horizontal="left" vertical="top" wrapText="1"/>
    </xf>
    <xf numFmtId="43" fontId="39" fillId="9" borderId="96" xfId="2" applyFont="1" applyFill="1" applyBorder="1" applyAlignment="1">
      <alignment vertical="top" wrapText="1"/>
    </xf>
    <xf numFmtId="0" fontId="42" fillId="9" borderId="87" xfId="0" applyFont="1" applyFill="1" applyBorder="1" applyAlignment="1">
      <alignment horizontal="left" vertical="center" wrapText="1"/>
    </xf>
    <xf numFmtId="0" fontId="40" fillId="9" borderId="89" xfId="0" applyFont="1" applyFill="1" applyBorder="1" applyAlignment="1">
      <alignment horizontal="center" vertical="center" wrapText="1"/>
    </xf>
    <xf numFmtId="0" fontId="40" fillId="9" borderId="89" xfId="0" applyFont="1" applyFill="1" applyBorder="1" applyAlignment="1">
      <alignment vertical="center" wrapText="1"/>
    </xf>
    <xf numFmtId="43" fontId="39" fillId="9" borderId="89" xfId="2" applyFont="1" applyFill="1" applyBorder="1" applyAlignment="1">
      <alignment horizontal="left" vertical="top" wrapText="1"/>
    </xf>
    <xf numFmtId="43" fontId="39" fillId="9" borderId="89" xfId="2" applyFont="1" applyFill="1" applyBorder="1" applyAlignment="1">
      <alignment vertical="top" wrapText="1"/>
    </xf>
    <xf numFmtId="43" fontId="42" fillId="9" borderId="97" xfId="2" applyFont="1" applyFill="1" applyBorder="1" applyAlignment="1">
      <alignment horizontal="left" vertical="top" wrapText="1"/>
    </xf>
    <xf numFmtId="43" fontId="42" fillId="9" borderId="98" xfId="2" applyFont="1" applyFill="1" applyBorder="1" applyAlignment="1">
      <alignment horizontal="left" vertical="top" wrapText="1"/>
    </xf>
    <xf numFmtId="0" fontId="40" fillId="8" borderId="95" xfId="0" applyFont="1" applyFill="1" applyBorder="1" applyAlignment="1">
      <alignment horizontal="left" vertical="center" wrapText="1"/>
    </xf>
    <xf numFmtId="0" fontId="40" fillId="8" borderId="96" xfId="0" applyFont="1" applyFill="1" applyBorder="1" applyAlignment="1">
      <alignment horizontal="center" vertical="center" wrapText="1"/>
    </xf>
    <xf numFmtId="43" fontId="40" fillId="8" borderId="96" xfId="2" applyFont="1" applyFill="1" applyBorder="1" applyAlignment="1">
      <alignment horizontal="center" vertical="center" wrapText="1"/>
    </xf>
    <xf numFmtId="0" fontId="40" fillId="8" borderId="104" xfId="0" applyFont="1" applyFill="1" applyBorder="1" applyAlignment="1">
      <alignment horizontal="left" vertical="center" wrapText="1"/>
    </xf>
    <xf numFmtId="0" fontId="40" fillId="8" borderId="105" xfId="0" applyFont="1" applyFill="1" applyBorder="1" applyAlignment="1">
      <alignment horizontal="left" vertical="center" wrapText="1"/>
    </xf>
    <xf numFmtId="0" fontId="40" fillId="8" borderId="87" xfId="0" applyFont="1" applyFill="1" applyBorder="1" applyAlignment="1">
      <alignment horizontal="left" vertical="center" wrapText="1"/>
    </xf>
    <xf numFmtId="0" fontId="40" fillId="8" borderId="89" xfId="0" applyFont="1" applyFill="1" applyBorder="1" applyAlignment="1">
      <alignment horizontal="center" vertical="center" wrapText="1"/>
    </xf>
    <xf numFmtId="43" fontId="40" fillId="8" borderId="89" xfId="2" applyFont="1" applyFill="1" applyBorder="1" applyAlignment="1">
      <alignment horizontal="center" vertical="center" wrapText="1"/>
    </xf>
    <xf numFmtId="0" fontId="40" fillId="8" borderId="97" xfId="0" applyFont="1" applyFill="1" applyBorder="1" applyAlignment="1">
      <alignment horizontal="left" vertical="center" wrapText="1"/>
    </xf>
    <xf numFmtId="0" fontId="40" fillId="8" borderId="98" xfId="0" applyFont="1" applyFill="1" applyBorder="1" applyAlignment="1">
      <alignment horizontal="left" vertical="center" wrapText="1"/>
    </xf>
    <xf numFmtId="0" fontId="44" fillId="2" borderId="93" xfId="0" applyFont="1" applyFill="1" applyBorder="1" applyAlignment="1">
      <alignment horizontal="center" vertical="center" wrapText="1"/>
    </xf>
    <xf numFmtId="0" fontId="44" fillId="2" borderId="109" xfId="0" applyFont="1" applyFill="1" applyBorder="1" applyAlignment="1">
      <alignment horizontal="center" vertical="center" wrapText="1"/>
    </xf>
    <xf numFmtId="0" fontId="44" fillId="2" borderId="94" xfId="0" applyFont="1" applyFill="1" applyBorder="1" applyAlignment="1">
      <alignment horizontal="center" vertical="center" wrapText="1"/>
    </xf>
    <xf numFmtId="43" fontId="40" fillId="8" borderId="104" xfId="2" applyFont="1" applyFill="1" applyBorder="1" applyAlignment="1">
      <alignment horizontal="left" vertical="center" wrapText="1"/>
    </xf>
    <xf numFmtId="0" fontId="44" fillId="2" borderId="118" xfId="0" applyFont="1" applyFill="1" applyBorder="1" applyAlignment="1">
      <alignment horizontal="center" vertical="center" wrapText="1"/>
    </xf>
    <xf numFmtId="0" fontId="44" fillId="2" borderId="118" xfId="0" applyFont="1" applyFill="1" applyBorder="1" applyAlignment="1">
      <alignment horizontal="left" vertical="top" wrapText="1"/>
    </xf>
    <xf numFmtId="0" fontId="30" fillId="2" borderId="119" xfId="0" applyFont="1" applyFill="1" applyBorder="1" applyAlignment="1">
      <alignment horizontal="left" vertical="top" wrapText="1"/>
    </xf>
    <xf numFmtId="0" fontId="30" fillId="2" borderId="120" xfId="0" applyFont="1" applyFill="1" applyBorder="1" applyAlignment="1">
      <alignment horizontal="left" vertical="top" wrapText="1"/>
    </xf>
    <xf numFmtId="43" fontId="40" fillId="8" borderId="105" xfId="2" applyFont="1" applyFill="1" applyBorder="1" applyAlignment="1">
      <alignment horizontal="left" vertical="center" wrapText="1"/>
    </xf>
    <xf numFmtId="0" fontId="32" fillId="2" borderId="118" xfId="0" applyFont="1" applyFill="1" applyBorder="1" applyAlignment="1">
      <alignment horizontal="left" vertical="top" wrapText="1"/>
    </xf>
    <xf numFmtId="0" fontId="33" fillId="2" borderId="118" xfId="0" applyFont="1" applyFill="1" applyBorder="1" applyAlignment="1">
      <alignment horizontal="left" vertical="top" wrapText="1"/>
    </xf>
    <xf numFmtId="0" fontId="33" fillId="2" borderId="121" xfId="0" applyFont="1" applyFill="1" applyBorder="1" applyAlignment="1">
      <alignment horizontal="left" vertical="top" wrapText="1"/>
    </xf>
    <xf numFmtId="0" fontId="44" fillId="2" borderId="117" xfId="0" applyFont="1" applyFill="1" applyBorder="1" applyAlignment="1">
      <alignment vertical="center" wrapText="1"/>
    </xf>
    <xf numFmtId="0" fontId="44" fillId="2" borderId="84" xfId="0" applyFont="1" applyFill="1" applyBorder="1" applyAlignment="1">
      <alignment vertical="top" wrapText="1"/>
    </xf>
    <xf numFmtId="0" fontId="44" fillId="2" borderId="92" xfId="0" applyFont="1" applyFill="1" applyBorder="1" applyAlignment="1">
      <alignment vertical="top" wrapText="1"/>
    </xf>
    <xf numFmtId="0" fontId="44" fillId="2" borderId="117" xfId="0" applyFont="1" applyFill="1" applyBorder="1" applyAlignment="1">
      <alignment horizontal="left" vertical="center" wrapText="1"/>
    </xf>
    <xf numFmtId="0" fontId="30" fillId="2" borderId="118" xfId="0" applyFont="1" applyFill="1" applyBorder="1" applyAlignment="1">
      <alignment horizontal="center" vertical="center" wrapText="1"/>
    </xf>
    <xf numFmtId="0" fontId="56" fillId="2" borderId="118" xfId="0" applyFont="1" applyFill="1" applyBorder="1" applyAlignment="1">
      <alignment vertical="top" wrapText="1"/>
    </xf>
    <xf numFmtId="0" fontId="30" fillId="2" borderId="118" xfId="0" applyFont="1" applyFill="1" applyBorder="1" applyAlignment="1">
      <alignment horizontal="left" vertical="top" wrapText="1"/>
    </xf>
    <xf numFmtId="0" fontId="30" fillId="2" borderId="119" xfId="0" applyFont="1" applyFill="1" applyBorder="1" applyAlignment="1">
      <alignment vertical="top" wrapText="1"/>
    </xf>
    <xf numFmtId="0" fontId="30" fillId="2" borderId="2" xfId="0" applyFont="1" applyFill="1" applyBorder="1" applyAlignment="1">
      <alignment vertical="top" wrapText="1"/>
    </xf>
    <xf numFmtId="0" fontId="30" fillId="2" borderId="120" xfId="0" applyFont="1" applyFill="1" applyBorder="1" applyAlignment="1">
      <alignment vertical="top" wrapText="1"/>
    </xf>
    <xf numFmtId="0" fontId="30" fillId="2" borderId="92" xfId="0" applyFont="1" applyFill="1" applyBorder="1" applyAlignment="1">
      <alignment horizontal="left" vertical="top" wrapText="1"/>
    </xf>
    <xf numFmtId="0" fontId="44" fillId="2" borderId="93" xfId="0" applyFont="1" applyFill="1" applyBorder="1" applyAlignment="1">
      <alignment vertical="top" wrapText="1"/>
    </xf>
    <xf numFmtId="0" fontId="44" fillId="2" borderId="122" xfId="0" applyFont="1" applyFill="1" applyBorder="1" applyAlignment="1">
      <alignment vertical="top" wrapText="1"/>
    </xf>
    <xf numFmtId="0" fontId="44" fillId="2" borderId="94" xfId="0" applyFont="1" applyFill="1" applyBorder="1" applyAlignment="1">
      <alignment vertical="top" wrapText="1"/>
    </xf>
    <xf numFmtId="0" fontId="30" fillId="2" borderId="89" xfId="0" applyFont="1" applyFill="1" applyBorder="1" applyAlignment="1">
      <alignment horizontal="left" vertical="top" wrapText="1"/>
    </xf>
    <xf numFmtId="0" fontId="44" fillId="2" borderId="97" xfId="0" applyFont="1" applyFill="1" applyBorder="1" applyAlignment="1">
      <alignment vertical="top" wrapText="1"/>
    </xf>
    <xf numFmtId="0" fontId="44" fillId="2" borderId="116" xfId="0" applyFont="1" applyFill="1" applyBorder="1" applyAlignment="1">
      <alignment vertical="top" wrapText="1"/>
    </xf>
    <xf numFmtId="0" fontId="44" fillId="2" borderId="98" xfId="0" applyFont="1" applyFill="1" applyBorder="1" applyAlignment="1">
      <alignment vertical="top" wrapText="1"/>
    </xf>
    <xf numFmtId="0" fontId="44" fillId="2" borderId="119" xfId="0" applyFont="1" applyFill="1" applyBorder="1" applyAlignment="1">
      <alignment vertical="top" wrapText="1"/>
    </xf>
    <xf numFmtId="0" fontId="44" fillId="2" borderId="2" xfId="0" applyFont="1" applyFill="1" applyBorder="1" applyAlignment="1">
      <alignment vertical="top" wrapText="1"/>
    </xf>
    <xf numFmtId="0" fontId="44" fillId="2" borderId="120" xfId="0" applyFont="1" applyFill="1" applyBorder="1" applyAlignment="1">
      <alignment vertical="top" wrapText="1"/>
    </xf>
    <xf numFmtId="0" fontId="0" fillId="2" borderId="0" xfId="0" applyFill="1" applyAlignment="1">
      <alignment horizontal="center" vertical="center"/>
    </xf>
    <xf numFmtId="0" fontId="0" fillId="2" borderId="0" xfId="0" applyFont="1" applyFill="1" applyAlignment="1">
      <alignment horizontal="left"/>
    </xf>
    <xf numFmtId="0" fontId="3" fillId="4" borderId="126"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127" xfId="0" applyFont="1" applyFill="1" applyBorder="1" applyAlignment="1">
      <alignment horizontal="center" vertical="center" wrapText="1"/>
    </xf>
    <xf numFmtId="0" fontId="3" fillId="4" borderId="128" xfId="0" applyFont="1" applyFill="1" applyBorder="1" applyAlignment="1">
      <alignment horizontal="center" vertical="center" wrapText="1"/>
    </xf>
    <xf numFmtId="0" fontId="3" fillId="4" borderId="129" xfId="0" applyFont="1" applyFill="1" applyBorder="1" applyAlignment="1">
      <alignment horizontal="center" vertical="center" wrapText="1"/>
    </xf>
    <xf numFmtId="0" fontId="40" fillId="2" borderId="130" xfId="0" applyFont="1" applyFill="1" applyBorder="1" applyAlignment="1">
      <alignment horizontal="center" vertical="center" wrapText="1"/>
    </xf>
    <xf numFmtId="0" fontId="40" fillId="2" borderId="130" xfId="0" applyFont="1" applyFill="1" applyBorder="1" applyAlignment="1">
      <alignment horizontal="center" vertical="top" wrapText="1"/>
    </xf>
    <xf numFmtId="0" fontId="40" fillId="2" borderId="131" xfId="0" applyFont="1" applyFill="1" applyBorder="1" applyAlignment="1">
      <alignment horizontal="center" vertical="top" wrapText="1"/>
    </xf>
    <xf numFmtId="0" fontId="40" fillId="2" borderId="132" xfId="0" applyFont="1" applyFill="1" applyBorder="1" applyAlignment="1">
      <alignment horizontal="center" vertical="top" wrapText="1"/>
    </xf>
    <xf numFmtId="0" fontId="40" fillId="2" borderId="133" xfId="0" applyFont="1" applyFill="1" applyBorder="1" applyAlignment="1">
      <alignment horizontal="center" vertical="top" wrapText="1"/>
    </xf>
    <xf numFmtId="0" fontId="40" fillId="2" borderId="134" xfId="0" applyFont="1" applyFill="1" applyBorder="1" applyAlignment="1">
      <alignment horizontal="center" vertical="top" wrapText="1"/>
    </xf>
    <xf numFmtId="164" fontId="40" fillId="2" borderId="135" xfId="0" applyNumberFormat="1" applyFont="1" applyFill="1" applyBorder="1" applyAlignment="1">
      <alignment horizontal="center" vertical="center" wrapText="1"/>
    </xf>
    <xf numFmtId="164" fontId="40" fillId="2" borderId="135" xfId="0" applyNumberFormat="1" applyFont="1" applyFill="1" applyBorder="1" applyAlignment="1">
      <alignment horizontal="center" vertical="top" wrapText="1"/>
    </xf>
    <xf numFmtId="164" fontId="40" fillId="2" borderId="136" xfId="0" applyNumberFormat="1" applyFont="1" applyFill="1" applyBorder="1" applyAlignment="1">
      <alignment horizontal="center" vertical="top" wrapText="1"/>
    </xf>
    <xf numFmtId="164" fontId="40" fillId="2" borderId="137" xfId="0" applyNumberFormat="1" applyFont="1" applyFill="1" applyBorder="1" applyAlignment="1">
      <alignment horizontal="center" vertical="top" wrapText="1"/>
    </xf>
    <xf numFmtId="164" fontId="40" fillId="2" borderId="138" xfId="0" applyNumberFormat="1" applyFont="1" applyFill="1" applyBorder="1" applyAlignment="1">
      <alignment horizontal="center" vertical="top" wrapText="1"/>
    </xf>
    <xf numFmtId="164" fontId="40" fillId="2" borderId="139" xfId="0" applyNumberFormat="1" applyFont="1" applyFill="1" applyBorder="1" applyAlignment="1">
      <alignment horizontal="center" vertical="top" wrapText="1"/>
    </xf>
    <xf numFmtId="164" fontId="40" fillId="2" borderId="140" xfId="0" applyNumberFormat="1" applyFont="1" applyFill="1" applyBorder="1" applyAlignment="1">
      <alignment horizontal="center" vertical="center" wrapText="1"/>
    </xf>
    <xf numFmtId="164" fontId="40" fillId="2" borderId="140" xfId="0" applyNumberFormat="1" applyFont="1" applyFill="1" applyBorder="1" applyAlignment="1">
      <alignment horizontal="center" vertical="top" wrapText="1"/>
    </xf>
    <xf numFmtId="164" fontId="40" fillId="2" borderId="45" xfId="0" applyNumberFormat="1" applyFont="1" applyFill="1" applyBorder="1" applyAlignment="1">
      <alignment horizontal="center" vertical="top" wrapText="1"/>
    </xf>
    <xf numFmtId="164" fontId="40" fillId="2" borderId="141" xfId="0" applyNumberFormat="1" applyFont="1" applyFill="1" applyBorder="1" applyAlignment="1">
      <alignment horizontal="center" vertical="top" wrapText="1"/>
    </xf>
    <xf numFmtId="164" fontId="40" fillId="2" borderId="142" xfId="0" applyNumberFormat="1" applyFont="1" applyFill="1" applyBorder="1" applyAlignment="1">
      <alignment horizontal="center" vertical="top" wrapText="1"/>
    </xf>
    <xf numFmtId="164" fontId="40" fillId="2" borderId="143" xfId="0" applyNumberFormat="1" applyFont="1" applyFill="1" applyBorder="1" applyAlignment="1">
      <alignment horizontal="center" vertical="top" wrapText="1"/>
    </xf>
    <xf numFmtId="0" fontId="3" fillId="7" borderId="62" xfId="0" applyFont="1" applyFill="1" applyBorder="1" applyAlignment="1">
      <alignment horizontal="left" vertical="center" wrapText="1"/>
    </xf>
    <xf numFmtId="0" fontId="3" fillId="7" borderId="49" xfId="0" applyFont="1" applyFill="1" applyBorder="1" applyAlignment="1">
      <alignment horizontal="center" vertical="center" wrapText="1"/>
    </xf>
    <xf numFmtId="43" fontId="3" fillId="7" borderId="49" xfId="2" applyFont="1" applyFill="1" applyBorder="1" applyAlignment="1">
      <alignment horizontal="center" vertical="top" wrapText="1"/>
    </xf>
    <xf numFmtId="0" fontId="39" fillId="9" borderId="144" xfId="0" applyFont="1" applyFill="1" applyBorder="1" applyAlignment="1">
      <alignment horizontal="left" vertical="center" wrapText="1"/>
    </xf>
    <xf numFmtId="0" fontId="40" fillId="9" borderId="145" xfId="0" applyFont="1" applyFill="1" applyBorder="1" applyAlignment="1">
      <alignment vertical="center" wrapText="1"/>
    </xf>
    <xf numFmtId="43" fontId="39" fillId="9" borderId="145" xfId="2" applyFont="1" applyFill="1" applyBorder="1" applyAlignment="1">
      <alignment vertical="top" wrapText="1"/>
    </xf>
    <xf numFmtId="0" fontId="39" fillId="9" borderId="75" xfId="0" applyFont="1" applyFill="1" applyBorder="1" applyAlignment="1">
      <alignment horizontal="left" vertical="center" wrapText="1"/>
    </xf>
    <xf numFmtId="0" fontId="40" fillId="9" borderId="75" xfId="0" applyFont="1" applyFill="1" applyBorder="1" applyAlignment="1">
      <alignment vertical="center" wrapText="1"/>
    </xf>
    <xf numFmtId="43" fontId="39" fillId="9" borderId="75" xfId="2" applyFont="1" applyFill="1" applyBorder="1" applyAlignment="1">
      <alignment vertical="top" wrapText="1"/>
    </xf>
    <xf numFmtId="0" fontId="40" fillId="2" borderId="152" xfId="0" applyFont="1" applyFill="1" applyBorder="1" applyAlignment="1">
      <alignment horizontal="center" vertical="top" wrapText="1"/>
    </xf>
    <xf numFmtId="0" fontId="40" fillId="2" borderId="153" xfId="0" applyFont="1" applyFill="1" applyBorder="1" applyAlignment="1">
      <alignment horizontal="center" vertical="top" wrapText="1"/>
    </xf>
    <xf numFmtId="0" fontId="40" fillId="2" borderId="154" xfId="0" applyFont="1" applyFill="1" applyBorder="1" applyAlignment="1">
      <alignment horizontal="center" vertical="top" wrapText="1"/>
    </xf>
    <xf numFmtId="0" fontId="40" fillId="2" borderId="155" xfId="0" applyFont="1" applyFill="1" applyBorder="1" applyAlignment="1">
      <alignment horizontal="center" vertical="top" wrapText="1"/>
    </xf>
    <xf numFmtId="0" fontId="40" fillId="2" borderId="128" xfId="0" applyFont="1" applyFill="1" applyBorder="1" applyAlignment="1">
      <alignment horizontal="center" vertical="top" wrapText="1"/>
    </xf>
    <xf numFmtId="0" fontId="40" fillId="2" borderId="156" xfId="0" applyFont="1" applyFill="1" applyBorder="1" applyAlignment="1">
      <alignment horizontal="center" vertical="top" wrapText="1"/>
    </xf>
    <xf numFmtId="10" fontId="40" fillId="2" borderId="135" xfId="3" applyNumberFormat="1" applyFont="1" applyFill="1" applyBorder="1" applyAlignment="1">
      <alignment horizontal="center" vertical="top" wrapText="1"/>
    </xf>
    <xf numFmtId="0" fontId="4" fillId="2" borderId="157" xfId="0" applyFont="1" applyFill="1" applyBorder="1" applyAlignment="1">
      <alignment horizontal="center" vertical="top" wrapText="1"/>
    </xf>
    <xf numFmtId="0" fontId="4" fillId="2" borderId="158" xfId="0" applyFont="1" applyFill="1" applyBorder="1" applyAlignment="1">
      <alignment vertical="top" wrapText="1"/>
    </xf>
    <xf numFmtId="0" fontId="40" fillId="2" borderId="158" xfId="0" applyFont="1" applyFill="1" applyBorder="1" applyAlignment="1">
      <alignment vertical="top" wrapText="1"/>
    </xf>
    <xf numFmtId="0" fontId="40" fillId="2" borderId="136" xfId="0" applyFont="1" applyFill="1" applyBorder="1" applyAlignment="1">
      <alignment vertical="top" wrapText="1"/>
    </xf>
    <xf numFmtId="0" fontId="40" fillId="2" borderId="159" xfId="0" applyFont="1" applyFill="1" applyBorder="1" applyAlignment="1">
      <alignment vertical="top" wrapText="1"/>
    </xf>
    <xf numFmtId="0" fontId="40" fillId="2" borderId="160" xfId="0" applyFont="1" applyFill="1" applyBorder="1" applyAlignment="1">
      <alignment vertical="top" wrapText="1"/>
    </xf>
    <xf numFmtId="0" fontId="4" fillId="2" borderId="138" xfId="0" applyFont="1" applyFill="1" applyBorder="1" applyAlignment="1">
      <alignment vertical="top" wrapText="1"/>
    </xf>
    <xf numFmtId="0" fontId="4" fillId="2" borderId="157" xfId="0" applyFont="1" applyFill="1" applyBorder="1" applyAlignment="1">
      <alignment horizontal="left" vertical="center" wrapText="1"/>
    </xf>
    <xf numFmtId="0" fontId="4" fillId="2" borderId="158" xfId="0" applyFont="1" applyFill="1" applyBorder="1" applyAlignment="1">
      <alignment horizontal="left" vertical="center" wrapText="1"/>
    </xf>
    <xf numFmtId="0" fontId="4" fillId="2" borderId="138" xfId="0" applyFont="1" applyFill="1" applyBorder="1" applyAlignment="1">
      <alignment horizontal="left" vertical="center" wrapText="1"/>
    </xf>
    <xf numFmtId="0" fontId="40" fillId="2" borderId="158" xfId="0" applyFont="1" applyFill="1" applyBorder="1" applyAlignment="1">
      <alignment horizontal="left" vertical="center" wrapText="1"/>
    </xf>
    <xf numFmtId="0" fontId="40" fillId="2" borderId="138" xfId="0" applyFont="1" applyFill="1" applyBorder="1" applyAlignment="1">
      <alignment horizontal="left" vertical="center" wrapText="1"/>
    </xf>
    <xf numFmtId="0" fontId="40" fillId="2" borderId="138" xfId="0" applyFont="1" applyFill="1" applyBorder="1" applyAlignment="1">
      <alignment vertical="top" wrapText="1"/>
    </xf>
    <xf numFmtId="0" fontId="4" fillId="2" borderId="142" xfId="0" applyFont="1" applyFill="1" applyBorder="1" applyAlignment="1">
      <alignment vertical="top" wrapText="1"/>
    </xf>
    <xf numFmtId="0" fontId="4" fillId="2" borderId="163" xfId="0" applyFont="1" applyFill="1" applyBorder="1" applyAlignment="1">
      <alignment vertical="top" wrapText="1"/>
    </xf>
    <xf numFmtId="0" fontId="3" fillId="11" borderId="57" xfId="0" applyFont="1" applyFill="1" applyBorder="1" applyAlignment="1">
      <alignment horizontal="left" vertical="center" wrapText="1"/>
    </xf>
    <xf numFmtId="0" fontId="3" fillId="11" borderId="58" xfId="0" applyFont="1" applyFill="1" applyBorder="1" applyAlignment="1">
      <alignment horizontal="center" vertical="center" wrapText="1"/>
    </xf>
    <xf numFmtId="43" fontId="3" fillId="11" borderId="58" xfId="2" applyFont="1" applyFill="1" applyBorder="1" applyAlignment="1">
      <alignment horizontal="center" vertical="center" wrapText="1"/>
    </xf>
    <xf numFmtId="43" fontId="3" fillId="11" borderId="58" xfId="2" applyFont="1" applyFill="1" applyBorder="1" applyAlignment="1">
      <alignment horizontal="center" vertical="top" wrapText="1"/>
    </xf>
    <xf numFmtId="0" fontId="40" fillId="8" borderId="164" xfId="0" applyFont="1" applyFill="1" applyBorder="1" applyAlignment="1">
      <alignment horizontal="left" vertical="center" wrapText="1"/>
    </xf>
    <xf numFmtId="0" fontId="40" fillId="8" borderId="75" xfId="0" applyFont="1" applyFill="1" applyBorder="1" applyAlignment="1">
      <alignment horizontal="center" vertical="center" wrapText="1"/>
    </xf>
    <xf numFmtId="43" fontId="40" fillId="8" borderId="75" xfId="2" applyFont="1" applyFill="1" applyBorder="1" applyAlignment="1">
      <alignment horizontal="center" vertical="center" wrapText="1"/>
    </xf>
    <xf numFmtId="43" fontId="40" fillId="8" borderId="75" xfId="2" applyFont="1" applyFill="1" applyBorder="1" applyAlignment="1">
      <alignment horizontal="center" vertical="top" wrapText="1"/>
    </xf>
    <xf numFmtId="43" fontId="40" fillId="8" borderId="165" xfId="2" applyFont="1" applyFill="1" applyBorder="1" applyAlignment="1">
      <alignment horizontal="center" vertical="top" wrapText="1"/>
    </xf>
    <xf numFmtId="43" fontId="40" fillId="8" borderId="150" xfId="2" applyFont="1" applyFill="1" applyBorder="1" applyAlignment="1">
      <alignment horizontal="center" vertical="top" wrapText="1"/>
    </xf>
    <xf numFmtId="43" fontId="40" fillId="8" borderId="166" xfId="2" applyFont="1" applyFill="1" applyBorder="1" applyAlignment="1">
      <alignment horizontal="center" vertical="top" wrapText="1"/>
    </xf>
    <xf numFmtId="43" fontId="40" fillId="8" borderId="80" xfId="2" applyFont="1" applyFill="1" applyBorder="1" applyAlignment="1">
      <alignment horizontal="center" vertical="top" wrapText="1"/>
    </xf>
    <xf numFmtId="43" fontId="40" fillId="8" borderId="167" xfId="2" applyFont="1" applyFill="1" applyBorder="1" applyAlignment="1">
      <alignment horizontal="center" vertical="top" wrapText="1"/>
    </xf>
    <xf numFmtId="43" fontId="40" fillId="8" borderId="168" xfId="2" applyFont="1" applyFill="1" applyBorder="1" applyAlignment="1">
      <alignment horizontal="center" vertical="top" wrapText="1"/>
    </xf>
    <xf numFmtId="0" fontId="40" fillId="8" borderId="169" xfId="0" applyFont="1" applyFill="1" applyBorder="1" applyAlignment="1">
      <alignment horizontal="left" vertical="center" wrapText="1"/>
    </xf>
    <xf numFmtId="0" fontId="40" fillId="8" borderId="53" xfId="0" applyFont="1" applyFill="1" applyBorder="1" applyAlignment="1">
      <alignment horizontal="center" vertical="center" wrapText="1"/>
    </xf>
    <xf numFmtId="43" fontId="40" fillId="8" borderId="53" xfId="2" applyFont="1" applyFill="1" applyBorder="1" applyAlignment="1">
      <alignment horizontal="center" vertical="center" wrapText="1"/>
    </xf>
    <xf numFmtId="43" fontId="40" fillId="8" borderId="53" xfId="2" applyFont="1" applyFill="1" applyBorder="1" applyAlignment="1">
      <alignment horizontal="center" vertical="top" wrapText="1"/>
    </xf>
    <xf numFmtId="43" fontId="40" fillId="8" borderId="170" xfId="2" applyFont="1" applyFill="1" applyBorder="1" applyAlignment="1">
      <alignment horizontal="center" vertical="top" wrapText="1"/>
    </xf>
    <xf numFmtId="43" fontId="40" fillId="8" borderId="171" xfId="2" applyFont="1" applyFill="1" applyBorder="1" applyAlignment="1">
      <alignment horizontal="center" vertical="top" wrapText="1"/>
    </xf>
    <xf numFmtId="43" fontId="40" fillId="8" borderId="151" xfId="2" applyFont="1" applyFill="1" applyBorder="1" applyAlignment="1">
      <alignment horizontal="center" vertical="top" wrapText="1"/>
    </xf>
    <xf numFmtId="164" fontId="60" fillId="0" borderId="25" xfId="0" applyNumberFormat="1" applyFont="1" applyFill="1" applyBorder="1" applyAlignment="1">
      <alignment horizontal="left" vertical="top" wrapText="1"/>
    </xf>
    <xf numFmtId="164" fontId="40" fillId="2" borderId="173" xfId="0" applyNumberFormat="1" applyFont="1" applyFill="1" applyBorder="1" applyAlignment="1">
      <alignment horizontal="center" vertical="top" wrapText="1"/>
    </xf>
    <xf numFmtId="43" fontId="40" fillId="8" borderId="176" xfId="2" applyFont="1" applyFill="1" applyBorder="1" applyAlignment="1">
      <alignment horizontal="center" vertical="top" wrapText="1"/>
    </xf>
    <xf numFmtId="43" fontId="40" fillId="8" borderId="177" xfId="2" applyFont="1" applyFill="1" applyBorder="1" applyAlignment="1">
      <alignment horizontal="center" vertical="top" wrapText="1"/>
    </xf>
    <xf numFmtId="43" fontId="40" fillId="8" borderId="178" xfId="2" applyFont="1" applyFill="1" applyBorder="1" applyAlignment="1">
      <alignment horizontal="center" vertical="top" wrapText="1"/>
    </xf>
    <xf numFmtId="43" fontId="40" fillId="8" borderId="179" xfId="2" applyFont="1" applyFill="1" applyBorder="1" applyAlignment="1">
      <alignment horizontal="center" vertical="top" wrapText="1"/>
    </xf>
    <xf numFmtId="164" fontId="39" fillId="3" borderId="172" xfId="0" applyNumberFormat="1" applyFont="1" applyFill="1" applyBorder="1" applyAlignment="1">
      <alignment horizontal="left" vertical="center" wrapText="1"/>
    </xf>
    <xf numFmtId="0" fontId="4" fillId="2" borderId="180" xfId="0" applyFont="1" applyFill="1" applyBorder="1" applyAlignment="1">
      <alignment vertical="top" wrapText="1"/>
    </xf>
    <xf numFmtId="0" fontId="4" fillId="2" borderId="181" xfId="0" applyFont="1" applyFill="1" applyBorder="1" applyAlignment="1">
      <alignment vertical="top" wrapText="1"/>
    </xf>
    <xf numFmtId="0" fontId="4" fillId="2" borderId="182" xfId="0" applyFont="1" applyFill="1" applyBorder="1" applyAlignment="1">
      <alignment vertical="top" wrapText="1"/>
    </xf>
    <xf numFmtId="43" fontId="3" fillId="11" borderId="50" xfId="2" applyFont="1" applyFill="1" applyBorder="1" applyAlignment="1">
      <alignment horizontal="center" vertical="top" wrapText="1"/>
    </xf>
    <xf numFmtId="43" fontId="3" fillId="11" borderId="183" xfId="2" applyFont="1" applyFill="1" applyBorder="1" applyAlignment="1">
      <alignment horizontal="center" vertical="top" wrapText="1"/>
    </xf>
    <xf numFmtId="43" fontId="40" fillId="8" borderId="184" xfId="2" applyFont="1" applyFill="1" applyBorder="1" applyAlignment="1">
      <alignment horizontal="center" vertical="top" wrapText="1"/>
    </xf>
    <xf numFmtId="43" fontId="40" fillId="8" borderId="163" xfId="2" applyFont="1" applyFill="1" applyBorder="1" applyAlignment="1">
      <alignment horizontal="center" vertical="top" wrapText="1"/>
    </xf>
    <xf numFmtId="0" fontId="4" fillId="2" borderId="3" xfId="0" applyFont="1" applyFill="1" applyBorder="1" applyAlignment="1">
      <alignment vertical="top" wrapText="1"/>
    </xf>
    <xf numFmtId="43" fontId="3" fillId="11" borderId="185" xfId="2" applyFont="1" applyFill="1" applyBorder="1" applyAlignment="1">
      <alignment horizontal="center" vertical="top" wrapText="1"/>
    </xf>
    <xf numFmtId="43" fontId="40" fillId="8" borderId="186" xfId="2" applyFont="1" applyFill="1" applyBorder="1" applyAlignment="1">
      <alignment horizontal="center" vertical="top" wrapText="1"/>
    </xf>
    <xf numFmtId="0" fontId="4" fillId="2" borderId="187" xfId="0" applyFont="1" applyFill="1" applyBorder="1" applyAlignment="1">
      <alignment vertical="top" wrapText="1"/>
    </xf>
    <xf numFmtId="43" fontId="3" fillId="11" borderId="188" xfId="2" applyFont="1" applyFill="1" applyBorder="1" applyAlignment="1">
      <alignment horizontal="center" vertical="top" wrapText="1"/>
    </xf>
    <xf numFmtId="43" fontId="40" fillId="8" borderId="46" xfId="2" applyFont="1" applyFill="1" applyBorder="1" applyAlignment="1">
      <alignment horizontal="center" vertical="top" wrapText="1"/>
    </xf>
    <xf numFmtId="164" fontId="63" fillId="0" borderId="25" xfId="0" applyNumberFormat="1" applyFont="1" applyFill="1" applyBorder="1" applyAlignment="1">
      <alignment horizontal="left" vertical="center" wrapText="1"/>
    </xf>
    <xf numFmtId="164" fontId="40" fillId="2" borderId="140" xfId="0" applyNumberFormat="1" applyFont="1" applyFill="1" applyBorder="1" applyAlignment="1">
      <alignment horizontal="left" vertical="center" wrapText="1"/>
    </xf>
    <xf numFmtId="164" fontId="40" fillId="2" borderId="173" xfId="0" applyNumberFormat="1" applyFont="1" applyFill="1" applyBorder="1" applyAlignment="1">
      <alignment horizontal="left" vertical="center" wrapText="1"/>
    </xf>
    <xf numFmtId="0" fontId="40" fillId="2" borderId="152" xfId="0" applyFont="1" applyFill="1" applyBorder="1" applyAlignment="1">
      <alignment horizontal="center" vertical="center" wrapText="1"/>
    </xf>
    <xf numFmtId="164" fontId="63" fillId="0" borderId="191" xfId="0" applyNumberFormat="1" applyFont="1" applyFill="1" applyBorder="1" applyAlignment="1">
      <alignment horizontal="left" vertical="top" wrapText="1"/>
    </xf>
    <xf numFmtId="164" fontId="63" fillId="0" borderId="192" xfId="0" applyNumberFormat="1" applyFont="1" applyFill="1" applyBorder="1" applyAlignment="1">
      <alignment horizontal="left" vertical="top" wrapText="1"/>
    </xf>
    <xf numFmtId="164" fontId="63" fillId="0" borderId="193" xfId="0" applyNumberFormat="1" applyFont="1" applyFill="1" applyBorder="1" applyAlignment="1">
      <alignment horizontal="left" vertical="top" wrapText="1"/>
    </xf>
    <xf numFmtId="164" fontId="63" fillId="0" borderId="25" xfId="0" applyNumberFormat="1" applyFont="1" applyFill="1" applyBorder="1" applyAlignment="1">
      <alignment horizontal="left" vertical="top" wrapText="1"/>
    </xf>
    <xf numFmtId="164" fontId="63" fillId="0" borderId="194" xfId="0" applyNumberFormat="1" applyFont="1" applyFill="1" applyBorder="1" applyAlignment="1">
      <alignment horizontal="left" vertical="top" wrapText="1"/>
    </xf>
    <xf numFmtId="164" fontId="63" fillId="0" borderId="26" xfId="0" applyNumberFormat="1" applyFont="1" applyFill="1" applyBorder="1" applyAlignment="1">
      <alignment horizontal="left" vertical="top" wrapText="1"/>
    </xf>
    <xf numFmtId="164" fontId="63" fillId="0" borderId="41" xfId="0" applyNumberFormat="1" applyFont="1" applyFill="1" applyBorder="1" applyAlignment="1">
      <alignment horizontal="left" vertical="top" wrapText="1"/>
    </xf>
    <xf numFmtId="164" fontId="63" fillId="0" borderId="196" xfId="0" applyNumberFormat="1" applyFont="1" applyFill="1" applyBorder="1" applyAlignment="1">
      <alignment horizontal="left" vertical="top" wrapText="1"/>
    </xf>
    <xf numFmtId="164" fontId="63" fillId="0" borderId="42" xfId="0" applyNumberFormat="1" applyFont="1" applyFill="1" applyBorder="1" applyAlignment="1">
      <alignment horizontal="left" vertical="top" wrapText="1"/>
    </xf>
    <xf numFmtId="164" fontId="39" fillId="3" borderId="172" xfId="0" applyNumberFormat="1" applyFont="1" applyFill="1" applyBorder="1" applyAlignment="1">
      <alignment vertical="center" wrapText="1"/>
    </xf>
    <xf numFmtId="164" fontId="40" fillId="2" borderId="197" xfId="0" applyNumberFormat="1" applyFont="1" applyFill="1" applyBorder="1" applyAlignment="1">
      <alignment horizontal="center" vertical="center" wrapText="1"/>
    </xf>
    <xf numFmtId="164" fontId="60" fillId="0" borderId="32" xfId="0" applyNumberFormat="1" applyFont="1" applyFill="1" applyBorder="1" applyAlignment="1">
      <alignment horizontal="left" vertical="top" wrapText="1"/>
    </xf>
    <xf numFmtId="164" fontId="40" fillId="2" borderId="197" xfId="0" applyNumberFormat="1" applyFont="1" applyFill="1" applyBorder="1" applyAlignment="1">
      <alignment horizontal="center" vertical="top" wrapText="1"/>
    </xf>
    <xf numFmtId="164" fontId="40" fillId="2" borderId="198" xfId="0" applyNumberFormat="1" applyFont="1" applyFill="1" applyBorder="1" applyAlignment="1">
      <alignment horizontal="center" vertical="top" wrapText="1"/>
    </xf>
    <xf numFmtId="0" fontId="4" fillId="2" borderId="199" xfId="0" applyFont="1" applyFill="1" applyBorder="1" applyAlignment="1">
      <alignment vertical="top" wrapText="1"/>
    </xf>
    <xf numFmtId="0" fontId="3" fillId="11" borderId="144" xfId="0" applyFont="1" applyFill="1" applyBorder="1" applyAlignment="1">
      <alignment horizontal="left" vertical="center" wrapText="1"/>
    </xf>
    <xf numFmtId="0" fontId="3" fillId="11" borderId="201" xfId="0" applyFont="1" applyFill="1" applyBorder="1" applyAlignment="1">
      <alignment horizontal="center" vertical="center" wrapText="1"/>
    </xf>
    <xf numFmtId="43" fontId="3" fillId="11" borderId="201" xfId="2" applyFont="1" applyFill="1" applyBorder="1" applyAlignment="1">
      <alignment horizontal="center" vertical="center" wrapText="1"/>
    </xf>
    <xf numFmtId="43" fontId="3" fillId="11" borderId="201" xfId="2" applyFont="1" applyFill="1" applyBorder="1" applyAlignment="1">
      <alignment horizontal="center" vertical="top" wrapText="1"/>
    </xf>
    <xf numFmtId="43" fontId="3" fillId="11" borderId="202" xfId="2" applyFont="1" applyFill="1" applyBorder="1" applyAlignment="1">
      <alignment horizontal="center" vertical="top" wrapText="1"/>
    </xf>
    <xf numFmtId="164" fontId="63" fillId="2" borderId="194" xfId="0" applyNumberFormat="1" applyFont="1" applyFill="1" applyBorder="1" applyAlignment="1">
      <alignment horizontal="left" vertical="center" wrapText="1"/>
    </xf>
    <xf numFmtId="164" fontId="63" fillId="0" borderId="194" xfId="0" applyNumberFormat="1" applyFont="1" applyFill="1" applyBorder="1" applyAlignment="1">
      <alignment horizontal="left" vertical="center" wrapText="1"/>
    </xf>
    <xf numFmtId="164" fontId="63" fillId="0" borderId="26" xfId="0" applyNumberFormat="1" applyFont="1" applyFill="1" applyBorder="1" applyAlignment="1">
      <alignment horizontal="left" vertical="center" wrapText="1"/>
    </xf>
    <xf numFmtId="164" fontId="39" fillId="3" borderId="205" xfId="0" applyNumberFormat="1" applyFont="1" applyFill="1" applyBorder="1" applyAlignment="1">
      <alignment vertical="center" wrapText="1"/>
    </xf>
    <xf numFmtId="164" fontId="40" fillId="2" borderId="206" xfId="0" applyNumberFormat="1" applyFont="1" applyFill="1" applyBorder="1" applyAlignment="1">
      <alignment horizontal="center" vertical="center" wrapText="1"/>
    </xf>
    <xf numFmtId="164" fontId="60" fillId="0" borderId="207" xfId="0" applyNumberFormat="1" applyFont="1" applyBorder="1" applyAlignment="1">
      <alignment horizontal="left" vertical="top" wrapText="1"/>
    </xf>
    <xf numFmtId="164" fontId="40" fillId="2" borderId="152" xfId="0" applyNumberFormat="1" applyFont="1" applyFill="1" applyBorder="1" applyAlignment="1">
      <alignment horizontal="center" vertical="center" wrapText="1"/>
    </xf>
    <xf numFmtId="164" fontId="60" fillId="0" borderId="191" xfId="0" applyNumberFormat="1" applyFont="1" applyBorder="1" applyAlignment="1">
      <alignment horizontal="left" vertical="top" wrapText="1"/>
    </xf>
    <xf numFmtId="164" fontId="63" fillId="0" borderId="41" xfId="0" applyNumberFormat="1" applyFont="1" applyBorder="1" applyAlignment="1">
      <alignment horizontal="left" vertical="top" wrapText="1"/>
    </xf>
    <xf numFmtId="164" fontId="4" fillId="2" borderId="2" xfId="0" applyNumberFormat="1" applyFont="1" applyFill="1" applyBorder="1" applyAlignment="1">
      <alignment horizontal="center" vertical="center" wrapText="1"/>
    </xf>
    <xf numFmtId="164" fontId="60" fillId="0" borderId="208" xfId="0" applyNumberFormat="1" applyFont="1" applyBorder="1" applyAlignment="1">
      <alignment horizontal="left" vertical="top" wrapText="1"/>
    </xf>
    <xf numFmtId="164" fontId="63" fillId="0" borderId="208" xfId="0" applyNumberFormat="1" applyFont="1" applyBorder="1" applyAlignment="1">
      <alignment horizontal="left" vertical="top" wrapText="1"/>
    </xf>
    <xf numFmtId="164" fontId="63" fillId="0" borderId="120" xfId="0" applyNumberFormat="1" applyFont="1" applyBorder="1" applyAlignment="1">
      <alignment horizontal="left" vertical="top" wrapText="1"/>
    </xf>
    <xf numFmtId="43" fontId="3" fillId="11" borderId="51" xfId="2" applyFont="1" applyFill="1" applyBorder="1" applyAlignment="1">
      <alignment horizontal="center" vertical="top" wrapText="1"/>
    </xf>
    <xf numFmtId="43" fontId="40" fillId="8" borderId="79" xfId="2" applyFont="1" applyFill="1" applyBorder="1" applyAlignment="1">
      <alignment horizontal="center" vertical="top" wrapText="1"/>
    </xf>
    <xf numFmtId="43" fontId="40" fillId="8" borderId="45" xfId="2" applyFont="1" applyFill="1" applyBorder="1" applyAlignment="1">
      <alignment horizontal="center" vertical="top" wrapText="1"/>
    </xf>
    <xf numFmtId="164" fontId="60" fillId="2" borderId="191" xfId="0" applyNumberFormat="1" applyFont="1" applyFill="1" applyBorder="1" applyAlignment="1">
      <alignment horizontal="left" vertical="top" wrapText="1"/>
    </xf>
    <xf numFmtId="164" fontId="60" fillId="2" borderId="192" xfId="0" applyNumberFormat="1" applyFont="1" applyFill="1" applyBorder="1" applyAlignment="1">
      <alignment horizontal="left" vertical="top" wrapText="1"/>
    </xf>
    <xf numFmtId="164" fontId="60" fillId="2" borderId="193" xfId="0" applyNumberFormat="1" applyFont="1" applyFill="1" applyBorder="1" applyAlignment="1">
      <alignment horizontal="left" vertical="top" wrapText="1"/>
    </xf>
    <xf numFmtId="164" fontId="60" fillId="2" borderId="41" xfId="0" applyNumberFormat="1" applyFont="1" applyFill="1" applyBorder="1" applyAlignment="1">
      <alignment horizontal="left" vertical="top" wrapText="1"/>
    </xf>
    <xf numFmtId="164" fontId="60" fillId="2" borderId="196" xfId="0" applyNumberFormat="1" applyFont="1" applyFill="1" applyBorder="1" applyAlignment="1">
      <alignment horizontal="left" vertical="top" wrapText="1"/>
    </xf>
    <xf numFmtId="164" fontId="60" fillId="2" borderId="42" xfId="0" applyNumberFormat="1" applyFont="1" applyFill="1" applyBorder="1" applyAlignment="1">
      <alignment horizontal="left" vertical="top" wrapText="1"/>
    </xf>
    <xf numFmtId="164" fontId="60" fillId="0" borderId="192" xfId="0" applyNumberFormat="1" applyFont="1" applyBorder="1" applyAlignment="1">
      <alignment horizontal="left" vertical="top" wrapText="1"/>
    </xf>
    <xf numFmtId="164" fontId="60" fillId="0" borderId="193" xfId="0" applyNumberFormat="1" applyFont="1" applyBorder="1" applyAlignment="1">
      <alignment horizontal="left" vertical="top" wrapText="1"/>
    </xf>
    <xf numFmtId="164" fontId="60" fillId="0" borderId="25" xfId="0" applyNumberFormat="1" applyFont="1" applyBorder="1" applyAlignment="1">
      <alignment horizontal="left" vertical="top" wrapText="1"/>
    </xf>
    <xf numFmtId="164" fontId="60" fillId="0" borderId="194" xfId="0" applyNumberFormat="1" applyFont="1" applyBorder="1" applyAlignment="1">
      <alignment horizontal="left" vertical="top" wrapText="1"/>
    </xf>
    <xf numFmtId="164" fontId="60" fillId="0" borderId="26" xfId="0" applyNumberFormat="1" applyFont="1" applyBorder="1" applyAlignment="1">
      <alignment horizontal="left" vertical="top" wrapText="1"/>
    </xf>
    <xf numFmtId="164" fontId="60" fillId="0" borderId="41" xfId="0" applyNumberFormat="1" applyFont="1" applyBorder="1" applyAlignment="1">
      <alignment horizontal="left" vertical="top" wrapText="1"/>
    </xf>
    <xf numFmtId="164" fontId="60" fillId="0" borderId="42" xfId="0" applyNumberFormat="1" applyFont="1" applyBorder="1" applyAlignment="1">
      <alignment horizontal="left" vertical="top" wrapText="1"/>
    </xf>
    <xf numFmtId="43" fontId="40" fillId="8" borderId="78" xfId="2" applyFont="1" applyFill="1" applyBorder="1" applyAlignment="1">
      <alignment horizontal="center" vertical="top" wrapText="1"/>
    </xf>
    <xf numFmtId="164" fontId="60" fillId="0" borderId="120" xfId="0" applyNumberFormat="1" applyFont="1" applyBorder="1" applyAlignment="1">
      <alignment horizontal="left" vertical="top" wrapText="1"/>
    </xf>
    <xf numFmtId="164" fontId="63" fillId="0" borderId="25" xfId="0" applyNumberFormat="1" applyFont="1" applyBorder="1" applyAlignment="1">
      <alignment horizontal="left" vertical="top" wrapText="1"/>
    </xf>
    <xf numFmtId="164" fontId="40" fillId="2" borderId="209" xfId="0" applyNumberFormat="1" applyFont="1" applyFill="1" applyBorder="1" applyAlignment="1">
      <alignment horizontal="center" vertical="center" wrapText="1"/>
    </xf>
    <xf numFmtId="164" fontId="60" fillId="2" borderId="172" xfId="0" applyNumberFormat="1" applyFont="1" applyFill="1" applyBorder="1" applyAlignment="1">
      <alignment horizontal="left" vertical="top" wrapText="1"/>
    </xf>
    <xf numFmtId="164" fontId="60" fillId="2" borderId="210" xfId="0" applyNumberFormat="1" applyFont="1" applyFill="1" applyBorder="1" applyAlignment="1">
      <alignment horizontal="left" vertical="top" wrapText="1"/>
    </xf>
    <xf numFmtId="164" fontId="60" fillId="2" borderId="86" xfId="0" applyNumberFormat="1" applyFont="1" applyFill="1" applyBorder="1" applyAlignment="1">
      <alignment horizontal="left" vertical="top" wrapText="1"/>
    </xf>
    <xf numFmtId="164" fontId="63" fillId="0" borderId="191" xfId="0" applyNumberFormat="1" applyFont="1" applyBorder="1" applyAlignment="1">
      <alignment horizontal="center" vertical="top" wrapText="1"/>
    </xf>
    <xf numFmtId="164" fontId="63" fillId="0" borderId="191" xfId="0" applyNumberFormat="1" applyFont="1" applyBorder="1" applyAlignment="1">
      <alignment horizontal="left" vertical="top" wrapText="1"/>
    </xf>
    <xf numFmtId="164" fontId="63" fillId="2" borderId="192" xfId="0" applyNumberFormat="1" applyFont="1" applyFill="1" applyBorder="1" applyAlignment="1">
      <alignment horizontal="left" vertical="top" wrapText="1"/>
    </xf>
    <xf numFmtId="164" fontId="63" fillId="0" borderId="192" xfId="0" applyNumberFormat="1" applyFont="1" applyBorder="1" applyAlignment="1">
      <alignment horizontal="left" vertical="top" wrapText="1"/>
    </xf>
    <xf numFmtId="164" fontId="63" fillId="0" borderId="193" xfId="0" applyNumberFormat="1" applyFont="1" applyBorder="1" applyAlignment="1">
      <alignment horizontal="left" vertical="top" wrapText="1"/>
    </xf>
    <xf numFmtId="164" fontId="39" fillId="3" borderId="195" xfId="0" applyNumberFormat="1" applyFont="1" applyFill="1" applyBorder="1" applyAlignment="1">
      <alignment vertical="center" wrapText="1"/>
    </xf>
    <xf numFmtId="164" fontId="63" fillId="0" borderId="42" xfId="0" applyNumberFormat="1" applyFont="1" applyBorder="1" applyAlignment="1">
      <alignment horizontal="left" vertical="top" wrapText="1"/>
    </xf>
    <xf numFmtId="164" fontId="60" fillId="0" borderId="207" xfId="0" applyNumberFormat="1" applyFont="1" applyFill="1" applyBorder="1" applyAlignment="1">
      <alignment horizontal="left" vertical="top" wrapText="1"/>
    </xf>
    <xf numFmtId="164" fontId="39" fillId="0" borderId="190" xfId="0" applyNumberFormat="1" applyFont="1" applyFill="1" applyBorder="1" applyAlignment="1">
      <alignment vertical="center" wrapText="1"/>
    </xf>
    <xf numFmtId="164" fontId="60" fillId="0" borderId="172" xfId="0" applyNumberFormat="1" applyFont="1" applyBorder="1" applyAlignment="1">
      <alignment horizontal="left" vertical="top" wrapText="1"/>
    </xf>
    <xf numFmtId="164" fontId="60" fillId="0" borderId="210" xfId="0" applyNumberFormat="1" applyFont="1" applyFill="1" applyBorder="1" applyAlignment="1">
      <alignment horizontal="left" vertical="top" wrapText="1"/>
    </xf>
    <xf numFmtId="164" fontId="60" fillId="0" borderId="210" xfId="0" applyNumberFormat="1" applyFont="1" applyBorder="1" applyAlignment="1">
      <alignment horizontal="left" vertical="top" wrapText="1"/>
    </xf>
    <xf numFmtId="164" fontId="60" fillId="0" borderId="86" xfId="0" applyNumberFormat="1" applyFont="1" applyBorder="1" applyAlignment="1">
      <alignment horizontal="left" vertical="top" wrapText="1"/>
    </xf>
    <xf numFmtId="164" fontId="39" fillId="0" borderId="200" xfId="0" applyNumberFormat="1" applyFont="1" applyFill="1" applyBorder="1" applyAlignment="1">
      <alignment vertical="center" wrapText="1"/>
    </xf>
    <xf numFmtId="164" fontId="39" fillId="0" borderId="212" xfId="0" applyNumberFormat="1" applyFont="1" applyFill="1" applyBorder="1" applyAlignment="1">
      <alignment vertical="center" wrapText="1"/>
    </xf>
    <xf numFmtId="164" fontId="48" fillId="6" borderId="205" xfId="5" applyNumberFormat="1" applyFont="1" applyBorder="1" applyAlignment="1">
      <alignment vertical="center" wrapText="1"/>
    </xf>
    <xf numFmtId="164" fontId="60" fillId="2" borderId="207" xfId="0" applyNumberFormat="1" applyFont="1" applyFill="1" applyBorder="1" applyAlignment="1">
      <alignment horizontal="left" vertical="top" wrapText="1"/>
    </xf>
    <xf numFmtId="164" fontId="60" fillId="2" borderId="208" xfId="0" applyNumberFormat="1" applyFont="1" applyFill="1" applyBorder="1" applyAlignment="1">
      <alignment horizontal="left" vertical="top" wrapText="1"/>
    </xf>
    <xf numFmtId="164" fontId="60" fillId="2" borderId="120" xfId="0" applyNumberFormat="1" applyFont="1" applyFill="1" applyBorder="1" applyAlignment="1">
      <alignment horizontal="left" vertical="top" wrapText="1"/>
    </xf>
    <xf numFmtId="0" fontId="0" fillId="2" borderId="0" xfId="0" applyFill="1" applyBorder="1" applyAlignment="1">
      <alignment horizontal="left"/>
    </xf>
    <xf numFmtId="0" fontId="0" fillId="2" borderId="0" xfId="0" applyFill="1" applyBorder="1"/>
    <xf numFmtId="0" fontId="63" fillId="8" borderId="2" xfId="0" applyFont="1" applyFill="1" applyBorder="1" applyAlignment="1">
      <alignment vertical="center" wrapText="1"/>
    </xf>
    <xf numFmtId="0" fontId="42" fillId="9" borderId="144" xfId="0" applyFont="1" applyFill="1" applyBorder="1" applyAlignment="1">
      <alignment horizontal="left" vertical="center" wrapText="1"/>
    </xf>
    <xf numFmtId="43" fontId="39" fillId="9" borderId="145" xfId="2" applyFont="1" applyFill="1" applyBorder="1" applyAlignment="1">
      <alignment vertical="center" wrapText="1"/>
    </xf>
    <xf numFmtId="43" fontId="39" fillId="9" borderId="147" xfId="2" applyFont="1" applyFill="1" applyBorder="1" applyAlignment="1">
      <alignment vertical="center" wrapText="1"/>
    </xf>
    <xf numFmtId="43" fontId="39" fillId="9" borderId="200" xfId="2" applyFont="1" applyFill="1" applyBorder="1" applyAlignment="1">
      <alignment vertical="center" wrapText="1"/>
    </xf>
    <xf numFmtId="0" fontId="42" fillId="9" borderId="75" xfId="0" applyFont="1" applyFill="1" applyBorder="1" applyAlignment="1">
      <alignment horizontal="left" vertical="center" wrapText="1"/>
    </xf>
    <xf numFmtId="43" fontId="39" fillId="9" borderId="75" xfId="2" applyFont="1" applyFill="1" applyBorder="1" applyAlignment="1">
      <alignment vertical="center" wrapText="1"/>
    </xf>
    <xf numFmtId="43" fontId="39" fillId="9" borderId="80" xfId="2" applyFont="1" applyFill="1" applyBorder="1" applyAlignment="1">
      <alignment vertical="center" wrapText="1"/>
    </xf>
    <xf numFmtId="0" fontId="40" fillId="8" borderId="73" xfId="0" applyFont="1" applyFill="1" applyBorder="1" applyAlignment="1">
      <alignment horizontal="left" vertical="center" wrapText="1"/>
    </xf>
    <xf numFmtId="0" fontId="40" fillId="8" borderId="74" xfId="0" applyFont="1" applyFill="1" applyBorder="1" applyAlignment="1">
      <alignment horizontal="center" vertical="center" wrapText="1"/>
    </xf>
    <xf numFmtId="43" fontId="40" fillId="8" borderId="150" xfId="2" applyFont="1" applyFill="1" applyBorder="1" applyAlignment="1">
      <alignment horizontal="center" vertical="center" wrapText="1"/>
    </xf>
    <xf numFmtId="43" fontId="40" fillId="8" borderId="200" xfId="2" applyFont="1" applyFill="1" applyBorder="1" applyAlignment="1">
      <alignment horizontal="center" vertical="center" wrapText="1"/>
    </xf>
    <xf numFmtId="164" fontId="39" fillId="3" borderId="47" xfId="0" applyNumberFormat="1" applyFont="1" applyFill="1" applyBorder="1" applyAlignment="1">
      <alignment vertical="center" wrapText="1"/>
    </xf>
    <xf numFmtId="0" fontId="33" fillId="2" borderId="152" xfId="0" applyFont="1" applyFill="1" applyBorder="1" applyAlignment="1">
      <alignment horizontal="center" vertical="center" wrapText="1"/>
    </xf>
    <xf numFmtId="0" fontId="30" fillId="2" borderId="153" xfId="0" applyFont="1" applyFill="1" applyBorder="1" applyAlignment="1">
      <alignment horizontal="center" vertical="center" wrapText="1"/>
    </xf>
    <xf numFmtId="0" fontId="33" fillId="2" borderId="153" xfId="0" applyFont="1" applyFill="1" applyBorder="1" applyAlignment="1">
      <alignment horizontal="center" vertical="center" wrapText="1"/>
    </xf>
    <xf numFmtId="0" fontId="33" fillId="2" borderId="215" xfId="0" applyFont="1" applyFill="1" applyBorder="1" applyAlignment="1">
      <alignment horizontal="center" vertical="center" wrapText="1"/>
    </xf>
    <xf numFmtId="0" fontId="33" fillId="2" borderId="216" xfId="0" applyFont="1" applyFill="1" applyBorder="1" applyAlignment="1">
      <alignment horizontal="center" vertical="center" wrapText="1"/>
    </xf>
    <xf numFmtId="43" fontId="40" fillId="8" borderId="217" xfId="2" applyFont="1" applyFill="1" applyBorder="1" applyAlignment="1">
      <alignment horizontal="center" vertical="center" wrapText="1"/>
    </xf>
    <xf numFmtId="43" fontId="40" fillId="8" borderId="218" xfId="2" applyFont="1" applyFill="1" applyBorder="1" applyAlignment="1">
      <alignment horizontal="center" vertical="center" wrapText="1"/>
    </xf>
    <xf numFmtId="43" fontId="40" fillId="8" borderId="213" xfId="2" applyFont="1" applyFill="1" applyBorder="1" applyAlignment="1">
      <alignment horizontal="center" vertical="center" wrapText="1"/>
    </xf>
    <xf numFmtId="0" fontId="31" fillId="2" borderId="200" xfId="0" applyFont="1" applyFill="1" applyBorder="1" applyAlignment="1">
      <alignment horizontal="center" vertical="center" wrapText="1"/>
    </xf>
    <xf numFmtId="0" fontId="33" fillId="2" borderId="200" xfId="0" applyFont="1" applyFill="1" applyBorder="1" applyAlignment="1">
      <alignment horizontal="center" vertical="center" wrapText="1"/>
    </xf>
    <xf numFmtId="0" fontId="71" fillId="2" borderId="153" xfId="0" applyFont="1" applyFill="1" applyBorder="1" applyAlignment="1">
      <alignment horizontal="center" vertical="center" wrapText="1"/>
    </xf>
    <xf numFmtId="0" fontId="33" fillId="0" borderId="153" xfId="0" applyFont="1" applyFill="1" applyBorder="1" applyAlignment="1">
      <alignment horizontal="center" vertical="center" wrapText="1"/>
    </xf>
    <xf numFmtId="0" fontId="40" fillId="8" borderId="221" xfId="0" applyFont="1" applyFill="1" applyBorder="1" applyAlignment="1">
      <alignment horizontal="left" vertical="center" wrapText="1"/>
    </xf>
    <xf numFmtId="0" fontId="40" fillId="8" borderId="222" xfId="0" applyFont="1" applyFill="1" applyBorder="1" applyAlignment="1">
      <alignment horizontal="center" vertical="center" wrapText="1"/>
    </xf>
    <xf numFmtId="0" fontId="40" fillId="8" borderId="217" xfId="0" applyFont="1" applyFill="1" applyBorder="1" applyAlignment="1">
      <alignment horizontal="center" vertical="center" wrapText="1"/>
    </xf>
    <xf numFmtId="0" fontId="33" fillId="2" borderId="223" xfId="0" applyFont="1" applyFill="1" applyBorder="1" applyAlignment="1">
      <alignment horizontal="center" vertical="center" wrapText="1"/>
    </xf>
    <xf numFmtId="0" fontId="40" fillId="0" borderId="73" xfId="0" applyFont="1" applyFill="1" applyBorder="1" applyAlignment="1">
      <alignment horizontal="left" vertical="center" wrapText="1"/>
    </xf>
    <xf numFmtId="0" fontId="40" fillId="0" borderId="74" xfId="0" applyFont="1" applyFill="1" applyBorder="1" applyAlignment="1">
      <alignment horizontal="center" vertical="center" wrapText="1"/>
    </xf>
    <xf numFmtId="0" fontId="40" fillId="0" borderId="75" xfId="0" applyFont="1" applyFill="1" applyBorder="1" applyAlignment="1">
      <alignment horizontal="center" vertical="center" wrapText="1"/>
    </xf>
    <xf numFmtId="43" fontId="40" fillId="0" borderId="75" xfId="2" applyFont="1" applyFill="1" applyBorder="1" applyAlignment="1">
      <alignment horizontal="center" vertical="center" wrapText="1"/>
    </xf>
    <xf numFmtId="43" fontId="40" fillId="0" borderId="150" xfId="2" applyFont="1" applyFill="1" applyBorder="1" applyAlignment="1">
      <alignment horizontal="center" vertical="center" wrapText="1"/>
    </xf>
    <xf numFmtId="43" fontId="40" fillId="0" borderId="200" xfId="2" applyFont="1" applyFill="1" applyBorder="1" applyAlignment="1">
      <alignment horizontal="center" vertical="center" wrapText="1"/>
    </xf>
    <xf numFmtId="0" fontId="40" fillId="8" borderId="200" xfId="0" applyFont="1" applyFill="1" applyBorder="1" applyAlignment="1">
      <alignment horizontal="left" vertical="center" wrapText="1"/>
    </xf>
    <xf numFmtId="0" fontId="40" fillId="8" borderId="200" xfId="0" applyFont="1" applyFill="1" applyBorder="1" applyAlignment="1">
      <alignment horizontal="center" vertical="center" wrapText="1"/>
    </xf>
    <xf numFmtId="164" fontId="39" fillId="3" borderId="30" xfId="0" applyNumberFormat="1" applyFont="1" applyFill="1" applyBorder="1" applyAlignment="1">
      <alignment vertical="center" wrapText="1"/>
    </xf>
    <xf numFmtId="0" fontId="33" fillId="2" borderId="130" xfId="0" applyFont="1" applyFill="1" applyBorder="1" applyAlignment="1">
      <alignment horizontal="center" vertical="center" wrapText="1"/>
    </xf>
    <xf numFmtId="0" fontId="30" fillId="2" borderId="224" xfId="0" applyFont="1" applyFill="1" applyBorder="1" applyAlignment="1">
      <alignment horizontal="center" vertical="center" wrapText="1"/>
    </xf>
    <xf numFmtId="0" fontId="33" fillId="2" borderId="224" xfId="0" applyFont="1" applyFill="1" applyBorder="1" applyAlignment="1">
      <alignment horizontal="center" vertical="center" wrapText="1"/>
    </xf>
    <xf numFmtId="0" fontId="33" fillId="2" borderId="152" xfId="0" applyFont="1" applyFill="1" applyBorder="1" applyAlignment="1">
      <alignment horizontal="center" vertical="top" wrapText="1"/>
    </xf>
    <xf numFmtId="0" fontId="39" fillId="8" borderId="73" xfId="0" applyFont="1" applyFill="1" applyBorder="1" applyAlignment="1">
      <alignment horizontal="left" vertical="center" wrapText="1"/>
    </xf>
    <xf numFmtId="43" fontId="40" fillId="8" borderId="219" xfId="2" applyFont="1" applyFill="1" applyBorder="1" applyAlignment="1">
      <alignment horizontal="center" vertical="center" wrapText="1"/>
    </xf>
    <xf numFmtId="43" fontId="40" fillId="8" borderId="220" xfId="2" applyFont="1" applyFill="1" applyBorder="1" applyAlignment="1">
      <alignment horizontal="center" vertical="center" wrapText="1"/>
    </xf>
    <xf numFmtId="164" fontId="12" fillId="2" borderId="0" xfId="0" applyNumberFormat="1" applyFont="1" applyFill="1" applyBorder="1" applyAlignment="1">
      <alignment horizontal="left" vertical="center" wrapText="1"/>
    </xf>
    <xf numFmtId="164" fontId="26" fillId="2" borderId="0" xfId="0" applyNumberFormat="1" applyFont="1" applyFill="1" applyBorder="1" applyAlignment="1">
      <alignment horizontal="left" vertical="center" wrapText="1"/>
    </xf>
    <xf numFmtId="164" fontId="26" fillId="2" borderId="0" xfId="0" applyNumberFormat="1" applyFont="1" applyFill="1" applyBorder="1" applyAlignment="1">
      <alignment horizontal="center" vertical="top" wrapText="1"/>
    </xf>
    <xf numFmtId="164" fontId="26" fillId="2" borderId="0" xfId="0" applyNumberFormat="1" applyFont="1" applyFill="1" applyBorder="1" applyAlignment="1">
      <alignment horizontal="left" vertical="top" wrapText="1"/>
    </xf>
    <xf numFmtId="164" fontId="26" fillId="2" borderId="225" xfId="0" applyNumberFormat="1" applyFont="1" applyFill="1" applyBorder="1" applyAlignment="1">
      <alignment horizontal="center" vertical="top" wrapText="1"/>
    </xf>
    <xf numFmtId="164" fontId="26" fillId="2" borderId="220" xfId="0" applyNumberFormat="1" applyFont="1" applyFill="1" applyBorder="1" applyAlignment="1">
      <alignment horizontal="center" vertical="top" wrapText="1"/>
    </xf>
    <xf numFmtId="164" fontId="26" fillId="0" borderId="0" xfId="0" applyNumberFormat="1" applyFont="1" applyBorder="1" applyAlignment="1">
      <alignment horizontal="center" vertical="top" wrapText="1"/>
    </xf>
    <xf numFmtId="164" fontId="26" fillId="0" borderId="0" xfId="0" applyNumberFormat="1" applyFont="1" applyBorder="1" applyAlignment="1">
      <alignment horizontal="left" vertical="top" wrapText="1"/>
    </xf>
    <xf numFmtId="164" fontId="26" fillId="0" borderId="226" xfId="0" applyNumberFormat="1" applyFont="1" applyBorder="1" applyAlignment="1">
      <alignment horizontal="center" vertical="top" wrapText="1"/>
    </xf>
    <xf numFmtId="164" fontId="26" fillId="0" borderId="200" xfId="0" applyNumberFormat="1" applyFont="1" applyBorder="1" applyAlignment="1">
      <alignment horizontal="center" vertical="top" wrapText="1"/>
    </xf>
    <xf numFmtId="164" fontId="26" fillId="0" borderId="220" xfId="0" applyNumberFormat="1" applyFont="1" applyBorder="1" applyAlignment="1">
      <alignment horizontal="center" vertical="top" wrapText="1"/>
    </xf>
    <xf numFmtId="0" fontId="3" fillId="4" borderId="227" xfId="0" applyFont="1" applyFill="1" applyBorder="1" applyAlignment="1">
      <alignment horizontal="center" vertical="top" wrapText="1"/>
    </xf>
    <xf numFmtId="0" fontId="3" fillId="4" borderId="55" xfId="0" applyFont="1" applyFill="1" applyBorder="1" applyAlignment="1">
      <alignment horizontal="center" vertical="top" wrapText="1"/>
    </xf>
    <xf numFmtId="0" fontId="3" fillId="4" borderId="56" xfId="0" applyFont="1" applyFill="1" applyBorder="1" applyAlignment="1">
      <alignment horizontal="center" vertical="top" wrapText="1"/>
    </xf>
    <xf numFmtId="0" fontId="3" fillId="4" borderId="59" xfId="0" applyFont="1" applyFill="1" applyBorder="1" applyAlignment="1">
      <alignment horizontal="center" vertical="top" wrapText="1"/>
    </xf>
    <xf numFmtId="0" fontId="30" fillId="2" borderId="228" xfId="0" applyFont="1" applyFill="1" applyBorder="1" applyAlignment="1">
      <alignment horizontal="center" vertical="top" wrapText="1"/>
    </xf>
    <xf numFmtId="0" fontId="30" fillId="2" borderId="200" xfId="0" applyFont="1" applyFill="1" applyBorder="1" applyAlignment="1">
      <alignment horizontal="center" vertical="top" wrapText="1"/>
    </xf>
    <xf numFmtId="0" fontId="0" fillId="2" borderId="200" xfId="0" applyFill="1" applyBorder="1"/>
    <xf numFmtId="43" fontId="28" fillId="11" borderId="50" xfId="2" applyFont="1" applyFill="1" applyBorder="1" applyAlignment="1">
      <alignment vertical="center" wrapText="1"/>
    </xf>
    <xf numFmtId="43" fontId="28" fillId="11" borderId="200" xfId="2" applyFont="1" applyFill="1" applyBorder="1" applyAlignment="1">
      <alignment vertical="center" wrapText="1"/>
    </xf>
    <xf numFmtId="0" fontId="0" fillId="2" borderId="200" xfId="0" applyFill="1" applyBorder="1" applyAlignment="1">
      <alignment vertical="top" wrapText="1"/>
    </xf>
    <xf numFmtId="0" fontId="6" fillId="15" borderId="0" xfId="0" applyFont="1" applyFill="1" applyAlignment="1">
      <alignment vertical="center"/>
    </xf>
    <xf numFmtId="0" fontId="6" fillId="13" borderId="0" xfId="0" applyFont="1" applyFill="1" applyAlignment="1">
      <alignment vertical="center"/>
    </xf>
    <xf numFmtId="0" fontId="6" fillId="14" borderId="0" xfId="0" applyFont="1" applyFill="1" applyAlignment="1">
      <alignment vertical="center"/>
    </xf>
    <xf numFmtId="0" fontId="6" fillId="15" borderId="0" xfId="0" applyFont="1" applyFill="1" applyBorder="1" applyAlignment="1">
      <alignment vertical="center"/>
    </xf>
    <xf numFmtId="0" fontId="6" fillId="16" borderId="0" xfId="0" applyFont="1" applyFill="1" applyBorder="1" applyAlignment="1">
      <alignment vertical="center"/>
    </xf>
    <xf numFmtId="0" fontId="2" fillId="13" borderId="200" xfId="0" applyFont="1" applyFill="1" applyBorder="1" applyAlignment="1">
      <alignment horizontal="center" vertical="center" wrapText="1"/>
    </xf>
    <xf numFmtId="0" fontId="2" fillId="14" borderId="200" xfId="0" applyFont="1" applyFill="1" applyBorder="1" applyAlignment="1">
      <alignment horizontal="center" vertical="center" wrapText="1"/>
    </xf>
    <xf numFmtId="0" fontId="2" fillId="16" borderId="200" xfId="0" applyFont="1" applyFill="1" applyBorder="1" applyAlignment="1">
      <alignment horizontal="center" vertical="center" wrapText="1"/>
    </xf>
    <xf numFmtId="0" fontId="2" fillId="16" borderId="225" xfId="0" applyFont="1" applyFill="1" applyBorder="1" applyAlignment="1">
      <alignment horizontal="center" vertical="center" wrapText="1"/>
    </xf>
    <xf numFmtId="0" fontId="81" fillId="15" borderId="232" xfId="0" applyFont="1" applyFill="1" applyBorder="1" applyAlignment="1">
      <alignment vertical="center" wrapText="1"/>
    </xf>
    <xf numFmtId="0" fontId="82" fillId="15" borderId="233" xfId="0" applyFont="1" applyFill="1" applyBorder="1" applyAlignment="1">
      <alignment vertical="center" wrapText="1"/>
    </xf>
    <xf numFmtId="0" fontId="83" fillId="15" borderId="233" xfId="0" applyFont="1" applyFill="1" applyBorder="1" applyAlignment="1">
      <alignment vertical="center" wrapText="1"/>
    </xf>
    <xf numFmtId="0" fontId="83" fillId="13" borderId="233" xfId="0" applyFont="1" applyFill="1" applyBorder="1" applyAlignment="1">
      <alignment vertical="center" wrapText="1"/>
    </xf>
    <xf numFmtId="0" fontId="83" fillId="14" borderId="233" xfId="0" applyFont="1" applyFill="1" applyBorder="1" applyAlignment="1">
      <alignment vertical="center" wrapText="1"/>
    </xf>
    <xf numFmtId="43" fontId="6" fillId="14" borderId="200" xfId="2" applyFont="1" applyFill="1" applyBorder="1" applyAlignment="1">
      <alignment vertical="center" wrapText="1"/>
    </xf>
    <xf numFmtId="43" fontId="52" fillId="14" borderId="200" xfId="2" applyFont="1" applyFill="1" applyBorder="1" applyAlignment="1">
      <alignment vertical="center" wrapText="1"/>
    </xf>
    <xf numFmtId="0" fontId="2" fillId="0" borderId="213" xfId="0" applyFont="1" applyFill="1" applyBorder="1" applyAlignment="1">
      <alignment vertical="center" wrapText="1"/>
    </xf>
    <xf numFmtId="0" fontId="6" fillId="0" borderId="213" xfId="0" applyFont="1" applyFill="1" applyBorder="1" applyAlignment="1">
      <alignment vertical="center" wrapText="1"/>
    </xf>
    <xf numFmtId="0" fontId="6" fillId="13" borderId="233" xfId="0" applyFont="1" applyFill="1" applyBorder="1" applyAlignment="1">
      <alignment vertical="center" wrapText="1"/>
    </xf>
    <xf numFmtId="0" fontId="6" fillId="14" borderId="213" xfId="0" applyFont="1" applyFill="1" applyBorder="1" applyAlignment="1">
      <alignment vertical="center" wrapText="1"/>
    </xf>
    <xf numFmtId="0" fontId="6" fillId="0" borderId="233" xfId="0" applyFont="1" applyFill="1" applyBorder="1" applyAlignment="1">
      <alignment vertical="center" wrapText="1"/>
    </xf>
    <xf numFmtId="0" fontId="6" fillId="17" borderId="200" xfId="0" applyFont="1" applyFill="1" applyBorder="1" applyAlignment="1">
      <alignment horizontal="center" vertical="center" wrapText="1"/>
    </xf>
    <xf numFmtId="0" fontId="6" fillId="17" borderId="200" xfId="0" applyFont="1" applyFill="1" applyBorder="1" applyAlignment="1">
      <alignment vertical="center" wrapText="1"/>
    </xf>
    <xf numFmtId="43" fontId="6" fillId="13" borderId="200" xfId="2" applyFont="1" applyFill="1" applyBorder="1" applyAlignment="1">
      <alignment vertical="center" wrapText="1"/>
    </xf>
    <xf numFmtId="43" fontId="6" fillId="17" borderId="200" xfId="2" applyFont="1" applyFill="1" applyBorder="1" applyAlignment="1">
      <alignment vertical="center" wrapText="1"/>
    </xf>
    <xf numFmtId="0" fontId="6" fillId="17" borderId="213" xfId="0" applyFont="1" applyFill="1" applyBorder="1" applyAlignment="1">
      <alignment vertical="center" wrapText="1"/>
    </xf>
    <xf numFmtId="0" fontId="78" fillId="17" borderId="200" xfId="0" applyFont="1" applyFill="1" applyBorder="1" applyAlignment="1">
      <alignment horizontal="center" vertical="center" wrapText="1"/>
    </xf>
    <xf numFmtId="0" fontId="78" fillId="17" borderId="213" xfId="0" applyFont="1" applyFill="1" applyBorder="1" applyAlignment="1">
      <alignment vertical="center" wrapText="1"/>
    </xf>
    <xf numFmtId="43" fontId="78" fillId="13" borderId="213" xfId="2" applyFont="1" applyFill="1" applyBorder="1" applyAlignment="1">
      <alignment vertical="center" wrapText="1"/>
    </xf>
    <xf numFmtId="43" fontId="78" fillId="14" borderId="213" xfId="2" applyFont="1" applyFill="1" applyBorder="1" applyAlignment="1">
      <alignment vertical="center" wrapText="1"/>
    </xf>
    <xf numFmtId="43" fontId="78" fillId="17" borderId="213" xfId="2" applyFont="1" applyFill="1" applyBorder="1" applyAlignment="1">
      <alignment vertical="center" wrapText="1"/>
    </xf>
    <xf numFmtId="43" fontId="6" fillId="13" borderId="213" xfId="2" applyFont="1" applyFill="1" applyBorder="1" applyAlignment="1">
      <alignment vertical="center" wrapText="1"/>
    </xf>
    <xf numFmtId="43" fontId="6" fillId="14" borderId="213" xfId="2" applyFont="1" applyFill="1" applyBorder="1" applyAlignment="1">
      <alignment vertical="center" wrapText="1"/>
    </xf>
    <xf numFmtId="43" fontId="6" fillId="17" borderId="213" xfId="2" applyFont="1" applyFill="1" applyBorder="1" applyAlignment="1">
      <alignment vertical="center" wrapText="1"/>
    </xf>
    <xf numFmtId="0" fontId="6" fillId="13" borderId="213" xfId="0" applyFont="1" applyFill="1" applyBorder="1" applyAlignment="1">
      <alignment vertical="center" wrapText="1"/>
    </xf>
    <xf numFmtId="0" fontId="6" fillId="17" borderId="226" xfId="0" applyFont="1" applyFill="1" applyBorder="1" applyAlignment="1">
      <alignment horizontal="center" vertical="center" wrapText="1"/>
    </xf>
    <xf numFmtId="0" fontId="6" fillId="17" borderId="226" xfId="0" applyFont="1" applyFill="1" applyBorder="1" applyAlignment="1">
      <alignment vertical="center" wrapText="1"/>
    </xf>
    <xf numFmtId="0" fontId="79" fillId="17" borderId="200" xfId="0" applyFont="1" applyFill="1" applyBorder="1" applyAlignment="1">
      <alignment horizontal="center" vertical="center" wrapText="1"/>
    </xf>
    <xf numFmtId="0" fontId="79" fillId="17" borderId="200" xfId="0" applyFont="1" applyFill="1" applyBorder="1" applyAlignment="1">
      <alignment vertical="center" wrapText="1"/>
    </xf>
    <xf numFmtId="43" fontId="79" fillId="13" borderId="200" xfId="2" applyFont="1" applyFill="1" applyBorder="1" applyAlignment="1">
      <alignment vertical="center" wrapText="1"/>
    </xf>
    <xf numFmtId="43" fontId="79" fillId="14" borderId="200" xfId="2" applyFont="1" applyFill="1" applyBorder="1" applyAlignment="1">
      <alignment vertical="center" wrapText="1"/>
    </xf>
    <xf numFmtId="43" fontId="52" fillId="17" borderId="200" xfId="2" applyFont="1" applyFill="1" applyBorder="1" applyAlignment="1">
      <alignment vertical="center" wrapText="1"/>
    </xf>
    <xf numFmtId="0" fontId="78" fillId="15" borderId="229" xfId="0" applyFont="1" applyFill="1" applyBorder="1" applyAlignment="1">
      <alignment vertical="center" wrapText="1"/>
    </xf>
    <xf numFmtId="0" fontId="6" fillId="15" borderId="233" xfId="0" applyFont="1" applyFill="1" applyBorder="1" applyAlignment="1">
      <alignment vertical="center" wrapText="1"/>
    </xf>
    <xf numFmtId="0" fontId="6" fillId="15" borderId="229" xfId="0" applyFont="1" applyFill="1" applyBorder="1" applyAlignment="1">
      <alignment vertical="center" wrapText="1"/>
    </xf>
    <xf numFmtId="0" fontId="6" fillId="14" borderId="229" xfId="0" applyFont="1" applyFill="1" applyBorder="1" applyAlignment="1">
      <alignment vertical="center" wrapText="1"/>
    </xf>
    <xf numFmtId="0" fontId="6" fillId="15" borderId="220" xfId="0" applyFont="1" applyFill="1" applyBorder="1" applyAlignment="1">
      <alignment vertical="center" wrapText="1"/>
    </xf>
    <xf numFmtId="0" fontId="6" fillId="0" borderId="229" xfId="0" applyFont="1" applyFill="1" applyBorder="1" applyAlignment="1">
      <alignment vertical="center" wrapText="1"/>
    </xf>
    <xf numFmtId="0" fontId="6" fillId="14" borderId="229" xfId="0" applyNumberFormat="1" applyFont="1" applyFill="1" applyBorder="1" applyAlignment="1">
      <alignment vertical="center" wrapText="1"/>
    </xf>
    <xf numFmtId="0" fontId="6" fillId="0" borderId="229" xfId="0" applyNumberFormat="1" applyFont="1" applyFill="1" applyBorder="1" applyAlignment="1">
      <alignment vertical="center" wrapText="1"/>
    </xf>
    <xf numFmtId="0" fontId="6" fillId="0" borderId="200" xfId="0" applyNumberFormat="1" applyFont="1" applyFill="1" applyBorder="1" applyAlignment="1">
      <alignment vertical="center" wrapText="1"/>
    </xf>
    <xf numFmtId="0" fontId="52" fillId="15" borderId="229" xfId="0" applyFont="1" applyFill="1" applyBorder="1" applyAlignment="1">
      <alignment vertical="center" wrapText="1"/>
    </xf>
    <xf numFmtId="165" fontId="6" fillId="13" borderId="200" xfId="2" applyNumberFormat="1" applyFont="1" applyFill="1" applyBorder="1" applyAlignment="1">
      <alignment vertical="center" wrapText="1"/>
    </xf>
    <xf numFmtId="165" fontId="6" fillId="14" borderId="200" xfId="2" applyNumberFormat="1" applyFont="1" applyFill="1" applyBorder="1" applyAlignment="1">
      <alignment vertical="center" wrapText="1"/>
    </xf>
    <xf numFmtId="165" fontId="6" fillId="17" borderId="200" xfId="2" applyNumberFormat="1" applyFont="1" applyFill="1" applyBorder="1" applyAlignment="1">
      <alignment vertical="center" wrapText="1"/>
    </xf>
    <xf numFmtId="0" fontId="6" fillId="15" borderId="213" xfId="0" applyFont="1" applyFill="1" applyBorder="1" applyAlignment="1">
      <alignment vertical="center" wrapText="1"/>
    </xf>
    <xf numFmtId="0" fontId="6" fillId="2" borderId="229" xfId="0" applyFont="1" applyFill="1" applyBorder="1" applyAlignment="1">
      <alignment vertical="center" wrapText="1"/>
    </xf>
    <xf numFmtId="0" fontId="6" fillId="14" borderId="233" xfId="0" applyFont="1" applyFill="1" applyBorder="1" applyAlignment="1">
      <alignment vertical="center" wrapText="1"/>
    </xf>
    <xf numFmtId="0" fontId="52" fillId="17" borderId="232" xfId="0" applyFont="1" applyFill="1" applyBorder="1" applyAlignment="1">
      <alignment horizontal="center" vertical="center" wrapText="1"/>
    </xf>
    <xf numFmtId="0" fontId="52" fillId="17" borderId="200" xfId="0" applyFont="1" applyFill="1" applyBorder="1" applyAlignment="1">
      <alignment vertical="center" wrapText="1"/>
    </xf>
    <xf numFmtId="0" fontId="52" fillId="17" borderId="226" xfId="0" applyFont="1" applyFill="1" applyBorder="1" applyAlignment="1">
      <alignment vertical="center" wrapText="1"/>
    </xf>
    <xf numFmtId="43" fontId="52" fillId="13" borderId="200" xfId="2" applyFont="1" applyFill="1" applyBorder="1" applyAlignment="1">
      <alignment vertical="center" wrapText="1"/>
    </xf>
    <xf numFmtId="0" fontId="78" fillId="0" borderId="229" xfId="0" applyFont="1" applyFill="1" applyBorder="1" applyAlignment="1">
      <alignment vertical="center" wrapText="1"/>
    </xf>
    <xf numFmtId="0" fontId="52" fillId="0" borderId="233" xfId="0" applyFont="1" applyFill="1" applyBorder="1" applyAlignment="1">
      <alignment vertical="center" wrapText="1"/>
    </xf>
    <xf numFmtId="0" fontId="52" fillId="0" borderId="229" xfId="0" applyFont="1" applyFill="1" applyBorder="1" applyAlignment="1">
      <alignment vertical="center" wrapText="1"/>
    </xf>
    <xf numFmtId="0" fontId="52" fillId="13" borderId="233" xfId="0" applyFont="1" applyFill="1" applyBorder="1" applyAlignment="1">
      <alignment vertical="center" wrapText="1"/>
    </xf>
    <xf numFmtId="0" fontId="52" fillId="14" borderId="233" xfId="0" applyFont="1" applyFill="1" applyBorder="1" applyAlignment="1">
      <alignment vertical="center" wrapText="1"/>
    </xf>
    <xf numFmtId="0" fontId="52" fillId="17" borderId="226" xfId="0" applyFont="1" applyFill="1" applyBorder="1" applyAlignment="1">
      <alignment horizontal="center" vertical="center" wrapText="1"/>
    </xf>
    <xf numFmtId="0" fontId="6" fillId="0" borderId="232" xfId="0" applyFont="1" applyFill="1" applyBorder="1" applyAlignment="1">
      <alignment vertical="center" wrapText="1"/>
    </xf>
    <xf numFmtId="0" fontId="6" fillId="0" borderId="225" xfId="0" applyFont="1" applyFill="1" applyBorder="1" applyAlignment="1">
      <alignment vertical="center" wrapText="1"/>
    </xf>
    <xf numFmtId="0" fontId="6" fillId="0" borderId="220" xfId="0" applyFont="1" applyFill="1" applyBorder="1" applyAlignment="1">
      <alignment vertical="center" wrapText="1"/>
    </xf>
    <xf numFmtId="0" fontId="6" fillId="13" borderId="220" xfId="0" applyFont="1" applyFill="1" applyBorder="1" applyAlignment="1">
      <alignment vertical="center" wrapText="1"/>
    </xf>
    <xf numFmtId="0" fontId="6" fillId="14" borderId="220" xfId="0" applyFont="1" applyFill="1" applyBorder="1" applyAlignment="1">
      <alignment vertical="center" wrapText="1"/>
    </xf>
    <xf numFmtId="0" fontId="6" fillId="17" borderId="213" xfId="0" applyFont="1" applyFill="1" applyBorder="1" applyAlignment="1">
      <alignment horizontal="center" vertical="center" wrapText="1"/>
    </xf>
    <xf numFmtId="0" fontId="6" fillId="2" borderId="200" xfId="0" applyFont="1" applyFill="1" applyBorder="1" applyAlignment="1">
      <alignment horizontal="center" vertical="center" wrapText="1"/>
    </xf>
    <xf numFmtId="0" fontId="6" fillId="2" borderId="200" xfId="0" applyFont="1" applyFill="1" applyBorder="1" applyAlignment="1">
      <alignment vertical="center" wrapText="1"/>
    </xf>
    <xf numFmtId="4" fontId="6" fillId="13" borderId="200" xfId="2" applyNumberFormat="1" applyFont="1" applyFill="1" applyBorder="1" applyAlignment="1">
      <alignment vertical="center" wrapText="1"/>
    </xf>
    <xf numFmtId="4" fontId="6" fillId="14" borderId="200" xfId="2" applyNumberFormat="1" applyFont="1" applyFill="1" applyBorder="1" applyAlignment="1">
      <alignment vertical="center" wrapText="1"/>
    </xf>
    <xf numFmtId="4" fontId="6" fillId="2" borderId="200" xfId="2" applyNumberFormat="1" applyFont="1" applyFill="1" applyBorder="1" applyAlignment="1">
      <alignment vertical="center" wrapText="1"/>
    </xf>
    <xf numFmtId="0" fontId="6" fillId="0" borderId="200" xfId="0" applyFont="1" applyFill="1" applyBorder="1" applyAlignment="1">
      <alignment vertical="center" wrapText="1"/>
    </xf>
    <xf numFmtId="0" fontId="6" fillId="13" borderId="200" xfId="0" applyFont="1" applyFill="1" applyBorder="1" applyAlignment="1">
      <alignment vertical="center" wrapText="1"/>
    </xf>
    <xf numFmtId="0" fontId="39" fillId="8" borderId="54" xfId="0" applyFont="1" applyFill="1" applyBorder="1" applyAlignment="1">
      <alignment horizontal="left" vertical="center" wrapText="1"/>
    </xf>
    <xf numFmtId="164" fontId="39" fillId="3" borderId="1" xfId="0" applyNumberFormat="1" applyFont="1" applyFill="1" applyBorder="1" applyAlignment="1">
      <alignment vertical="center" wrapText="1"/>
    </xf>
    <xf numFmtId="0" fontId="33" fillId="2" borderId="206" xfId="0" applyFont="1" applyFill="1" applyBorder="1" applyAlignment="1">
      <alignment horizontal="center" vertical="center" wrapText="1"/>
    </xf>
    <xf numFmtId="0" fontId="33" fillId="2" borderId="235" xfId="0" applyFont="1" applyFill="1" applyBorder="1" applyAlignment="1">
      <alignment horizontal="center" vertical="top" wrapText="1"/>
    </xf>
    <xf numFmtId="0" fontId="40" fillId="8" borderId="75" xfId="0" applyFont="1" applyFill="1" applyBorder="1" applyAlignment="1">
      <alignment vertical="center" wrapText="1"/>
    </xf>
    <xf numFmtId="43" fontId="40" fillId="8" borderId="75" xfId="2" applyFont="1" applyFill="1" applyBorder="1" applyAlignment="1">
      <alignment vertical="top" wrapText="1"/>
    </xf>
    <xf numFmtId="43" fontId="40" fillId="8" borderId="166" xfId="2" applyFont="1" applyFill="1" applyBorder="1" applyAlignment="1">
      <alignment vertical="top" wrapText="1"/>
    </xf>
    <xf numFmtId="0" fontId="33" fillId="2" borderId="206" xfId="0" applyFont="1" applyFill="1" applyBorder="1" applyAlignment="1">
      <alignment horizontal="center" vertical="top" wrapText="1"/>
    </xf>
    <xf numFmtId="43" fontId="40" fillId="8" borderId="75" xfId="2" applyFont="1" applyFill="1" applyBorder="1" applyAlignment="1">
      <alignment wrapText="1"/>
    </xf>
    <xf numFmtId="0" fontId="30" fillId="2" borderId="235" xfId="0" applyFont="1" applyFill="1" applyBorder="1" applyAlignment="1">
      <alignment horizontal="center" vertical="top" wrapText="1"/>
    </xf>
    <xf numFmtId="0" fontId="33" fillId="2" borderId="153" xfId="0" applyFont="1" applyFill="1" applyBorder="1" applyAlignment="1">
      <alignment horizontal="center" vertical="top" wrapText="1"/>
    </xf>
    <xf numFmtId="0" fontId="33" fillId="2" borderId="215" xfId="0" applyFont="1" applyFill="1" applyBorder="1" applyAlignment="1">
      <alignment horizontal="center" vertical="top" wrapText="1"/>
    </xf>
    <xf numFmtId="0" fontId="33" fillId="2" borderId="236" xfId="0" applyFont="1" applyFill="1" applyBorder="1" applyAlignment="1">
      <alignment horizontal="center" vertical="top" wrapText="1"/>
    </xf>
    <xf numFmtId="0" fontId="0" fillId="2" borderId="0" xfId="0" applyFill="1" applyBorder="1" applyAlignment="1">
      <alignment vertical="top"/>
    </xf>
    <xf numFmtId="0" fontId="39" fillId="11" borderId="81" xfId="0" applyFont="1" applyFill="1" applyBorder="1" applyAlignment="1">
      <alignment horizontal="left" vertical="center" wrapText="1"/>
    </xf>
    <xf numFmtId="0" fontId="39" fillId="11" borderId="92" xfId="0" applyFont="1" applyFill="1" applyBorder="1" applyAlignment="1">
      <alignment horizontal="center" vertical="center" wrapText="1"/>
    </xf>
    <xf numFmtId="43" fontId="39" fillId="11" borderId="92" xfId="2" applyFont="1" applyFill="1" applyBorder="1" applyAlignment="1">
      <alignment horizontal="center" vertical="center" wrapText="1"/>
    </xf>
    <xf numFmtId="43" fontId="39" fillId="11" borderId="92" xfId="2" applyFont="1" applyFill="1" applyBorder="1" applyAlignment="1">
      <alignment horizontal="left" vertical="center" wrapText="1"/>
    </xf>
    <xf numFmtId="0" fontId="39" fillId="11" borderId="93" xfId="0" applyFont="1" applyFill="1" applyBorder="1" applyAlignment="1">
      <alignment horizontal="left" vertical="center" wrapText="1"/>
    </xf>
    <xf numFmtId="0" fontId="39" fillId="11" borderId="94" xfId="0" applyFont="1" applyFill="1" applyBorder="1" applyAlignment="1">
      <alignment horizontal="left" vertical="center" wrapText="1"/>
    </xf>
    <xf numFmtId="43" fontId="40" fillId="8" borderId="96" xfId="2" applyFont="1" applyFill="1" applyBorder="1" applyAlignment="1">
      <alignment horizontal="left" vertical="center" wrapText="1"/>
    </xf>
    <xf numFmtId="43" fontId="40" fillId="8" borderId="89" xfId="2" applyFont="1" applyFill="1" applyBorder="1" applyAlignment="1">
      <alignment horizontal="left" vertical="center" wrapText="1"/>
    </xf>
    <xf numFmtId="0" fontId="44" fillId="2" borderId="119" xfId="0" applyFont="1" applyFill="1" applyBorder="1" applyAlignment="1">
      <alignment horizontal="left" vertical="top" wrapText="1"/>
    </xf>
    <xf numFmtId="0" fontId="44" fillId="2" borderId="106" xfId="0" applyFont="1" applyFill="1" applyBorder="1" applyAlignment="1">
      <alignment vertical="center" wrapText="1"/>
    </xf>
    <xf numFmtId="0" fontId="91" fillId="2" borderId="118" xfId="0" applyFont="1" applyFill="1" applyBorder="1" applyAlignment="1">
      <alignment horizontal="left" vertical="top" wrapText="1"/>
    </xf>
    <xf numFmtId="0" fontId="44" fillId="2" borderId="117" xfId="0" applyFont="1" applyFill="1" applyBorder="1" applyAlignment="1">
      <alignment horizontal="left" vertical="top" wrapText="1"/>
    </xf>
    <xf numFmtId="164" fontId="63" fillId="0" borderId="140" xfId="0" applyNumberFormat="1" applyFont="1" applyFill="1" applyBorder="1" applyAlignment="1">
      <alignment horizontal="left" vertical="center" wrapText="1"/>
    </xf>
    <xf numFmtId="0" fontId="63" fillId="0" borderId="187" xfId="0" applyFont="1" applyFill="1" applyBorder="1" applyAlignment="1">
      <alignment horizontal="left" vertical="center" wrapText="1"/>
    </xf>
    <xf numFmtId="164" fontId="40" fillId="0" borderId="200" xfId="0" applyNumberFormat="1" applyFont="1" applyFill="1" applyBorder="1" applyAlignment="1">
      <alignment horizontal="center" vertical="center" wrapText="1"/>
    </xf>
    <xf numFmtId="164" fontId="60" fillId="0" borderId="200" xfId="0" applyNumberFormat="1" applyFont="1" applyFill="1" applyBorder="1" applyAlignment="1">
      <alignment horizontal="left" vertical="top" wrapText="1"/>
    </xf>
    <xf numFmtId="164" fontId="40" fillId="0" borderId="200" xfId="0" applyNumberFormat="1" applyFont="1" applyFill="1" applyBorder="1" applyAlignment="1">
      <alignment horizontal="center" vertical="top" wrapText="1"/>
    </xf>
    <xf numFmtId="164" fontId="60" fillId="0" borderId="208" xfId="0" applyNumberFormat="1" applyFont="1" applyFill="1" applyBorder="1" applyAlignment="1">
      <alignment horizontal="left" vertical="top" wrapText="1"/>
    </xf>
    <xf numFmtId="164" fontId="39" fillId="0" borderId="205" xfId="0" applyNumberFormat="1" applyFont="1" applyFill="1" applyBorder="1" applyAlignment="1">
      <alignment vertical="center" wrapText="1"/>
    </xf>
    <xf numFmtId="164" fontId="40" fillId="0" borderId="206" xfId="0" applyNumberFormat="1" applyFont="1" applyFill="1" applyBorder="1" applyAlignment="1">
      <alignment horizontal="center" vertical="center" wrapText="1"/>
    </xf>
    <xf numFmtId="164" fontId="60" fillId="0" borderId="120" xfId="0" applyNumberFormat="1" applyFont="1" applyFill="1" applyBorder="1" applyAlignment="1">
      <alignment horizontal="left" vertical="top" wrapText="1"/>
    </xf>
    <xf numFmtId="164" fontId="63" fillId="0" borderId="207" xfId="0" applyNumberFormat="1" applyFont="1" applyFill="1" applyBorder="1" applyAlignment="1">
      <alignment horizontal="left" vertical="top" wrapText="1"/>
    </xf>
    <xf numFmtId="164" fontId="40" fillId="0" borderId="25" xfId="0" applyNumberFormat="1" applyFont="1" applyFill="1" applyBorder="1" applyAlignment="1">
      <alignment horizontal="center" vertical="center" wrapText="1"/>
    </xf>
    <xf numFmtId="164" fontId="64" fillId="0" borderId="25" xfId="0" applyNumberFormat="1" applyFont="1" applyFill="1" applyBorder="1" applyAlignment="1">
      <alignment horizontal="left" vertical="top" wrapText="1"/>
    </xf>
    <xf numFmtId="0" fontId="3" fillId="0" borderId="201" xfId="0" applyFont="1" applyFill="1" applyBorder="1" applyAlignment="1">
      <alignment horizontal="center" vertical="center" wrapText="1"/>
    </xf>
    <xf numFmtId="43" fontId="3" fillId="0" borderId="201" xfId="2" applyFont="1" applyFill="1" applyBorder="1" applyAlignment="1">
      <alignment horizontal="center" vertical="center" wrapText="1"/>
    </xf>
    <xf numFmtId="43" fontId="3" fillId="0" borderId="201" xfId="2" applyFont="1" applyFill="1" applyBorder="1" applyAlignment="1">
      <alignment horizontal="center" vertical="top" wrapText="1"/>
    </xf>
    <xf numFmtId="164" fontId="60" fillId="0" borderId="211" xfId="0" applyNumberFormat="1" applyFont="1" applyFill="1" applyBorder="1" applyAlignment="1">
      <alignment horizontal="left" vertical="top" wrapText="1"/>
    </xf>
    <xf numFmtId="164" fontId="40" fillId="0" borderId="212" xfId="0" applyNumberFormat="1" applyFont="1" applyFill="1" applyBorder="1" applyAlignment="1">
      <alignment horizontal="center" vertical="center" wrapText="1"/>
    </xf>
    <xf numFmtId="164" fontId="60" fillId="0" borderId="213" xfId="0" applyNumberFormat="1" applyFont="1" applyFill="1" applyBorder="1" applyAlignment="1">
      <alignment horizontal="left" vertical="top" wrapText="1"/>
    </xf>
    <xf numFmtId="164" fontId="60" fillId="0" borderId="212" xfId="0" applyNumberFormat="1" applyFont="1" applyFill="1" applyBorder="1" applyAlignment="1">
      <alignment horizontal="left" vertical="top" wrapText="1"/>
    </xf>
    <xf numFmtId="164" fontId="40" fillId="0" borderId="140" xfId="0" applyNumberFormat="1" applyFont="1" applyFill="1" applyBorder="1" applyAlignment="1">
      <alignment horizontal="left" vertical="center" wrapText="1"/>
    </xf>
    <xf numFmtId="164" fontId="40" fillId="0" borderId="140" xfId="0" applyNumberFormat="1" applyFont="1" applyFill="1" applyBorder="1" applyAlignment="1">
      <alignment horizontal="center" vertical="top" wrapText="1"/>
    </xf>
    <xf numFmtId="0" fontId="4" fillId="0" borderId="174" xfId="0" applyFont="1" applyFill="1" applyBorder="1" applyAlignment="1">
      <alignment vertical="top" wrapText="1"/>
    </xf>
    <xf numFmtId="164" fontId="39" fillId="18" borderId="172" xfId="0" applyNumberFormat="1" applyFont="1" applyFill="1" applyBorder="1" applyAlignment="1">
      <alignment horizontal="left" vertical="center" wrapText="1"/>
    </xf>
    <xf numFmtId="43" fontId="3" fillId="12" borderId="58" xfId="2" applyFont="1" applyFill="1" applyBorder="1" applyAlignment="1">
      <alignment horizontal="center" vertical="top" wrapText="1"/>
    </xf>
    <xf numFmtId="43" fontId="40" fillId="12" borderId="75" xfId="2" applyFont="1" applyFill="1" applyBorder="1" applyAlignment="1">
      <alignment horizontal="center" vertical="top" wrapText="1"/>
    </xf>
    <xf numFmtId="43" fontId="40" fillId="12" borderId="80" xfId="2" applyFont="1" applyFill="1" applyBorder="1" applyAlignment="1">
      <alignment horizontal="center" vertical="top" wrapText="1"/>
    </xf>
    <xf numFmtId="43" fontId="40" fillId="12" borderId="175" xfId="2" applyFont="1" applyFill="1" applyBorder="1" applyAlignment="1">
      <alignment horizontal="center" vertical="top" wrapText="1"/>
    </xf>
    <xf numFmtId="43" fontId="40" fillId="12" borderId="189" xfId="2" applyFont="1" applyFill="1" applyBorder="1" applyAlignment="1">
      <alignment horizontal="center" vertical="top" wrapText="1"/>
    </xf>
    <xf numFmtId="43" fontId="40" fillId="12" borderId="147" xfId="2" applyFont="1" applyFill="1" applyBorder="1" applyAlignment="1">
      <alignment horizontal="center" vertical="top" wrapText="1"/>
    </xf>
    <xf numFmtId="43" fontId="39" fillId="2" borderId="146" xfId="2" applyFont="1" applyFill="1" applyBorder="1" applyAlignment="1">
      <alignment horizontal="center" vertical="top" wrapText="1"/>
    </xf>
    <xf numFmtId="43" fontId="39" fillId="2" borderId="145" xfId="2" applyFont="1" applyFill="1" applyBorder="1" applyAlignment="1">
      <alignment vertical="top" wrapText="1"/>
    </xf>
    <xf numFmtId="43" fontId="39" fillId="2" borderId="147" xfId="2" applyFont="1" applyFill="1" applyBorder="1" applyAlignment="1">
      <alignment vertical="top" wrapText="1"/>
    </xf>
    <xf numFmtId="43" fontId="39" fillId="2" borderId="148" xfId="2" applyFont="1" applyFill="1" applyBorder="1" applyAlignment="1">
      <alignment vertical="top" wrapText="1"/>
    </xf>
    <xf numFmtId="43" fontId="39" fillId="2" borderId="75" xfId="2" applyFont="1" applyFill="1" applyBorder="1" applyAlignment="1">
      <alignment vertical="top" wrapText="1"/>
    </xf>
    <xf numFmtId="43" fontId="39" fillId="2" borderId="149" xfId="2" applyFont="1" applyFill="1" applyBorder="1" applyAlignment="1">
      <alignment vertical="top" wrapText="1"/>
    </xf>
    <xf numFmtId="43" fontId="39" fillId="2" borderId="150" xfId="2" applyFont="1" applyFill="1" applyBorder="1" applyAlignment="1">
      <alignment vertical="top" wrapText="1"/>
    </xf>
    <xf numFmtId="43" fontId="39" fillId="2" borderId="151" xfId="2" applyFont="1" applyFill="1" applyBorder="1" applyAlignment="1">
      <alignment vertical="top" wrapText="1"/>
    </xf>
    <xf numFmtId="0" fontId="39" fillId="4" borderId="44" xfId="0" applyFont="1" applyFill="1" applyBorder="1" applyAlignment="1">
      <alignment horizontal="center" vertical="center" wrapText="1"/>
    </xf>
    <xf numFmtId="0" fontId="39" fillId="4" borderId="200" xfId="0" applyFont="1" applyFill="1" applyBorder="1" applyAlignment="1">
      <alignment horizontal="center" vertical="center" wrapText="1"/>
    </xf>
    <xf numFmtId="0" fontId="39" fillId="7" borderId="62" xfId="0" applyFont="1" applyFill="1" applyBorder="1" applyAlignment="1">
      <alignment horizontal="left" vertical="center" wrapText="1"/>
    </xf>
    <xf numFmtId="0" fontId="39" fillId="7" borderId="49" xfId="0" applyFont="1" applyFill="1" applyBorder="1" applyAlignment="1">
      <alignment horizontal="center" vertical="center" wrapText="1"/>
    </xf>
    <xf numFmtId="0" fontId="39" fillId="7" borderId="107" xfId="0" applyFont="1" applyFill="1" applyBorder="1" applyAlignment="1">
      <alignment horizontal="center" vertical="center" wrapText="1"/>
    </xf>
    <xf numFmtId="0" fontId="39" fillId="7" borderId="200" xfId="0" applyFont="1" applyFill="1" applyBorder="1" applyAlignment="1">
      <alignment horizontal="center" vertical="center" wrapText="1"/>
    </xf>
    <xf numFmtId="0" fontId="39" fillId="11" borderId="71" xfId="0" applyFont="1" applyFill="1" applyBorder="1" applyAlignment="1">
      <alignment horizontal="left" vertical="center" wrapText="1"/>
    </xf>
    <xf numFmtId="0" fontId="39" fillId="11" borderId="72" xfId="0" applyFont="1" applyFill="1" applyBorder="1" applyAlignment="1">
      <alignment horizontal="center" vertical="center" wrapText="1"/>
    </xf>
    <xf numFmtId="0" fontId="39" fillId="11" borderId="58" xfId="0" applyFont="1" applyFill="1" applyBorder="1" applyAlignment="1">
      <alignment horizontal="center" vertical="center" wrapText="1"/>
    </xf>
    <xf numFmtId="43" fontId="39" fillId="11" borderId="58" xfId="2" applyFont="1" applyFill="1" applyBorder="1" applyAlignment="1">
      <alignment horizontal="center" vertical="center" wrapText="1"/>
    </xf>
    <xf numFmtId="43" fontId="39" fillId="11" borderId="51" xfId="2" applyFont="1" applyFill="1" applyBorder="1" applyAlignment="1">
      <alignment horizontal="center" vertical="center" wrapText="1"/>
    </xf>
    <xf numFmtId="43" fontId="39" fillId="11" borderId="200" xfId="2" applyFont="1" applyFill="1" applyBorder="1" applyAlignment="1">
      <alignment horizontal="center" vertical="center" wrapText="1"/>
    </xf>
    <xf numFmtId="43" fontId="39" fillId="11" borderId="201" xfId="2" applyFont="1" applyFill="1" applyBorder="1" applyAlignment="1">
      <alignment horizontal="center" vertical="center" wrapText="1"/>
    </xf>
    <xf numFmtId="43" fontId="39" fillId="11" borderId="219" xfId="2" applyFont="1" applyFill="1" applyBorder="1" applyAlignment="1">
      <alignment horizontal="center" vertical="center" wrapText="1"/>
    </xf>
    <xf numFmtId="43" fontId="39" fillId="11" borderId="220" xfId="2" applyFont="1" applyFill="1" applyBorder="1" applyAlignment="1">
      <alignment horizontal="center" vertical="center" wrapText="1"/>
    </xf>
    <xf numFmtId="0" fontId="33" fillId="2" borderId="154" xfId="0" applyFont="1" applyFill="1" applyBorder="1" applyAlignment="1">
      <alignment horizontal="center" vertical="center" wrapText="1"/>
    </xf>
    <xf numFmtId="0" fontId="30" fillId="2" borderId="200" xfId="0" applyFont="1" applyFill="1" applyBorder="1" applyAlignment="1">
      <alignment horizontal="center" vertical="center" wrapText="1"/>
    </xf>
    <xf numFmtId="0" fontId="92" fillId="2" borderId="200" xfId="0" applyFont="1" applyFill="1" applyBorder="1" applyAlignment="1">
      <alignment vertical="center"/>
    </xf>
    <xf numFmtId="0" fontId="33" fillId="0" borderId="216" xfId="0" applyFont="1" applyFill="1" applyBorder="1" applyAlignment="1">
      <alignment horizontal="center" vertical="center" wrapText="1"/>
    </xf>
    <xf numFmtId="0" fontId="33" fillId="0" borderId="200" xfId="0" applyFont="1" applyFill="1" applyBorder="1" applyAlignment="1">
      <alignment horizontal="center" vertical="center" wrapText="1"/>
    </xf>
    <xf numFmtId="164" fontId="39" fillId="0" borderId="47" xfId="0" applyNumberFormat="1" applyFont="1" applyFill="1" applyBorder="1" applyAlignment="1">
      <alignment vertical="center" wrapText="1"/>
    </xf>
    <xf numFmtId="0" fontId="33" fillId="0" borderId="152" xfId="0" applyFont="1" applyFill="1" applyBorder="1" applyAlignment="1">
      <alignment horizontal="center" vertical="center" wrapText="1"/>
    </xf>
    <xf numFmtId="0" fontId="30" fillId="0" borderId="153" xfId="0" applyFont="1" applyFill="1" applyBorder="1" applyAlignment="1">
      <alignment horizontal="center" vertical="center" wrapText="1"/>
    </xf>
    <xf numFmtId="0" fontId="33" fillId="0" borderId="215" xfId="0" applyFont="1" applyFill="1" applyBorder="1" applyAlignment="1">
      <alignment horizontal="center" vertical="center" wrapText="1"/>
    </xf>
    <xf numFmtId="0" fontId="39" fillId="0" borderId="71" xfId="0" applyFont="1" applyFill="1" applyBorder="1" applyAlignment="1">
      <alignment horizontal="left" vertical="center" wrapText="1"/>
    </xf>
    <xf numFmtId="0" fontId="39" fillId="0" borderId="72" xfId="0" applyFont="1" applyFill="1" applyBorder="1" applyAlignment="1">
      <alignment horizontal="center" vertical="center" wrapText="1"/>
    </xf>
    <xf numFmtId="0" fontId="39" fillId="0" borderId="58" xfId="0" applyFont="1" applyFill="1" applyBorder="1" applyAlignment="1">
      <alignment horizontal="center" vertical="center" wrapText="1"/>
    </xf>
    <xf numFmtId="43" fontId="39" fillId="0" borderId="58" xfId="2" applyFont="1" applyFill="1" applyBorder="1" applyAlignment="1">
      <alignment horizontal="center" vertical="center" wrapText="1"/>
    </xf>
    <xf numFmtId="43" fontId="39" fillId="0" borderId="51" xfId="2" applyFont="1" applyFill="1" applyBorder="1" applyAlignment="1">
      <alignment horizontal="center" vertical="center" wrapText="1"/>
    </xf>
    <xf numFmtId="43" fontId="39" fillId="0" borderId="200" xfId="2" applyFont="1" applyFill="1" applyBorder="1" applyAlignment="1">
      <alignment horizontal="center" vertical="center" wrapText="1"/>
    </xf>
    <xf numFmtId="0" fontId="0" fillId="11" borderId="200" xfId="0" applyFill="1" applyBorder="1"/>
    <xf numFmtId="0" fontId="78" fillId="11" borderId="226" xfId="0" applyFont="1" applyFill="1" applyBorder="1" applyAlignment="1">
      <alignment horizontal="center" vertical="center" wrapText="1"/>
    </xf>
    <xf numFmtId="0" fontId="78" fillId="11" borderId="200" xfId="0" applyFont="1" applyFill="1" applyBorder="1" applyAlignment="1">
      <alignment vertical="center" wrapText="1"/>
    </xf>
    <xf numFmtId="0" fontId="78" fillId="11" borderId="226" xfId="0" applyFont="1" applyFill="1" applyBorder="1" applyAlignment="1">
      <alignment vertical="center" wrapText="1"/>
    </xf>
    <xf numFmtId="43" fontId="78" fillId="11" borderId="200" xfId="2" applyFont="1" applyFill="1" applyBorder="1" applyAlignment="1">
      <alignment vertical="center" wrapText="1"/>
    </xf>
    <xf numFmtId="0" fontId="78" fillId="11" borderId="200" xfId="0" applyFont="1" applyFill="1" applyBorder="1" applyAlignment="1">
      <alignment horizontal="center" vertical="center" wrapText="1"/>
    </xf>
    <xf numFmtId="43" fontId="79" fillId="11" borderId="200" xfId="2" applyFont="1" applyFill="1" applyBorder="1" applyAlignment="1">
      <alignment vertical="center" wrapText="1"/>
    </xf>
    <xf numFmtId="43" fontId="78" fillId="11" borderId="234" xfId="2" applyFont="1" applyFill="1" applyBorder="1" applyAlignment="1">
      <alignment vertical="center" wrapText="1"/>
    </xf>
    <xf numFmtId="0" fontId="2" fillId="11" borderId="200" xfId="0" applyFont="1" applyFill="1" applyBorder="1" applyAlignment="1">
      <alignment vertical="center" wrapText="1"/>
    </xf>
    <xf numFmtId="43" fontId="2" fillId="11" borderId="200" xfId="2" applyFont="1" applyFill="1" applyBorder="1" applyAlignment="1">
      <alignment vertical="center" wrapText="1"/>
    </xf>
    <xf numFmtId="0" fontId="2" fillId="8" borderId="226" xfId="0" applyFont="1" applyFill="1" applyBorder="1" applyAlignment="1">
      <alignment horizontal="center" vertical="center" wrapText="1"/>
    </xf>
    <xf numFmtId="0" fontId="6" fillId="8" borderId="200" xfId="0" applyFont="1" applyFill="1" applyBorder="1" applyAlignment="1">
      <alignment vertical="center" wrapText="1"/>
    </xf>
    <xf numFmtId="43" fontId="2" fillId="8" borderId="200" xfId="2" applyFont="1" applyFill="1" applyBorder="1" applyAlignment="1">
      <alignment vertical="center" wrapText="1"/>
    </xf>
    <xf numFmtId="0" fontId="78" fillId="8" borderId="200" xfId="0" applyFont="1" applyFill="1" applyBorder="1" applyAlignment="1">
      <alignment horizontal="center" vertical="center" wrapText="1"/>
    </xf>
    <xf numFmtId="0" fontId="78" fillId="8" borderId="232" xfId="0" applyFont="1" applyFill="1" applyBorder="1" applyAlignment="1">
      <alignment horizontal="center" vertical="center" wrapText="1"/>
    </xf>
    <xf numFmtId="0" fontId="6" fillId="8" borderId="233" xfId="0" applyFont="1" applyFill="1" applyBorder="1" applyAlignment="1">
      <alignment vertical="center" wrapText="1"/>
    </xf>
    <xf numFmtId="0" fontId="78" fillId="8" borderId="200" xfId="0" applyFont="1" applyFill="1" applyBorder="1" applyAlignment="1">
      <alignment vertical="center" wrapText="1"/>
    </xf>
    <xf numFmtId="0" fontId="78" fillId="8" borderId="226" xfId="0" applyFont="1" applyFill="1" applyBorder="1" applyAlignment="1">
      <alignment vertical="center" wrapText="1"/>
    </xf>
    <xf numFmtId="43" fontId="78" fillId="8" borderId="200" xfId="2" applyFont="1" applyFill="1" applyBorder="1" applyAlignment="1">
      <alignment vertical="center" wrapText="1"/>
    </xf>
    <xf numFmtId="0" fontId="88" fillId="4" borderId="1" xfId="0" applyFont="1" applyFill="1" applyBorder="1" applyAlignment="1">
      <alignment horizontal="center" vertical="top" wrapText="1"/>
    </xf>
    <xf numFmtId="0" fontId="88" fillId="4" borderId="2" xfId="0" applyFont="1" applyFill="1" applyBorder="1" applyAlignment="1">
      <alignment horizontal="center" vertical="top" wrapText="1"/>
    </xf>
    <xf numFmtId="0" fontId="88" fillId="4" borderId="3" xfId="0" applyFont="1" applyFill="1" applyBorder="1" applyAlignment="1">
      <alignment horizontal="center" vertical="top" wrapText="1"/>
    </xf>
    <xf numFmtId="0" fontId="39" fillId="11" borderId="57" xfId="0" applyFont="1" applyFill="1" applyBorder="1" applyAlignment="1">
      <alignment horizontal="left" vertical="center" wrapText="1"/>
    </xf>
    <xf numFmtId="0" fontId="39" fillId="11" borderId="58" xfId="0" applyFont="1" applyFill="1" applyBorder="1" applyAlignment="1">
      <alignment vertical="center" wrapText="1"/>
    </xf>
    <xf numFmtId="43" fontId="39" fillId="11" borderId="58" xfId="2" applyFont="1" applyFill="1" applyBorder="1" applyAlignment="1">
      <alignment vertical="top" wrapText="1"/>
    </xf>
    <xf numFmtId="43" fontId="39" fillId="11" borderId="188" xfId="2" applyFont="1" applyFill="1" applyBorder="1" applyAlignment="1">
      <alignment vertical="top" wrapText="1"/>
    </xf>
    <xf numFmtId="0" fontId="33" fillId="2" borderId="216" xfId="0" applyFont="1" applyFill="1" applyBorder="1" applyAlignment="1">
      <alignment horizontal="center" vertical="top" wrapText="1"/>
    </xf>
    <xf numFmtId="0" fontId="4" fillId="2" borderId="18" xfId="0" applyFont="1" applyFill="1" applyBorder="1" applyAlignment="1">
      <alignment horizontal="center" vertical="top" wrapText="1"/>
    </xf>
    <xf numFmtId="0" fontId="4" fillId="2" borderId="16"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13"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14" xfId="0" applyFont="1" applyFill="1" applyBorder="1" applyAlignment="1">
      <alignment horizontal="center" vertical="top"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top"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top" wrapText="1"/>
    </xf>
    <xf numFmtId="0" fontId="4" fillId="2" borderId="9"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40" xfId="0" applyFont="1" applyFill="1" applyBorder="1" applyAlignment="1">
      <alignment horizontal="center" vertical="top" wrapText="1"/>
    </xf>
    <xf numFmtId="0" fontId="4" fillId="2" borderId="238" xfId="0" applyFont="1" applyFill="1" applyBorder="1" applyAlignment="1">
      <alignment horizontal="center" vertical="top" wrapText="1"/>
    </xf>
    <xf numFmtId="0" fontId="39" fillId="4" borderId="45" xfId="0" applyFont="1" applyFill="1" applyBorder="1" applyAlignment="1">
      <alignment horizontal="center" vertical="center" wrapText="1"/>
    </xf>
    <xf numFmtId="0" fontId="0" fillId="0" borderId="0" xfId="0"/>
    <xf numFmtId="0" fontId="2" fillId="8" borderId="1" xfId="0" applyFont="1" applyFill="1" applyBorder="1" applyAlignment="1">
      <alignment vertical="center" wrapText="1"/>
    </xf>
    <xf numFmtId="0" fontId="29" fillId="3" borderId="54" xfId="0" applyFont="1" applyFill="1" applyBorder="1" applyAlignment="1">
      <alignment horizontal="left" vertical="center" wrapText="1"/>
    </xf>
    <xf numFmtId="0" fontId="30" fillId="2" borderId="55" xfId="0" applyFont="1" applyFill="1" applyBorder="1" applyAlignment="1">
      <alignment horizontal="center" vertical="top" wrapText="1"/>
    </xf>
    <xf numFmtId="0" fontId="30" fillId="2" borderId="56" xfId="0" applyFont="1" applyFill="1" applyBorder="1" applyAlignment="1">
      <alignment horizontal="center" vertical="top" wrapText="1"/>
    </xf>
    <xf numFmtId="0" fontId="29" fillId="2" borderId="62" xfId="0" applyFont="1" applyFill="1" applyBorder="1" applyAlignment="1">
      <alignment horizontal="left" vertical="center" wrapText="1"/>
    </xf>
    <xf numFmtId="0" fontId="33" fillId="2" borderId="56" xfId="0" applyFont="1" applyFill="1" applyBorder="1" applyAlignment="1">
      <alignment horizontal="center" vertical="top" wrapText="1"/>
    </xf>
    <xf numFmtId="0" fontId="33" fillId="2" borderId="56" xfId="0" applyFont="1" applyFill="1" applyBorder="1" applyAlignment="1">
      <alignment horizontal="left" vertical="top" wrapText="1"/>
    </xf>
    <xf numFmtId="0" fontId="33" fillId="2" borderId="55" xfId="0" applyFont="1" applyFill="1" applyBorder="1" applyAlignment="1">
      <alignment horizontal="left" vertical="top" wrapText="1"/>
    </xf>
    <xf numFmtId="0" fontId="33" fillId="2" borderId="55" xfId="0" applyFont="1" applyFill="1" applyBorder="1" applyAlignment="1">
      <alignment horizontal="center" vertical="top" wrapText="1"/>
    </xf>
    <xf numFmtId="0" fontId="33" fillId="2" borderId="2" xfId="0" applyFont="1" applyFill="1" applyBorder="1" applyAlignment="1">
      <alignment horizontal="center" vertical="top" wrapText="1"/>
    </xf>
    <xf numFmtId="0" fontId="2" fillId="11" borderId="56" xfId="0" applyFont="1" applyFill="1" applyBorder="1" applyAlignment="1">
      <alignment vertical="center" wrapText="1"/>
    </xf>
    <xf numFmtId="0" fontId="2" fillId="11" borderId="60" xfId="0" applyFont="1" applyFill="1" applyBorder="1" applyAlignment="1">
      <alignment horizontal="left" vertical="center" wrapText="1"/>
    </xf>
    <xf numFmtId="0" fontId="2" fillId="11" borderId="61" xfId="0" applyFont="1" applyFill="1" applyBorder="1" applyAlignment="1">
      <alignment vertical="center" wrapText="1"/>
    </xf>
    <xf numFmtId="0" fontId="2" fillId="11" borderId="54" xfId="0" applyFont="1" applyFill="1" applyBorder="1" applyAlignment="1">
      <alignment vertical="center" wrapText="1"/>
    </xf>
    <xf numFmtId="0" fontId="39" fillId="11" borderId="54" xfId="0" applyFont="1" applyFill="1" applyBorder="1" applyAlignment="1">
      <alignment vertical="center" wrapText="1"/>
    </xf>
    <xf numFmtId="0" fontId="39" fillId="11" borderId="56" xfId="0" applyFont="1" applyFill="1" applyBorder="1" applyAlignment="1">
      <alignment vertical="center" wrapText="1"/>
    </xf>
    <xf numFmtId="0" fontId="30" fillId="2" borderId="2" xfId="0" applyFont="1" applyFill="1" applyBorder="1" applyAlignment="1">
      <alignment horizontal="center" vertical="top" wrapText="1"/>
    </xf>
    <xf numFmtId="0" fontId="33" fillId="2" borderId="2" xfId="0" applyFont="1" applyFill="1" applyBorder="1" applyAlignment="1">
      <alignment horizontal="left" vertical="top" wrapText="1"/>
    </xf>
    <xf numFmtId="0" fontId="2" fillId="4" borderId="145"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5" fillId="2" borderId="45" xfId="0" applyFont="1" applyFill="1" applyBorder="1" applyAlignment="1">
      <alignment horizontal="center" vertical="center"/>
    </xf>
    <xf numFmtId="0" fontId="44" fillId="2" borderId="92" xfId="0" applyFont="1" applyFill="1" applyBorder="1" applyAlignment="1">
      <alignment horizontal="left" vertical="top" wrapText="1"/>
    </xf>
    <xf numFmtId="0" fontId="44" fillId="2" borderId="89" xfId="0" applyFont="1" applyFill="1" applyBorder="1" applyAlignment="1">
      <alignment horizontal="left" vertical="top" wrapText="1"/>
    </xf>
    <xf numFmtId="0" fontId="44" fillId="2" borderId="96" xfId="0" applyFont="1" applyFill="1" applyBorder="1" applyAlignment="1">
      <alignment horizontal="left" vertical="top" wrapText="1"/>
    </xf>
    <xf numFmtId="0" fontId="3" fillId="4" borderId="3" xfId="0" applyFont="1" applyFill="1" applyBorder="1" applyAlignment="1">
      <alignment horizontal="center" vertical="center" wrapText="1"/>
    </xf>
    <xf numFmtId="0" fontId="2" fillId="4" borderId="53"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81" xfId="0" applyFont="1" applyFill="1" applyBorder="1" applyAlignment="1">
      <alignment horizontal="left" vertical="center" wrapText="1"/>
    </xf>
    <xf numFmtId="0" fontId="3" fillId="7" borderId="92" xfId="0" applyFont="1" applyFill="1" applyBorder="1" applyAlignment="1">
      <alignment horizontal="center" vertical="center" wrapText="1"/>
    </xf>
    <xf numFmtId="43" fontId="3" fillId="7" borderId="92" xfId="2" applyFont="1" applyFill="1" applyBorder="1" applyAlignment="1">
      <alignment horizontal="left" vertical="top" wrapText="1"/>
    </xf>
    <xf numFmtId="43" fontId="3" fillId="7" borderId="92" xfId="2" applyFont="1" applyFill="1" applyBorder="1" applyAlignment="1">
      <alignment horizontal="center" vertical="top" wrapText="1"/>
    </xf>
    <xf numFmtId="43" fontId="3" fillId="7" borderId="93" xfId="2" applyFont="1" applyFill="1" applyBorder="1" applyAlignment="1">
      <alignment horizontal="left" vertical="top" wrapText="1"/>
    </xf>
    <xf numFmtId="43" fontId="3" fillId="7" borderId="94" xfId="2" applyFont="1" applyFill="1" applyBorder="1" applyAlignment="1">
      <alignment horizontal="left" vertical="top" wrapText="1"/>
    </xf>
    <xf numFmtId="43" fontId="96" fillId="9" borderId="96" xfId="2" applyFont="1" applyFill="1" applyBorder="1" applyAlignment="1">
      <alignment horizontal="left" vertical="top" wrapText="1"/>
    </xf>
    <xf numFmtId="43" fontId="96" fillId="9" borderId="89" xfId="2" applyFont="1" applyFill="1" applyBorder="1" applyAlignment="1">
      <alignment horizontal="left" vertical="top" wrapText="1"/>
    </xf>
    <xf numFmtId="0" fontId="97" fillId="2" borderId="92" xfId="0" applyFont="1" applyFill="1" applyBorder="1" applyAlignment="1">
      <alignment horizontal="left" vertical="top" wrapText="1"/>
    </xf>
    <xf numFmtId="0" fontId="98" fillId="2" borderId="92" xfId="0" applyFont="1" applyFill="1" applyBorder="1" applyAlignment="1">
      <alignment horizontal="left" vertical="top" wrapText="1"/>
    </xf>
    <xf numFmtId="0" fontId="97" fillId="2" borderId="96" xfId="0" applyFont="1" applyFill="1" applyBorder="1" applyAlignment="1">
      <alignment horizontal="left" vertical="top" wrapText="1"/>
    </xf>
    <xf numFmtId="0" fontId="98" fillId="2" borderId="96" xfId="0" applyFont="1" applyFill="1" applyBorder="1" applyAlignment="1">
      <alignment horizontal="left" vertical="top" wrapText="1"/>
    </xf>
    <xf numFmtId="0" fontId="97" fillId="2" borderId="89" xfId="0" applyFont="1" applyFill="1" applyBorder="1" applyAlignment="1">
      <alignment horizontal="left" vertical="top" wrapText="1"/>
    </xf>
    <xf numFmtId="0" fontId="98" fillId="2" borderId="89" xfId="0" applyFont="1" applyFill="1" applyBorder="1" applyAlignment="1">
      <alignment horizontal="left" vertical="top" wrapText="1"/>
    </xf>
    <xf numFmtId="0" fontId="3" fillId="11" borderId="81" xfId="0" applyFont="1" applyFill="1" applyBorder="1" applyAlignment="1">
      <alignment horizontal="left" vertical="center" wrapText="1"/>
    </xf>
    <xf numFmtId="0" fontId="3" fillId="11" borderId="92" xfId="0" applyFont="1" applyFill="1" applyBorder="1" applyAlignment="1">
      <alignment horizontal="center" vertical="center" wrapText="1"/>
    </xf>
    <xf numFmtId="43" fontId="3" fillId="11" borderId="92" xfId="2" applyFont="1" applyFill="1" applyBorder="1" applyAlignment="1">
      <alignment horizontal="center" vertical="center" wrapText="1"/>
    </xf>
    <xf numFmtId="43" fontId="96" fillId="11" borderId="92" xfId="2" applyFont="1" applyFill="1" applyBorder="1" applyAlignment="1">
      <alignment horizontal="left" vertical="center" wrapText="1"/>
    </xf>
    <xf numFmtId="0" fontId="3" fillId="11" borderId="93" xfId="0" applyFont="1" applyFill="1" applyBorder="1" applyAlignment="1">
      <alignment horizontal="left" vertical="center" wrapText="1"/>
    </xf>
    <xf numFmtId="0" fontId="3" fillId="11" borderId="94" xfId="0" applyFont="1" applyFill="1" applyBorder="1" applyAlignment="1">
      <alignment horizontal="left" vertical="center" wrapText="1"/>
    </xf>
    <xf numFmtId="43" fontId="4" fillId="8" borderId="96" xfId="2" applyFont="1" applyFill="1" applyBorder="1" applyAlignment="1">
      <alignment horizontal="left" vertical="center" wrapText="1"/>
    </xf>
    <xf numFmtId="43" fontId="4" fillId="8" borderId="89" xfId="2" applyFont="1" applyFill="1" applyBorder="1" applyAlignment="1">
      <alignment horizontal="left" vertical="center" wrapText="1"/>
    </xf>
    <xf numFmtId="0" fontId="97" fillId="2" borderId="92" xfId="0" applyFont="1" applyFill="1" applyBorder="1" applyAlignment="1">
      <alignment horizontal="left" vertical="center" wrapText="1"/>
    </xf>
    <xf numFmtId="0" fontId="97" fillId="2" borderId="89" xfId="0" applyFont="1" applyFill="1" applyBorder="1" applyAlignment="1">
      <alignment horizontal="left" vertical="center" wrapText="1"/>
    </xf>
    <xf numFmtId="0" fontId="97" fillId="2" borderId="92" xfId="0" applyFont="1" applyFill="1" applyBorder="1" applyAlignment="1">
      <alignment horizontal="center" vertical="top" wrapText="1"/>
    </xf>
    <xf numFmtId="0" fontId="98" fillId="2" borderId="93" xfId="0" applyFont="1" applyFill="1" applyBorder="1" applyAlignment="1">
      <alignment horizontal="left" vertical="center" wrapText="1"/>
    </xf>
    <xf numFmtId="0" fontId="97" fillId="2" borderId="96" xfId="0" applyFont="1" applyFill="1" applyBorder="1" applyAlignment="1">
      <alignment horizontal="center" vertical="top" wrapText="1"/>
    </xf>
    <xf numFmtId="0" fontId="97" fillId="2" borderId="89" xfId="0" applyFont="1" applyFill="1" applyBorder="1" applyAlignment="1">
      <alignment horizontal="center" vertical="top" wrapText="1"/>
    </xf>
    <xf numFmtId="0" fontId="97" fillId="2" borderId="93" xfId="0" applyFont="1" applyFill="1" applyBorder="1" applyAlignment="1">
      <alignment vertical="center" wrapText="1"/>
    </xf>
    <xf numFmtId="0" fontId="98" fillId="2" borderId="93" xfId="0" applyFont="1" applyFill="1" applyBorder="1" applyAlignment="1">
      <alignment horizontal="left" vertical="top" wrapText="1"/>
    </xf>
    <xf numFmtId="0" fontId="97" fillId="2" borderId="93" xfId="0" applyFont="1" applyFill="1" applyBorder="1" applyAlignment="1">
      <alignment horizontal="center" vertical="top" wrapText="1"/>
    </xf>
    <xf numFmtId="0" fontId="97" fillId="2" borderId="109" xfId="0" applyFont="1" applyFill="1" applyBorder="1" applyAlignment="1">
      <alignment horizontal="center" vertical="top" wrapText="1"/>
    </xf>
    <xf numFmtId="0" fontId="97" fillId="2" borderId="94" xfId="0" applyFont="1" applyFill="1" applyBorder="1" applyAlignment="1">
      <alignment horizontal="center" vertical="top" wrapText="1"/>
    </xf>
    <xf numFmtId="0" fontId="104" fillId="2" borderId="104" xfId="0" applyFont="1" applyFill="1" applyBorder="1" applyAlignment="1">
      <alignment horizontal="left" vertical="top" wrapText="1"/>
    </xf>
    <xf numFmtId="0" fontId="104" fillId="2" borderId="104" xfId="0" applyFont="1" applyFill="1" applyBorder="1" applyAlignment="1">
      <alignment horizontal="center" vertical="top" wrapText="1"/>
    </xf>
    <xf numFmtId="0" fontId="104" fillId="2" borderId="115" xfId="0" applyFont="1" applyFill="1" applyBorder="1" applyAlignment="1">
      <alignment horizontal="center" vertical="top" wrapText="1"/>
    </xf>
    <xf numFmtId="0" fontId="104" fillId="2" borderId="105" xfId="0" applyFont="1" applyFill="1" applyBorder="1" applyAlignment="1">
      <alignment horizontal="center" vertical="top" wrapText="1"/>
    </xf>
    <xf numFmtId="0" fontId="97" fillId="2" borderId="97" xfId="0" applyFont="1" applyFill="1" applyBorder="1" applyAlignment="1">
      <alignment vertical="center" wrapText="1"/>
    </xf>
    <xf numFmtId="0" fontId="98" fillId="2" borderId="97" xfId="0" applyFont="1" applyFill="1" applyBorder="1" applyAlignment="1">
      <alignment horizontal="left" vertical="top" wrapText="1"/>
    </xf>
    <xf numFmtId="0" fontId="97" fillId="2" borderId="97" xfId="0" applyFont="1" applyFill="1" applyBorder="1" applyAlignment="1">
      <alignment horizontal="center" vertical="top" wrapText="1"/>
    </xf>
    <xf numFmtId="0" fontId="97" fillId="2" borderId="116" xfId="0" applyFont="1" applyFill="1" applyBorder="1" applyAlignment="1">
      <alignment horizontal="center" vertical="top" wrapText="1"/>
    </xf>
    <xf numFmtId="0" fontId="97" fillId="2" borderId="98" xfId="0" applyFont="1" applyFill="1" applyBorder="1" applyAlignment="1">
      <alignment horizontal="center" vertical="top" wrapText="1"/>
    </xf>
    <xf numFmtId="43" fontId="3" fillId="11" borderId="93" xfId="2" applyFont="1" applyFill="1" applyBorder="1" applyAlignment="1">
      <alignment horizontal="left" vertical="center" wrapText="1"/>
    </xf>
    <xf numFmtId="0" fontId="101" fillId="2" borderId="117" xfId="0" applyFont="1" applyFill="1" applyBorder="1" applyAlignment="1">
      <alignment horizontal="left" vertical="center" wrapText="1"/>
    </xf>
    <xf numFmtId="0" fontId="106" fillId="2" borderId="118" xfId="0" applyFont="1" applyFill="1" applyBorder="1" applyAlignment="1">
      <alignment horizontal="left" vertical="top" wrapText="1"/>
    </xf>
    <xf numFmtId="43" fontId="4" fillId="8" borderId="96" xfId="2" applyFont="1" applyFill="1" applyBorder="1" applyAlignment="1">
      <alignment horizontal="center" vertical="center" wrapText="1"/>
    </xf>
    <xf numFmtId="0" fontId="97" fillId="2" borderId="118" xfId="0" applyFont="1" applyFill="1" applyBorder="1" applyAlignment="1">
      <alignment horizontal="left" vertical="top" wrapText="1"/>
    </xf>
    <xf numFmtId="0" fontId="97" fillId="2" borderId="119" xfId="0" applyFont="1" applyFill="1" applyBorder="1" applyAlignment="1">
      <alignment vertical="center" wrapText="1"/>
    </xf>
    <xf numFmtId="0" fontId="98" fillId="2" borderId="119" xfId="0" applyFont="1" applyFill="1" applyBorder="1" applyAlignment="1">
      <alignment horizontal="left" vertical="center" wrapText="1"/>
    </xf>
    <xf numFmtId="0" fontId="97" fillId="2" borderId="2" xfId="0" applyFont="1" applyFill="1" applyBorder="1" applyAlignment="1">
      <alignment vertical="center" wrapText="1"/>
    </xf>
    <xf numFmtId="0" fontId="97" fillId="2" borderId="120" xfId="0" applyFont="1" applyFill="1" applyBorder="1" applyAlignment="1">
      <alignment vertical="center" wrapText="1"/>
    </xf>
    <xf numFmtId="43" fontId="3" fillId="11" borderId="94" xfId="2" applyFont="1" applyFill="1" applyBorder="1" applyAlignment="1">
      <alignment horizontal="left" vertical="center" wrapText="1"/>
    </xf>
    <xf numFmtId="0" fontId="97" fillId="2" borderId="119" xfId="0" applyFont="1" applyFill="1" applyBorder="1" applyAlignment="1">
      <alignment vertical="top" wrapText="1"/>
    </xf>
    <xf numFmtId="0" fontId="98" fillId="2" borderId="119" xfId="0" applyFont="1" applyFill="1" applyBorder="1" applyAlignment="1">
      <alignment horizontal="left" vertical="top" wrapText="1"/>
    </xf>
    <xf numFmtId="0" fontId="97" fillId="2" borderId="2" xfId="0" applyFont="1" applyFill="1" applyBorder="1" applyAlignment="1">
      <alignment vertical="top" wrapText="1"/>
    </xf>
    <xf numFmtId="0" fontId="97" fillId="2" borderId="120" xfId="0" applyFont="1" applyFill="1" applyBorder="1" applyAlignment="1">
      <alignment vertical="top" wrapText="1"/>
    </xf>
    <xf numFmtId="0" fontId="97" fillId="2" borderId="119" xfId="0" applyFont="1" applyFill="1" applyBorder="1" applyAlignment="1">
      <alignment horizontal="left" vertical="top" wrapText="1"/>
    </xf>
    <xf numFmtId="0" fontId="98" fillId="2" borderId="119" xfId="0" applyFont="1" applyFill="1" applyBorder="1" applyAlignment="1">
      <alignment vertical="top" wrapText="1"/>
    </xf>
    <xf numFmtId="0" fontId="101" fillId="2" borderId="117" xfId="0" applyFont="1" applyFill="1" applyBorder="1" applyAlignment="1">
      <alignment vertical="center" wrapText="1"/>
    </xf>
    <xf numFmtId="0" fontId="98" fillId="2" borderId="118" xfId="0" applyFont="1" applyFill="1" applyBorder="1" applyAlignment="1">
      <alignment horizontal="left" vertical="top" wrapText="1"/>
    </xf>
    <xf numFmtId="0" fontId="97" fillId="2" borderId="84" xfId="0" applyFont="1" applyFill="1" applyBorder="1" applyAlignment="1">
      <alignment horizontal="center" vertical="center"/>
    </xf>
    <xf numFmtId="0" fontId="54" fillId="6" borderId="106" xfId="5" applyFont="1" applyBorder="1" applyAlignment="1">
      <alignment vertical="center" wrapText="1"/>
    </xf>
    <xf numFmtId="0" fontId="105" fillId="2" borderId="119" xfId="0" applyFont="1" applyFill="1" applyBorder="1" applyAlignment="1">
      <alignment vertical="top" wrapText="1"/>
    </xf>
    <xf numFmtId="0" fontId="106" fillId="2" borderId="119" xfId="0" applyFont="1" applyFill="1" applyBorder="1" applyAlignment="1">
      <alignment horizontal="left" vertical="top" wrapText="1"/>
    </xf>
    <xf numFmtId="0" fontId="121" fillId="2" borderId="118" xfId="0" applyFont="1" applyFill="1" applyBorder="1" applyAlignment="1">
      <alignment horizontal="left" vertical="top" wrapText="1"/>
    </xf>
    <xf numFmtId="0" fontId="44" fillId="2" borderId="10" xfId="0" applyFont="1" applyFill="1" applyBorder="1" applyAlignment="1">
      <alignment vertical="top" wrapText="1"/>
    </xf>
    <xf numFmtId="0" fontId="124" fillId="8" borderId="87" xfId="0" applyFont="1" applyFill="1" applyBorder="1" applyAlignment="1">
      <alignment horizontal="left" vertical="center" wrapText="1"/>
    </xf>
    <xf numFmtId="0" fontId="124" fillId="8" borderId="89" xfId="0" applyFont="1" applyFill="1" applyBorder="1" applyAlignment="1">
      <alignment horizontal="center" vertical="center" wrapText="1"/>
    </xf>
    <xf numFmtId="43" fontId="124" fillId="8" borderId="89" xfId="2" applyFont="1" applyFill="1" applyBorder="1" applyAlignment="1">
      <alignment horizontal="center" vertical="center" wrapText="1"/>
    </xf>
    <xf numFmtId="43" fontId="124" fillId="8" borderId="89" xfId="2" applyFont="1" applyFill="1" applyBorder="1" applyAlignment="1">
      <alignment horizontal="left" vertical="center" wrapText="1"/>
    </xf>
    <xf numFmtId="0" fontId="124" fillId="8" borderId="97" xfId="0" applyFont="1" applyFill="1" applyBorder="1" applyAlignment="1">
      <alignment horizontal="left" vertical="center" wrapText="1"/>
    </xf>
    <xf numFmtId="0" fontId="124" fillId="8" borderId="98" xfId="0" applyFont="1" applyFill="1" applyBorder="1" applyAlignment="1">
      <alignment horizontal="left" vertical="center" wrapText="1"/>
    </xf>
    <xf numFmtId="0" fontId="105" fillId="2" borderId="118" xfId="0" applyFont="1" applyFill="1" applyBorder="1" applyAlignment="1">
      <alignment horizontal="center" vertical="center" wrapText="1"/>
    </xf>
    <xf numFmtId="0" fontId="97" fillId="2" borderId="100" xfId="0" applyFont="1" applyFill="1" applyBorder="1" applyAlignment="1">
      <alignment vertical="top" wrapText="1"/>
    </xf>
    <xf numFmtId="0" fontId="97" fillId="2" borderId="86" xfId="0" applyFont="1" applyFill="1" applyBorder="1" applyAlignment="1">
      <alignment vertical="top" wrapText="1"/>
    </xf>
    <xf numFmtId="0" fontId="97" fillId="2" borderId="103" xfId="0" applyFont="1" applyFill="1" applyBorder="1" applyAlignment="1">
      <alignment vertical="top" wrapText="1"/>
    </xf>
    <xf numFmtId="0" fontId="97" fillId="2" borderId="91" xfId="0" applyFont="1" applyFill="1" applyBorder="1" applyAlignment="1">
      <alignment vertical="top" wrapText="1"/>
    </xf>
    <xf numFmtId="0" fontId="97" fillId="2" borderId="68" xfId="0" applyFont="1" applyFill="1" applyBorder="1" applyAlignment="1">
      <alignment vertical="top" wrapText="1"/>
    </xf>
    <xf numFmtId="0" fontId="40" fillId="2" borderId="118" xfId="0" applyFont="1" applyFill="1" applyBorder="1" applyAlignment="1">
      <alignment horizontal="left" vertical="top" wrapText="1"/>
    </xf>
    <xf numFmtId="0" fontId="39" fillId="2" borderId="81" xfId="0" applyFont="1" applyFill="1" applyBorder="1" applyAlignment="1">
      <alignment horizontal="left" vertical="center" wrapText="1"/>
    </xf>
    <xf numFmtId="0" fontId="39" fillId="2" borderId="92" xfId="0" applyFont="1" applyFill="1" applyBorder="1" applyAlignment="1">
      <alignment horizontal="center" vertical="center" wrapText="1"/>
    </xf>
    <xf numFmtId="43" fontId="39" fillId="2" borderId="92" xfId="2" applyFont="1" applyFill="1" applyBorder="1" applyAlignment="1">
      <alignment horizontal="center" vertical="center" wrapText="1"/>
    </xf>
    <xf numFmtId="43" fontId="39" fillId="2" borderId="92" xfId="2" applyFont="1" applyFill="1" applyBorder="1" applyAlignment="1">
      <alignment horizontal="left" vertical="center" wrapText="1"/>
    </xf>
    <xf numFmtId="0" fontId="39" fillId="2" borderId="93" xfId="0" applyFont="1" applyFill="1" applyBorder="1" applyAlignment="1">
      <alignment horizontal="left" vertical="center" wrapText="1"/>
    </xf>
    <xf numFmtId="0" fontId="39" fillId="2" borderId="94"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0"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37" xfId="0" applyNumberFormat="1" applyFont="1" applyFill="1" applyBorder="1" applyAlignment="1">
      <alignment horizontal="center" vertical="center" wrapText="1"/>
    </xf>
    <xf numFmtId="15" fontId="4" fillId="2" borderId="18" xfId="0" applyNumberFormat="1" applyFont="1" applyFill="1" applyBorder="1" applyAlignment="1">
      <alignment horizontal="center" vertical="center" wrapText="1"/>
    </xf>
    <xf numFmtId="0" fontId="4" fillId="2" borderId="23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38" xfId="0" applyFont="1" applyFill="1" applyBorder="1" applyAlignment="1">
      <alignment horizontal="center" vertical="center" wrapText="1"/>
    </xf>
    <xf numFmtId="0" fontId="4" fillId="2" borderId="239" xfId="0" applyFont="1" applyFill="1" applyBorder="1" applyAlignment="1">
      <alignment horizontal="center" vertical="center" wrapText="1"/>
    </xf>
    <xf numFmtId="164" fontId="10" fillId="0" borderId="24" xfId="0" applyNumberFormat="1" applyFont="1" applyFill="1" applyBorder="1" applyAlignment="1">
      <alignment horizontal="center" vertical="center" wrapText="1"/>
    </xf>
    <xf numFmtId="164" fontId="10" fillId="0" borderId="20" xfId="0" applyNumberFormat="1" applyFont="1" applyFill="1" applyBorder="1" applyAlignment="1">
      <alignment horizontal="center" vertical="center" wrapText="1"/>
    </xf>
    <xf numFmtId="0" fontId="22" fillId="0" borderId="24" xfId="0" applyFont="1" applyBorder="1" applyAlignment="1">
      <alignment horizontal="left" vertical="center" wrapText="1"/>
    </xf>
    <xf numFmtId="0" fontId="0" fillId="0" borderId="20" xfId="0" applyBorder="1"/>
    <xf numFmtId="0" fontId="9" fillId="0" borderId="27" xfId="0" applyFont="1" applyBorder="1" applyAlignment="1">
      <alignment horizontal="left" vertical="center" wrapText="1"/>
    </xf>
    <xf numFmtId="0" fontId="10" fillId="0" borderId="27" xfId="0" applyFont="1" applyBorder="1" applyAlignment="1">
      <alignment horizontal="left" vertical="center" wrapText="1"/>
    </xf>
    <xf numFmtId="164" fontId="10" fillId="2" borderId="27" xfId="0" applyNumberFormat="1" applyFont="1" applyFill="1" applyBorder="1" applyAlignment="1">
      <alignment horizontal="left" vertical="center" wrapText="1"/>
    </xf>
    <xf numFmtId="164" fontId="10" fillId="2" borderId="31" xfId="0" applyNumberFormat="1" applyFont="1" applyFill="1" applyBorder="1" applyAlignment="1">
      <alignment horizontal="center" vertical="center" wrapText="1"/>
    </xf>
    <xf numFmtId="164" fontId="10" fillId="2" borderId="20" xfId="0" applyNumberFormat="1" applyFont="1" applyFill="1" applyBorder="1" applyAlignment="1">
      <alignment horizontal="center" vertical="center" wrapText="1"/>
    </xf>
    <xf numFmtId="0" fontId="9" fillId="2" borderId="24" xfId="0" applyFont="1" applyFill="1" applyBorder="1" applyAlignment="1">
      <alignment vertical="center" wrapText="1"/>
    </xf>
    <xf numFmtId="0" fontId="9" fillId="2" borderId="20" xfId="0" applyFont="1" applyFill="1" applyBorder="1" applyAlignment="1">
      <alignment vertical="center" wrapText="1"/>
    </xf>
    <xf numFmtId="164" fontId="10" fillId="0" borderId="37" xfId="0" applyNumberFormat="1" applyFont="1" applyFill="1" applyBorder="1" applyAlignment="1">
      <alignment horizontal="left" vertical="center" wrapText="1"/>
    </xf>
    <xf numFmtId="164" fontId="10" fillId="0" borderId="38" xfId="0" applyNumberFormat="1" applyFont="1" applyFill="1" applyBorder="1" applyAlignment="1">
      <alignment horizontal="left" vertical="center" wrapText="1"/>
    </xf>
    <xf numFmtId="164" fontId="9" fillId="2" borderId="37" xfId="0" applyNumberFormat="1" applyFont="1" applyFill="1" applyBorder="1" applyAlignment="1">
      <alignment horizontal="left" vertical="center" wrapText="1"/>
    </xf>
    <xf numFmtId="164" fontId="9" fillId="2" borderId="20" xfId="0" applyNumberFormat="1" applyFont="1" applyFill="1" applyBorder="1" applyAlignment="1">
      <alignment horizontal="left" vertical="center" wrapText="1"/>
    </xf>
    <xf numFmtId="164" fontId="10" fillId="2" borderId="24" xfId="0" applyNumberFormat="1" applyFont="1" applyFill="1" applyBorder="1" applyAlignment="1">
      <alignment horizontal="left" vertical="center" wrapText="1"/>
    </xf>
    <xf numFmtId="164" fontId="10" fillId="2" borderId="20" xfId="0" applyNumberFormat="1" applyFont="1" applyFill="1" applyBorder="1" applyAlignment="1">
      <alignment horizontal="left" vertical="center" wrapText="1"/>
    </xf>
    <xf numFmtId="0" fontId="10" fillId="0" borderId="24" xfId="0" applyFont="1" applyBorder="1" applyAlignment="1">
      <alignment horizontal="left" vertical="center" wrapText="1"/>
    </xf>
    <xf numFmtId="0" fontId="10" fillId="0" borderId="20" xfId="0" applyFont="1" applyBorder="1" applyAlignment="1">
      <alignment horizontal="left" vertical="center" wrapText="1"/>
    </xf>
    <xf numFmtId="0" fontId="9" fillId="0" borderId="24" xfId="0" applyFont="1" applyBorder="1" applyAlignment="1">
      <alignment horizontal="left" vertical="center" wrapText="1"/>
    </xf>
    <xf numFmtId="0" fontId="9" fillId="0" borderId="20" xfId="0" applyFont="1" applyBorder="1" applyAlignment="1">
      <alignment horizontal="left" vertical="center" wrapText="1"/>
    </xf>
    <xf numFmtId="0" fontId="10" fillId="0" borderId="27" xfId="0" applyFont="1" applyFill="1" applyBorder="1" applyAlignment="1">
      <alignment horizontal="left" vertical="center" wrapText="1"/>
    </xf>
    <xf numFmtId="164" fontId="10" fillId="0" borderId="30" xfId="0" applyNumberFormat="1" applyFont="1" applyBorder="1" applyAlignment="1">
      <alignment horizontal="left" vertical="center" wrapText="1"/>
    </xf>
    <xf numFmtId="164" fontId="10" fillId="0" borderId="29" xfId="0" applyNumberFormat="1" applyFont="1" applyBorder="1" applyAlignment="1">
      <alignment horizontal="left" vertical="center" wrapText="1"/>
    </xf>
    <xf numFmtId="164" fontId="36" fillId="12" borderId="1" xfId="0" applyNumberFormat="1" applyFont="1" applyFill="1" applyBorder="1" applyAlignment="1">
      <alignment horizontal="center" vertical="center" wrapText="1"/>
    </xf>
    <xf numFmtId="164" fontId="9" fillId="12" borderId="2" xfId="0" applyNumberFormat="1" applyFont="1" applyFill="1" applyBorder="1" applyAlignment="1">
      <alignment horizontal="center" vertical="center" wrapText="1"/>
    </xf>
    <xf numFmtId="164" fontId="9" fillId="12" borderId="3" xfId="0" applyNumberFormat="1" applyFont="1" applyFill="1" applyBorder="1" applyAlignment="1">
      <alignment horizontal="center" vertical="center" wrapText="1"/>
    </xf>
    <xf numFmtId="164" fontId="10" fillId="8" borderId="24" xfId="0" applyNumberFormat="1" applyFont="1" applyFill="1" applyBorder="1" applyAlignment="1">
      <alignment horizontal="center" vertical="center" wrapText="1"/>
    </xf>
    <xf numFmtId="164" fontId="10" fillId="8" borderId="20" xfId="0" applyNumberFormat="1" applyFont="1" applyFill="1" applyBorder="1" applyAlignment="1">
      <alignment horizontal="center" vertical="center" wrapText="1"/>
    </xf>
    <xf numFmtId="164" fontId="10" fillId="2" borderId="28" xfId="0" applyNumberFormat="1" applyFont="1" applyFill="1" applyBorder="1" applyAlignment="1">
      <alignment horizontal="center" vertical="center" wrapText="1"/>
    </xf>
    <xf numFmtId="164" fontId="10" fillId="2" borderId="29" xfId="0" applyNumberFormat="1" applyFont="1" applyFill="1" applyBorder="1" applyAlignment="1">
      <alignment horizontal="center" vertical="center" wrapText="1"/>
    </xf>
    <xf numFmtId="0" fontId="10" fillId="2" borderId="24" xfId="0" applyFont="1" applyFill="1" applyBorder="1" applyAlignment="1">
      <alignment horizontal="left" vertical="center" wrapText="1"/>
    </xf>
    <xf numFmtId="0" fontId="10" fillId="2" borderId="20" xfId="0" applyFont="1" applyFill="1" applyBorder="1" applyAlignment="1">
      <alignment horizontal="left" vertical="center" wrapText="1"/>
    </xf>
    <xf numFmtId="164" fontId="10" fillId="2" borderId="24" xfId="0" applyNumberFormat="1"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8" borderId="214" xfId="0" applyFont="1" applyFill="1" applyBorder="1" applyAlignment="1">
      <alignment horizontal="center" vertical="center" wrapText="1"/>
    </xf>
    <xf numFmtId="0" fontId="87" fillId="2" borderId="45" xfId="0" applyFont="1" applyFill="1" applyBorder="1" applyAlignment="1">
      <alignment horizontal="center" vertical="center" wrapText="1"/>
    </xf>
    <xf numFmtId="0" fontId="87" fillId="2" borderId="45" xfId="0" applyFont="1" applyFill="1" applyBorder="1" applyAlignment="1">
      <alignment horizontal="center" vertical="center"/>
    </xf>
    <xf numFmtId="0" fontId="2" fillId="4" borderId="47" xfId="0" applyFont="1" applyFill="1" applyBorder="1" applyAlignment="1">
      <alignment vertical="center"/>
    </xf>
    <xf numFmtId="0" fontId="2" fillId="4" borderId="44" xfId="0" applyFont="1" applyFill="1" applyBorder="1" applyAlignment="1">
      <alignment vertical="center"/>
    </xf>
    <xf numFmtId="0" fontId="2" fillId="4" borderId="48"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2" fillId="4" borderId="49" xfId="0" applyFont="1" applyFill="1" applyBorder="1" applyAlignment="1">
      <alignment horizontal="center" vertical="center" wrapText="1"/>
    </xf>
    <xf numFmtId="0" fontId="2" fillId="4" borderId="53" xfId="0" applyFont="1" applyFill="1" applyBorder="1" applyAlignment="1">
      <alignment horizontal="center" vertical="center" wrapText="1"/>
    </xf>
    <xf numFmtId="0" fontId="6" fillId="8" borderId="1" xfId="0" applyFont="1" applyFill="1" applyBorder="1" applyAlignment="1">
      <alignment vertical="top" wrapText="1"/>
    </xf>
    <xf numFmtId="0" fontId="6" fillId="8" borderId="2" xfId="0" applyFont="1" applyFill="1" applyBorder="1" applyAlignment="1">
      <alignment vertical="top" wrapText="1"/>
    </xf>
    <xf numFmtId="0" fontId="46" fillId="6" borderId="1" xfId="5" applyFont="1" applyBorder="1" applyAlignment="1">
      <alignment horizontal="center" vertical="top" wrapText="1"/>
    </xf>
    <xf numFmtId="0" fontId="46" fillId="6" borderId="2" xfId="5" applyFont="1" applyBorder="1" applyAlignment="1">
      <alignment horizontal="center" vertical="top" wrapText="1"/>
    </xf>
    <xf numFmtId="0" fontId="46" fillId="6" borderId="70" xfId="5" applyFont="1" applyBorder="1" applyAlignment="1">
      <alignment horizontal="center" vertical="top" wrapText="1"/>
    </xf>
    <xf numFmtId="164" fontId="46" fillId="6" borderId="1" xfId="5" applyNumberFormat="1" applyFont="1" applyBorder="1" applyAlignment="1">
      <alignment horizontal="center" vertical="top" wrapText="1"/>
    </xf>
    <xf numFmtId="0" fontId="50" fillId="0" borderId="2" xfId="0" applyFont="1" applyBorder="1"/>
    <xf numFmtId="0" fontId="50" fillId="0" borderId="3" xfId="0" applyFont="1" applyBorder="1"/>
    <xf numFmtId="0" fontId="5" fillId="2" borderId="45" xfId="0" applyFont="1" applyFill="1" applyBorder="1" applyAlignment="1">
      <alignment horizontal="center" vertical="center" wrapText="1"/>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38" fillId="4" borderId="63" xfId="0" applyFont="1" applyFill="1" applyBorder="1" applyAlignment="1">
      <alignment horizontal="center" vertical="top" wrapText="1"/>
    </xf>
    <xf numFmtId="0" fontId="38" fillId="4" borderId="64" xfId="0" applyFont="1" applyFill="1" applyBorder="1" applyAlignment="1">
      <alignment horizontal="center" vertical="top" wrapText="1"/>
    </xf>
    <xf numFmtId="0" fontId="38" fillId="4" borderId="1" xfId="0" applyFont="1" applyFill="1" applyBorder="1" applyAlignment="1">
      <alignment vertical="top" wrapText="1"/>
    </xf>
    <xf numFmtId="0" fontId="38" fillId="4" borderId="2" xfId="0" applyFont="1" applyFill="1" applyBorder="1" applyAlignment="1">
      <alignment vertical="top" wrapText="1"/>
    </xf>
    <xf numFmtId="0" fontId="38" fillId="4" borderId="3" xfId="0" applyFont="1" applyFill="1" applyBorder="1" applyAlignment="1">
      <alignment vertical="top" wrapText="1"/>
    </xf>
    <xf numFmtId="0" fontId="38" fillId="4" borderId="63" xfId="0" applyFont="1" applyFill="1" applyBorder="1" applyAlignment="1">
      <alignment vertical="top" wrapText="1"/>
    </xf>
    <xf numFmtId="0" fontId="38" fillId="4" borderId="67" xfId="0" applyFont="1" applyFill="1" applyBorder="1" applyAlignment="1">
      <alignment vertical="top" wrapText="1"/>
    </xf>
    <xf numFmtId="0" fontId="97" fillId="2" borderId="84" xfId="0" applyFont="1" applyFill="1" applyBorder="1" applyAlignment="1">
      <alignment horizontal="center" vertical="center" wrapText="1"/>
    </xf>
    <xf numFmtId="0" fontId="97" fillId="2" borderId="88" xfId="0" applyFont="1" applyFill="1" applyBorder="1" applyAlignment="1">
      <alignment horizontal="center" vertical="center" wrapText="1"/>
    </xf>
    <xf numFmtId="0" fontId="44" fillId="2" borderId="84" xfId="0" applyFont="1" applyFill="1" applyBorder="1" applyAlignment="1">
      <alignment horizontal="center" vertical="center" wrapText="1"/>
    </xf>
    <xf numFmtId="0" fontId="44" fillId="2" borderId="88" xfId="0" applyFont="1" applyFill="1" applyBorder="1" applyAlignment="1">
      <alignment horizontal="center" vertical="center" wrapText="1"/>
    </xf>
    <xf numFmtId="0" fontId="97" fillId="2" borderId="99" xfId="0" applyFont="1" applyFill="1" applyBorder="1" applyAlignment="1">
      <alignment horizontal="center" vertical="top" wrapText="1"/>
    </xf>
    <xf numFmtId="0" fontId="97" fillId="2" borderId="90" xfId="0" applyFont="1" applyFill="1" applyBorder="1" applyAlignment="1">
      <alignment horizontal="center" vertical="top" wrapText="1"/>
    </xf>
    <xf numFmtId="0" fontId="54" fillId="6" borderId="106" xfId="5" applyFont="1" applyBorder="1" applyAlignment="1">
      <alignment horizontal="center" vertical="center" wrapText="1"/>
    </xf>
    <xf numFmtId="0" fontId="54" fillId="6" borderId="108" xfId="5" applyFont="1" applyBorder="1" applyAlignment="1">
      <alignment horizontal="center" vertical="center" wrapText="1"/>
    </xf>
    <xf numFmtId="0" fontId="98" fillId="2" borderId="99" xfId="0" applyFont="1" applyFill="1" applyBorder="1" applyAlignment="1">
      <alignment horizontal="left" vertical="top" wrapText="1"/>
    </xf>
    <xf numFmtId="0" fontId="98" fillId="2" borderId="90" xfId="0" applyFont="1" applyFill="1" applyBorder="1" applyAlignment="1">
      <alignment horizontal="left" vertical="top" wrapText="1"/>
    </xf>
    <xf numFmtId="0" fontId="94" fillId="2" borderId="107" xfId="0" applyFont="1" applyFill="1" applyBorder="1" applyAlignment="1">
      <alignment horizontal="center" vertical="center" wrapText="1"/>
    </xf>
    <xf numFmtId="0" fontId="94" fillId="2" borderId="45" xfId="0" applyFont="1" applyFill="1" applyBorder="1" applyAlignment="1">
      <alignment horizontal="center" vertical="center" wrapText="1"/>
    </xf>
    <xf numFmtId="0" fontId="94" fillId="2" borderId="86" xfId="0" applyFont="1" applyFill="1" applyBorder="1" applyAlignment="1">
      <alignment horizontal="center" vertical="center" wrapText="1"/>
    </xf>
    <xf numFmtId="0" fontId="94" fillId="2" borderId="91" xfId="0" applyFont="1" applyFill="1" applyBorder="1" applyAlignment="1">
      <alignment horizontal="center" vertical="center" wrapText="1"/>
    </xf>
    <xf numFmtId="0" fontId="101" fillId="2" borderId="81" xfId="0" applyFont="1" applyFill="1" applyBorder="1" applyAlignment="1">
      <alignment horizontal="left" vertical="center" wrapText="1"/>
    </xf>
    <xf numFmtId="0" fontId="101" fillId="2" borderId="87" xfId="0" applyFont="1" applyFill="1" applyBorder="1" applyAlignment="1">
      <alignment horizontal="left" vertical="center" wrapText="1"/>
    </xf>
    <xf numFmtId="0" fontId="105" fillId="2" borderId="84" xfId="0" applyFont="1" applyFill="1" applyBorder="1" applyAlignment="1">
      <alignment horizontal="center" vertical="center" wrapText="1"/>
    </xf>
    <xf numFmtId="0" fontId="105" fillId="2" borderId="88" xfId="0" applyFont="1" applyFill="1" applyBorder="1" applyAlignment="1">
      <alignment horizontal="center" vertical="center" wrapText="1"/>
    </xf>
    <xf numFmtId="0" fontId="44" fillId="2" borderId="92" xfId="0" applyFont="1" applyFill="1" applyBorder="1" applyAlignment="1">
      <alignment horizontal="left" vertical="top" wrapText="1"/>
    </xf>
    <xf numFmtId="0" fontId="44" fillId="2" borderId="89" xfId="0" applyFont="1" applyFill="1" applyBorder="1" applyAlignment="1">
      <alignment horizontal="left" vertical="top" wrapText="1"/>
    </xf>
    <xf numFmtId="0" fontId="98" fillId="2" borderId="92" xfId="0" applyFont="1" applyFill="1" applyBorder="1" applyAlignment="1">
      <alignment horizontal="left" vertical="top" wrapText="1"/>
    </xf>
    <xf numFmtId="0" fontId="98" fillId="2" borderId="89" xfId="0" applyFont="1" applyFill="1" applyBorder="1" applyAlignment="1">
      <alignment horizontal="left" vertical="top" wrapText="1"/>
    </xf>
    <xf numFmtId="0" fontId="30" fillId="2" borderId="84" xfId="0" applyFont="1" applyFill="1" applyBorder="1" applyAlignment="1">
      <alignment horizontal="center" vertical="top" wrapText="1"/>
    </xf>
    <xf numFmtId="0" fontId="30" fillId="2" borderId="88" xfId="0" applyFont="1" applyFill="1" applyBorder="1" applyAlignment="1">
      <alignment horizontal="center" vertical="top" wrapText="1"/>
    </xf>
    <xf numFmtId="0" fontId="97" fillId="2" borderId="92" xfId="0" applyFont="1" applyFill="1" applyBorder="1" applyAlignment="1">
      <alignment horizontal="center" vertical="center" wrapText="1"/>
    </xf>
    <xf numFmtId="0" fontId="97" fillId="2" borderId="96" xfId="0" applyFont="1" applyFill="1" applyBorder="1" applyAlignment="1">
      <alignment horizontal="center" vertical="center" wrapText="1"/>
    </xf>
    <xf numFmtId="0" fontId="97" fillId="2" borderId="89" xfId="0" applyFont="1" applyFill="1" applyBorder="1" applyAlignment="1">
      <alignment horizontal="center" vertical="center" wrapText="1"/>
    </xf>
    <xf numFmtId="0" fontId="54" fillId="6" borderId="114" xfId="5" applyFont="1" applyBorder="1" applyAlignment="1">
      <alignment horizontal="center" vertical="center" wrapText="1"/>
    </xf>
    <xf numFmtId="0" fontId="97" fillId="2" borderId="84" xfId="0" applyFont="1" applyFill="1" applyBorder="1" applyAlignment="1">
      <alignment horizontal="left" vertical="center" wrapText="1"/>
    </xf>
    <xf numFmtId="0" fontId="97" fillId="2" borderId="82" xfId="0" applyFont="1" applyFill="1" applyBorder="1" applyAlignment="1">
      <alignment horizontal="left" vertical="center" wrapText="1"/>
    </xf>
    <xf numFmtId="0" fontId="97" fillId="2" borderId="88" xfId="0" applyFont="1" applyFill="1" applyBorder="1" applyAlignment="1">
      <alignment horizontal="left" vertical="center" wrapText="1"/>
    </xf>
    <xf numFmtId="0" fontId="30" fillId="2" borderId="99" xfId="0" applyFont="1" applyFill="1" applyBorder="1" applyAlignment="1">
      <alignment horizontal="center" vertical="top" wrapText="1"/>
    </xf>
    <xf numFmtId="0" fontId="30" fillId="2" borderId="90" xfId="0" applyFont="1" applyFill="1" applyBorder="1" applyAlignment="1">
      <alignment horizontal="center" vertical="top" wrapText="1"/>
    </xf>
    <xf numFmtId="0" fontId="44" fillId="2" borderId="110" xfId="0" applyFont="1" applyFill="1" applyBorder="1" applyAlignment="1">
      <alignment horizontal="center" vertical="top" wrapText="1"/>
    </xf>
    <xf numFmtId="0" fontId="44" fillId="2" borderId="85" xfId="0" applyFont="1" applyFill="1" applyBorder="1" applyAlignment="1">
      <alignment horizontal="center" vertical="top" wrapText="1"/>
    </xf>
    <xf numFmtId="0" fontId="44" fillId="2" borderId="90" xfId="0" applyFont="1" applyFill="1" applyBorder="1" applyAlignment="1">
      <alignment horizontal="center" vertical="top" wrapText="1"/>
    </xf>
    <xf numFmtId="0" fontId="44" fillId="2" borderId="111" xfId="0" applyFont="1" applyFill="1" applyBorder="1" applyAlignment="1">
      <alignment horizontal="center" vertical="top" wrapText="1"/>
    </xf>
    <xf numFmtId="0" fontId="44" fillId="2" borderId="0" xfId="0" applyFont="1" applyFill="1" applyBorder="1" applyAlignment="1">
      <alignment horizontal="center" vertical="top" wrapText="1"/>
    </xf>
    <xf numFmtId="0" fontId="44" fillId="2" borderId="45" xfId="0" applyFont="1" applyFill="1" applyBorder="1" applyAlignment="1">
      <alignment horizontal="center" vertical="top" wrapText="1"/>
    </xf>
    <xf numFmtId="0" fontId="44" fillId="2" borderId="112" xfId="0" applyFont="1" applyFill="1" applyBorder="1" applyAlignment="1">
      <alignment horizontal="center" vertical="top" wrapText="1"/>
    </xf>
    <xf numFmtId="0" fontId="44" fillId="2" borderId="102" xfId="0" applyFont="1" applyFill="1" applyBorder="1" applyAlignment="1">
      <alignment horizontal="center" vertical="top" wrapText="1"/>
    </xf>
    <xf numFmtId="0" fontId="44" fillId="2" borderId="91" xfId="0" applyFont="1" applyFill="1" applyBorder="1" applyAlignment="1">
      <alignment horizontal="center" vertical="top" wrapText="1"/>
    </xf>
    <xf numFmtId="0" fontId="101" fillId="3" borderId="81" xfId="0" applyFont="1" applyFill="1" applyBorder="1" applyAlignment="1">
      <alignment horizontal="center" vertical="center" wrapText="1"/>
    </xf>
    <xf numFmtId="0" fontId="101" fillId="3" borderId="95" xfId="0" applyFont="1" applyFill="1" applyBorder="1" applyAlignment="1">
      <alignment horizontal="center" vertical="center" wrapText="1"/>
    </xf>
    <xf numFmtId="0" fontId="101" fillId="3" borderId="87" xfId="0" applyFont="1" applyFill="1" applyBorder="1" applyAlignment="1">
      <alignment horizontal="center" vertical="center" wrapText="1"/>
    </xf>
    <xf numFmtId="0" fontId="44" fillId="2" borderId="82" xfId="0" applyFont="1" applyFill="1" applyBorder="1" applyAlignment="1">
      <alignment horizontal="center" vertical="center" wrapText="1"/>
    </xf>
    <xf numFmtId="0" fontId="44" fillId="2" borderId="84" xfId="0" applyFont="1" applyFill="1" applyBorder="1" applyAlignment="1">
      <alignment horizontal="left" vertical="top" wrapText="1"/>
    </xf>
    <xf numFmtId="0" fontId="44" fillId="2" borderId="82" xfId="0" applyFont="1" applyFill="1" applyBorder="1" applyAlignment="1">
      <alignment horizontal="left" vertical="top" wrapText="1"/>
    </xf>
    <xf numFmtId="0" fontId="44" fillId="2" borderId="88" xfId="0" applyFont="1" applyFill="1" applyBorder="1" applyAlignment="1">
      <alignment horizontal="left" vertical="top" wrapText="1"/>
    </xf>
    <xf numFmtId="0" fontId="40" fillId="2" borderId="84" xfId="0" applyFont="1" applyFill="1" applyBorder="1" applyAlignment="1">
      <alignment horizontal="left" vertical="top" wrapText="1"/>
    </xf>
    <xf numFmtId="0" fontId="40" fillId="2" borderId="82" xfId="0" applyFont="1" applyFill="1" applyBorder="1" applyAlignment="1">
      <alignment horizontal="left" vertical="top" wrapText="1"/>
    </xf>
    <xf numFmtId="0" fontId="40" fillId="2" borderId="88" xfId="0" applyFont="1" applyFill="1" applyBorder="1" applyAlignment="1">
      <alignment horizontal="left" vertical="top" wrapText="1"/>
    </xf>
    <xf numFmtId="0" fontId="40" fillId="2" borderId="99" xfId="0" applyFont="1" applyFill="1" applyBorder="1" applyAlignment="1">
      <alignment horizontal="center" vertical="top" wrapText="1"/>
    </xf>
    <xf numFmtId="0" fontId="40" fillId="2" borderId="85" xfId="0" applyFont="1" applyFill="1" applyBorder="1" applyAlignment="1">
      <alignment horizontal="center" vertical="top" wrapText="1"/>
    </xf>
    <xf numFmtId="0" fontId="40" fillId="2" borderId="90" xfId="0" applyFont="1" applyFill="1" applyBorder="1" applyAlignment="1">
      <alignment horizontal="center" vertical="top" wrapText="1"/>
    </xf>
    <xf numFmtId="0" fontId="40" fillId="2" borderId="113" xfId="0" applyFont="1" applyFill="1" applyBorder="1" applyAlignment="1">
      <alignment horizontal="center" vertical="top" wrapText="1"/>
    </xf>
    <xf numFmtId="0" fontId="40" fillId="2" borderId="43" xfId="0" applyFont="1" applyFill="1" applyBorder="1" applyAlignment="1">
      <alignment horizontal="center" vertical="top" wrapText="1"/>
    </xf>
    <xf numFmtId="0" fontId="40" fillId="2" borderId="46" xfId="0" applyFont="1" applyFill="1" applyBorder="1" applyAlignment="1">
      <alignment horizontal="center" vertical="top" wrapText="1"/>
    </xf>
    <xf numFmtId="0" fontId="44" fillId="2" borderId="99" xfId="0" applyFont="1" applyFill="1" applyBorder="1" applyAlignment="1">
      <alignment horizontal="center" vertical="top" wrapText="1"/>
    </xf>
    <xf numFmtId="0" fontId="44" fillId="2" borderId="96" xfId="0" applyFont="1" applyFill="1" applyBorder="1" applyAlignment="1">
      <alignment horizontal="left" vertical="top" wrapText="1"/>
    </xf>
    <xf numFmtId="0" fontId="98" fillId="2" borderId="96" xfId="0" applyFont="1" applyFill="1" applyBorder="1" applyAlignment="1">
      <alignment horizontal="left" vertical="top" wrapText="1"/>
    </xf>
    <xf numFmtId="0" fontId="54" fillId="6" borderId="81" xfId="5" applyFont="1" applyBorder="1" applyAlignment="1">
      <alignment horizontal="left" vertical="center" wrapText="1"/>
    </xf>
    <xf numFmtId="0" fontId="54" fillId="6" borderId="95" xfId="5" applyFont="1" applyBorder="1" applyAlignment="1">
      <alignment horizontal="left" vertical="center" wrapText="1"/>
    </xf>
    <xf numFmtId="0" fontId="95" fillId="3" borderId="82" xfId="0" applyFont="1" applyFill="1" applyBorder="1" applyAlignment="1">
      <alignment horizontal="center" vertical="center" wrapText="1"/>
    </xf>
    <xf numFmtId="0" fontId="95" fillId="3" borderId="88" xfId="0" applyFont="1" applyFill="1" applyBorder="1" applyAlignment="1">
      <alignment horizontal="center" vertical="center" wrapText="1"/>
    </xf>
    <xf numFmtId="0" fontId="98" fillId="2" borderId="84" xfId="0" applyFont="1" applyFill="1" applyBorder="1" applyAlignment="1">
      <alignment horizontal="left" vertical="top" wrapText="1"/>
    </xf>
    <xf numFmtId="0" fontId="98" fillId="2" borderId="88" xfId="0" applyFont="1" applyFill="1" applyBorder="1" applyAlignment="1">
      <alignment horizontal="left" vertical="top" wrapText="1"/>
    </xf>
    <xf numFmtId="0" fontId="44" fillId="2" borderId="100" xfId="0" applyFont="1" applyFill="1" applyBorder="1" applyAlignment="1">
      <alignment horizontal="center" vertical="top" wrapText="1"/>
    </xf>
    <xf numFmtId="0" fontId="44" fillId="2" borderId="101" xfId="0" applyFont="1" applyFill="1" applyBorder="1" applyAlignment="1">
      <alignment horizontal="center" vertical="top" wrapText="1"/>
    </xf>
    <xf numFmtId="0" fontId="44" fillId="2" borderId="103" xfId="0" applyFont="1" applyFill="1" applyBorder="1" applyAlignment="1">
      <alignment horizontal="center" vertical="top" wrapText="1"/>
    </xf>
    <xf numFmtId="0" fontId="44" fillId="2" borderId="86" xfId="0" applyFont="1" applyFill="1" applyBorder="1" applyAlignment="1">
      <alignment horizontal="center" vertical="top" wrapText="1"/>
    </xf>
    <xf numFmtId="0" fontId="44" fillId="2" borderId="107" xfId="0" applyFont="1" applyFill="1" applyBorder="1" applyAlignment="1">
      <alignment horizontal="center" vertical="top" wrapText="1"/>
    </xf>
    <xf numFmtId="0" fontId="54" fillId="6" borderId="87" xfId="5" applyFont="1" applyBorder="1" applyAlignment="1">
      <alignment horizontal="left" vertical="center" wrapText="1"/>
    </xf>
    <xf numFmtId="0" fontId="97" fillId="2" borderId="92" xfId="0" applyFont="1" applyFill="1" applyBorder="1" applyAlignment="1">
      <alignment horizontal="center" vertical="top" wrapText="1"/>
    </xf>
    <xf numFmtId="0" fontId="97" fillId="2" borderId="96" xfId="0" applyFont="1" applyFill="1" applyBorder="1" applyAlignment="1">
      <alignment horizontal="center" vertical="top" wrapText="1"/>
    </xf>
    <xf numFmtId="0" fontId="97" fillId="2" borderId="89" xfId="0" applyFont="1" applyFill="1" applyBorder="1" applyAlignment="1">
      <alignment horizontal="center" vertical="top" wrapText="1"/>
    </xf>
    <xf numFmtId="0" fontId="6" fillId="8" borderId="1"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164" fontId="39" fillId="3" borderId="81" xfId="0" applyNumberFormat="1" applyFont="1" applyFill="1" applyBorder="1" applyAlignment="1">
      <alignment horizontal="center" vertical="center" wrapText="1"/>
    </xf>
    <xf numFmtId="164" fontId="39" fillId="3" borderId="87" xfId="0" applyNumberFormat="1" applyFont="1" applyFill="1" applyBorder="1" applyAlignment="1">
      <alignment horizontal="center" vertical="center" wrapText="1"/>
    </xf>
    <xf numFmtId="0" fontId="95" fillId="3" borderId="82" xfId="0" applyFont="1" applyFill="1" applyBorder="1" applyAlignment="1">
      <alignment horizontal="center" vertical="top" wrapText="1"/>
    </xf>
    <xf numFmtId="0" fontId="95" fillId="3" borderId="88" xfId="0" applyFont="1" applyFill="1" applyBorder="1" applyAlignment="1">
      <alignment horizontal="center" vertical="top" wrapText="1"/>
    </xf>
    <xf numFmtId="0" fontId="4" fillId="3" borderId="84" xfId="0" applyFont="1" applyFill="1" applyBorder="1" applyAlignment="1">
      <alignment horizontal="left" vertical="top" wrapText="1"/>
    </xf>
    <xf numFmtId="0" fontId="4" fillId="3" borderId="88" xfId="0" applyFont="1" applyFill="1" applyBorder="1" applyAlignment="1">
      <alignment horizontal="left" vertical="top" wrapText="1"/>
    </xf>
    <xf numFmtId="0" fontId="95" fillId="3" borderId="85" xfId="0" applyFont="1" applyFill="1" applyBorder="1" applyAlignment="1">
      <alignment horizontal="center" vertical="top" wrapText="1"/>
    </xf>
    <xf numFmtId="0" fontId="95" fillId="3" borderId="90" xfId="0" applyFont="1" applyFill="1" applyBorder="1" applyAlignment="1">
      <alignment horizontal="center" vertical="top" wrapText="1"/>
    </xf>
    <xf numFmtId="0" fontId="95" fillId="3" borderId="0" xfId="0" applyFont="1" applyFill="1" applyBorder="1" applyAlignment="1">
      <alignment horizontal="center" vertical="top" wrapText="1"/>
    </xf>
    <xf numFmtId="0" fontId="95" fillId="3" borderId="45" xfId="0" applyFont="1" applyFill="1" applyBorder="1" applyAlignment="1">
      <alignment horizontal="center" vertical="top" wrapText="1"/>
    </xf>
    <xf numFmtId="0" fontId="95" fillId="3" borderId="86" xfId="0" applyFont="1" applyFill="1" applyBorder="1" applyAlignment="1">
      <alignment horizontal="center" vertical="top" wrapText="1"/>
    </xf>
    <xf numFmtId="0" fontId="95" fillId="3" borderId="91" xfId="0" applyFont="1" applyFill="1" applyBorder="1" applyAlignment="1">
      <alignment horizontal="center" vertical="top" wrapText="1"/>
    </xf>
    <xf numFmtId="0" fontId="3" fillId="4" borderId="63" xfId="0" applyFont="1" applyFill="1" applyBorder="1" applyAlignment="1">
      <alignment horizontal="left" vertical="center" wrapText="1"/>
    </xf>
    <xf numFmtId="0" fontId="3" fillId="4" borderId="64" xfId="0" applyFont="1" applyFill="1" applyBorder="1" applyAlignment="1">
      <alignment horizontal="left" vertical="center" wrapText="1"/>
    </xf>
    <xf numFmtId="0" fontId="3" fillId="4" borderId="63" xfId="0" applyFont="1" applyFill="1" applyBorder="1" applyAlignment="1">
      <alignment horizontal="center" vertical="center" wrapText="1"/>
    </xf>
    <xf numFmtId="0" fontId="3" fillId="4" borderId="6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164" fontId="39" fillId="3" borderId="190" xfId="0" applyNumberFormat="1" applyFont="1" applyFill="1" applyBorder="1" applyAlignment="1">
      <alignment horizontal="center" vertical="center" wrapText="1"/>
    </xf>
    <xf numFmtId="164" fontId="39" fillId="3" borderId="31" xfId="0" applyNumberFormat="1" applyFont="1" applyFill="1" applyBorder="1" applyAlignment="1">
      <alignment horizontal="center" vertical="center" wrapText="1"/>
    </xf>
    <xf numFmtId="164" fontId="39" fillId="3" borderId="195" xfId="0" applyNumberFormat="1" applyFont="1" applyFill="1" applyBorder="1" applyAlignment="1">
      <alignment horizontal="center" vertical="center" wrapText="1"/>
    </xf>
    <xf numFmtId="164" fontId="48" fillId="6" borderId="190" xfId="5" applyNumberFormat="1" applyFont="1" applyBorder="1" applyAlignment="1">
      <alignment horizontal="center" vertical="center" wrapText="1"/>
    </xf>
    <xf numFmtId="164" fontId="48" fillId="6" borderId="31" xfId="5" applyNumberFormat="1" applyFont="1" applyBorder="1" applyAlignment="1">
      <alignment horizontal="center" vertical="center" wrapText="1"/>
    </xf>
    <xf numFmtId="164" fontId="48" fillId="6" borderId="195" xfId="5" applyNumberFormat="1" applyFont="1" applyBorder="1" applyAlignment="1">
      <alignment horizontal="center" vertical="center" wrapText="1"/>
    </xf>
    <xf numFmtId="164" fontId="3" fillId="6" borderId="4" xfId="5" applyNumberFormat="1" applyFont="1" applyBorder="1" applyAlignment="1">
      <alignment horizontal="left" vertical="center" wrapText="1"/>
    </xf>
    <xf numFmtId="164" fontId="3" fillId="6" borderId="5" xfId="5" applyNumberFormat="1" applyFont="1" applyBorder="1" applyAlignment="1">
      <alignment horizontal="left" vertical="center" wrapText="1"/>
    </xf>
    <xf numFmtId="164" fontId="3" fillId="6" borderId="6" xfId="5" applyNumberFormat="1" applyFont="1" applyBorder="1" applyAlignment="1">
      <alignment horizontal="left" vertical="center" wrapText="1"/>
    </xf>
    <xf numFmtId="164" fontId="40" fillId="2" borderId="161" xfId="0" applyNumberFormat="1" applyFont="1" applyFill="1" applyBorder="1" applyAlignment="1">
      <alignment horizontal="center" vertical="center" wrapText="1"/>
    </xf>
    <xf numFmtId="164" fontId="40" fillId="2" borderId="162" xfId="0" applyNumberFormat="1" applyFont="1" applyFill="1" applyBorder="1" applyAlignment="1">
      <alignment horizontal="center" vertical="center" wrapText="1"/>
    </xf>
    <xf numFmtId="164" fontId="39" fillId="3" borderId="190" xfId="0" applyNumberFormat="1" applyFont="1" applyFill="1" applyBorder="1" applyAlignment="1">
      <alignment horizontal="left" vertical="center" wrapText="1"/>
    </xf>
    <xf numFmtId="164" fontId="39" fillId="3" borderId="31" xfId="0" applyNumberFormat="1" applyFont="1" applyFill="1" applyBorder="1" applyAlignment="1">
      <alignment horizontal="left" vertical="center" wrapText="1"/>
    </xf>
    <xf numFmtId="164" fontId="39" fillId="3" borderId="195" xfId="0" applyNumberFormat="1" applyFont="1" applyFill="1" applyBorder="1" applyAlignment="1">
      <alignment horizontal="left" vertical="center" wrapText="1"/>
    </xf>
    <xf numFmtId="164" fontId="48" fillId="6" borderId="172" xfId="5" applyNumberFormat="1" applyFont="1" applyBorder="1" applyAlignment="1">
      <alignment horizontal="center" vertical="center" wrapText="1"/>
    </xf>
    <xf numFmtId="164" fontId="48" fillId="6" borderId="203" xfId="5" applyNumberFormat="1" applyFont="1" applyBorder="1" applyAlignment="1">
      <alignment horizontal="center" vertical="center" wrapText="1"/>
    </xf>
    <xf numFmtId="164" fontId="48" fillId="6" borderId="204" xfId="5" applyNumberFormat="1" applyFont="1" applyBorder="1" applyAlignment="1">
      <alignment horizontal="center" vertical="center" wrapText="1"/>
    </xf>
    <xf numFmtId="164" fontId="43" fillId="6" borderId="190" xfId="5" applyNumberFormat="1" applyFont="1" applyBorder="1" applyAlignment="1">
      <alignment horizontal="center" vertical="center" wrapText="1"/>
    </xf>
    <xf numFmtId="164" fontId="43" fillId="6" borderId="195" xfId="5" applyNumberFormat="1" applyFont="1" applyBorder="1" applyAlignment="1">
      <alignment horizontal="center" vertical="center" wrapText="1"/>
    </xf>
    <xf numFmtId="164" fontId="39" fillId="8" borderId="47" xfId="0" applyNumberFormat="1" applyFont="1" applyFill="1" applyBorder="1" applyAlignment="1">
      <alignment horizontal="left" vertical="center" wrapText="1"/>
    </xf>
    <xf numFmtId="164" fontId="39" fillId="8" borderId="30" xfId="0" applyNumberFormat="1" applyFont="1" applyFill="1" applyBorder="1" applyAlignment="1">
      <alignment horizontal="left" vertical="center" wrapText="1"/>
    </xf>
    <xf numFmtId="164" fontId="39" fillId="8" borderId="44" xfId="0" applyNumberFormat="1" applyFont="1" applyFill="1" applyBorder="1" applyAlignment="1">
      <alignment horizontal="left" vertical="center" wrapText="1"/>
    </xf>
    <xf numFmtId="0" fontId="58" fillId="2" borderId="45" xfId="0" applyFont="1" applyFill="1" applyBorder="1" applyAlignment="1">
      <alignment horizontal="center" vertical="center"/>
    </xf>
    <xf numFmtId="0" fontId="58" fillId="2" borderId="46" xfId="0" applyFont="1" applyFill="1" applyBorder="1" applyAlignment="1">
      <alignment horizontal="center" vertical="center"/>
    </xf>
    <xf numFmtId="0" fontId="3" fillId="4" borderId="123" xfId="0" applyFont="1" applyFill="1" applyBorder="1" applyAlignment="1">
      <alignment horizontal="left" vertical="center" wrapText="1"/>
    </xf>
    <xf numFmtId="0" fontId="3" fillId="4" borderId="124" xfId="0" applyFont="1" applyFill="1" applyBorder="1" applyAlignment="1">
      <alignment horizontal="left" vertical="center" wrapText="1"/>
    </xf>
    <xf numFmtId="0" fontId="3" fillId="4" borderId="48" xfId="0" applyFont="1" applyFill="1" applyBorder="1" applyAlignment="1">
      <alignment horizontal="center" vertical="center" wrapText="1"/>
    </xf>
    <xf numFmtId="0" fontId="3" fillId="4" borderId="125" xfId="0" applyFont="1" applyFill="1" applyBorder="1" applyAlignment="1">
      <alignment horizontal="center" vertical="center" wrapText="1"/>
    </xf>
    <xf numFmtId="0" fontId="3" fillId="4" borderId="107" xfId="0" applyFont="1" applyFill="1" applyBorder="1" applyAlignment="1">
      <alignment horizontal="center" vertical="center" wrapText="1"/>
    </xf>
    <xf numFmtId="164" fontId="88" fillId="6" borderId="0" xfId="5" applyNumberFormat="1" applyFont="1" applyBorder="1" applyAlignment="1">
      <alignment horizontal="center" vertical="center" wrapText="1"/>
    </xf>
    <xf numFmtId="164" fontId="88" fillId="6" borderId="214" xfId="5" applyNumberFormat="1" applyFont="1" applyBorder="1" applyAlignment="1">
      <alignment horizontal="center" vertical="center" wrapText="1"/>
    </xf>
    <xf numFmtId="164" fontId="54" fillId="6" borderId="0" xfId="5" applyNumberFormat="1" applyFont="1" applyBorder="1" applyAlignment="1">
      <alignment horizontal="center" vertical="center" wrapText="1"/>
    </xf>
    <xf numFmtId="164" fontId="54" fillId="6" borderId="214" xfId="5" applyNumberFormat="1" applyFont="1" applyBorder="1" applyAlignment="1">
      <alignment horizontal="center" vertical="center" wrapText="1"/>
    </xf>
    <xf numFmtId="164" fontId="32" fillId="6" borderId="0" xfId="5" applyNumberFormat="1" applyFont="1" applyBorder="1" applyAlignment="1">
      <alignment horizontal="center" vertical="center" wrapText="1"/>
    </xf>
    <xf numFmtId="0" fontId="88" fillId="6" borderId="0" xfId="5" applyFont="1" applyBorder="1" applyAlignment="1">
      <alignment horizontal="center" vertical="center" wrapText="1"/>
    </xf>
    <xf numFmtId="0" fontId="88" fillId="6" borderId="214" xfId="5" applyFont="1" applyBorder="1" applyAlignment="1">
      <alignment horizontal="center" vertical="center" wrapText="1"/>
    </xf>
    <xf numFmtId="0" fontId="87" fillId="2" borderId="0" xfId="0" applyFont="1" applyFill="1" applyBorder="1" applyAlignment="1">
      <alignment horizontal="center" vertical="center"/>
    </xf>
    <xf numFmtId="0" fontId="87" fillId="2" borderId="214" xfId="0" applyFont="1" applyFill="1" applyBorder="1" applyAlignment="1">
      <alignment horizontal="center" vertical="center"/>
    </xf>
    <xf numFmtId="0" fontId="39" fillId="4" borderId="107" xfId="0" applyFont="1" applyFill="1" applyBorder="1" applyAlignment="1">
      <alignment horizontal="center" vertical="center" wrapText="1"/>
    </xf>
    <xf numFmtId="0" fontId="39" fillId="4" borderId="45" xfId="0" applyFont="1" applyFill="1" applyBorder="1" applyAlignment="1">
      <alignment horizontal="center" vertical="center" wrapText="1"/>
    </xf>
    <xf numFmtId="0" fontId="39" fillId="4" borderId="63" xfId="0" applyFont="1" applyFill="1" applyBorder="1" applyAlignment="1">
      <alignment horizontal="center" vertical="center" wrapText="1"/>
    </xf>
    <xf numFmtId="0" fontId="39" fillId="4" borderId="67" xfId="0" applyFont="1" applyFill="1" applyBorder="1" applyAlignment="1">
      <alignment horizontal="center" vertical="center" wrapText="1"/>
    </xf>
    <xf numFmtId="0" fontId="39" fillId="4" borderId="30" xfId="0" applyFont="1" applyFill="1" applyBorder="1" applyAlignment="1">
      <alignment horizontal="center" vertical="center" wrapText="1"/>
    </xf>
    <xf numFmtId="0" fontId="39" fillId="4" borderId="0" xfId="0" applyFont="1" applyFill="1" applyBorder="1" applyAlignment="1">
      <alignment horizontal="center" vertical="center" wrapText="1"/>
    </xf>
    <xf numFmtId="0" fontId="39" fillId="4" borderId="214" xfId="0" applyFont="1" applyFill="1" applyBorder="1" applyAlignment="1">
      <alignment horizontal="center" vertical="center" wrapText="1"/>
    </xf>
    <xf numFmtId="0" fontId="6" fillId="8" borderId="47" xfId="0" applyFont="1" applyFill="1" applyBorder="1" applyAlignment="1">
      <alignment vertical="center" wrapText="1"/>
    </xf>
    <xf numFmtId="0" fontId="6" fillId="8" borderId="107" xfId="0" applyFont="1" applyFill="1" applyBorder="1" applyAlignment="1">
      <alignment vertical="center" wrapText="1"/>
    </xf>
    <xf numFmtId="0" fontId="3" fillId="4" borderId="52" xfId="0" applyFont="1" applyFill="1" applyBorder="1" applyAlignment="1">
      <alignment horizontal="center" vertical="center" wrapText="1"/>
    </xf>
    <xf numFmtId="0" fontId="3" fillId="4" borderId="127" xfId="0" applyFont="1" applyFill="1" applyBorder="1" applyAlignment="1">
      <alignment horizontal="center" vertical="center" wrapText="1"/>
    </xf>
    <xf numFmtId="0" fontId="3" fillId="4" borderId="170" xfId="0" applyFont="1" applyFill="1" applyBorder="1" applyAlignment="1">
      <alignment horizontal="center" vertical="center" wrapText="1"/>
    </xf>
    <xf numFmtId="0" fontId="3" fillId="4" borderId="1"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3" xfId="0" applyFont="1" applyFill="1" applyBorder="1" applyAlignment="1">
      <alignment horizontal="center" vertical="top" wrapText="1"/>
    </xf>
    <xf numFmtId="0" fontId="2" fillId="16" borderId="226" xfId="0" applyFont="1" applyFill="1" applyBorder="1" applyAlignment="1">
      <alignment horizontal="center" vertical="center" wrapText="1"/>
    </xf>
    <xf numFmtId="0" fontId="2" fillId="16" borderId="231" xfId="0" applyFont="1" applyFill="1" applyBorder="1" applyAlignment="1">
      <alignment horizontal="center" vertical="center" wrapText="1"/>
    </xf>
    <xf numFmtId="0" fontId="2" fillId="2" borderId="22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80" fillId="15" borderId="229" xfId="0" applyFont="1" applyFill="1" applyBorder="1" applyAlignment="1">
      <alignment horizontal="center" vertical="center" wrapText="1"/>
    </xf>
    <xf numFmtId="0" fontId="80" fillId="15" borderId="0" xfId="0" applyFont="1" applyFill="1" applyBorder="1" applyAlignment="1">
      <alignment horizontal="center" vertical="center" wrapText="1"/>
    </xf>
    <xf numFmtId="0" fontId="2" fillId="16" borderId="213" xfId="0" applyFont="1" applyFill="1" applyBorder="1" applyAlignment="1">
      <alignment horizontal="center" vertical="center"/>
    </xf>
    <xf numFmtId="0" fontId="2" fillId="16" borderId="220" xfId="0" applyFont="1" applyFill="1" applyBorder="1" applyAlignment="1">
      <alignment horizontal="center" vertical="center"/>
    </xf>
    <xf numFmtId="0" fontId="2" fillId="16" borderId="213" xfId="0" applyFont="1" applyFill="1" applyBorder="1" applyAlignment="1">
      <alignment horizontal="center" vertical="center" wrapText="1"/>
    </xf>
    <xf numFmtId="0" fontId="2" fillId="16" borderId="220" xfId="0" applyFont="1" applyFill="1" applyBorder="1" applyAlignment="1">
      <alignment horizontal="center" vertical="center" wrapText="1"/>
    </xf>
    <xf numFmtId="0" fontId="2" fillId="16" borderId="225" xfId="0" applyFont="1" applyFill="1" applyBorder="1" applyAlignment="1">
      <alignment horizontal="center" vertical="center" wrapText="1"/>
    </xf>
    <xf numFmtId="0" fontId="2" fillId="16" borderId="230" xfId="0" applyFont="1" applyFill="1" applyBorder="1" applyAlignment="1">
      <alignment horizontal="center" vertical="center" wrapText="1"/>
    </xf>
    <xf numFmtId="0" fontId="93" fillId="2" borderId="45" xfId="0" applyFont="1" applyFill="1" applyBorder="1" applyAlignment="1">
      <alignment horizontal="center" vertical="center"/>
    </xf>
    <xf numFmtId="0" fontId="40" fillId="8" borderId="2" xfId="0" applyFont="1" applyFill="1" applyBorder="1" applyAlignment="1">
      <alignment horizontal="center" vertical="center" wrapText="1"/>
    </xf>
    <xf numFmtId="0" fontId="39" fillId="8" borderId="2" xfId="0" applyFont="1" applyFill="1" applyBorder="1" applyAlignment="1">
      <alignment horizontal="center" vertical="center" wrapText="1"/>
    </xf>
    <xf numFmtId="0" fontId="39" fillId="8" borderId="3" xfId="0" applyFont="1" applyFill="1" applyBorder="1" applyAlignment="1">
      <alignment horizontal="center" vertical="center" wrapText="1"/>
    </xf>
    <xf numFmtId="0" fontId="32" fillId="6" borderId="0" xfId="5" applyFont="1" applyBorder="1" applyAlignment="1">
      <alignment horizontal="center" vertical="center" wrapText="1"/>
    </xf>
    <xf numFmtId="0" fontId="32" fillId="6" borderId="0" xfId="5" applyFont="1" applyBorder="1" applyAlignment="1">
      <alignment horizontal="left" vertical="top" wrapText="1"/>
    </xf>
    <xf numFmtId="0" fontId="92" fillId="0" borderId="0" xfId="0" applyFont="1"/>
    <xf numFmtId="0" fontId="127" fillId="2" borderId="200" xfId="0" applyFont="1" applyFill="1" applyBorder="1" applyAlignment="1">
      <alignment horizontal="center" vertical="top" wrapText="1"/>
    </xf>
    <xf numFmtId="0" fontId="2" fillId="11" borderId="57" xfId="0" applyFont="1" applyFill="1" applyBorder="1" applyAlignment="1">
      <alignment horizontal="left" vertical="center" wrapText="1"/>
    </xf>
    <xf numFmtId="0" fontId="2" fillId="11" borderId="58" xfId="0" applyFont="1" applyFill="1" applyBorder="1" applyAlignment="1">
      <alignment vertical="center" wrapText="1"/>
    </xf>
    <xf numFmtId="43" fontId="2" fillId="11" borderId="58" xfId="2" applyFont="1" applyFill="1" applyBorder="1" applyAlignment="1">
      <alignment vertical="center" wrapText="1"/>
    </xf>
    <xf numFmtId="43" fontId="2" fillId="11" borderId="50" xfId="2" applyFont="1" applyFill="1" applyBorder="1" applyAlignment="1">
      <alignment vertical="center" wrapText="1"/>
    </xf>
    <xf numFmtId="0" fontId="30" fillId="2" borderId="48" xfId="0" applyFont="1" applyFill="1" applyBorder="1" applyAlignment="1">
      <alignment horizontal="center" vertical="top" wrapText="1"/>
    </xf>
    <xf numFmtId="0" fontId="30" fillId="2" borderId="49" xfId="0" applyFont="1" applyFill="1" applyBorder="1" applyAlignment="1">
      <alignment horizontal="center" vertical="top" wrapText="1"/>
    </xf>
    <xf numFmtId="0" fontId="30" fillId="2" borderId="49" xfId="0" applyFont="1" applyFill="1" applyBorder="1" applyAlignment="1">
      <alignment horizontal="left" vertical="top" wrapText="1"/>
    </xf>
    <xf numFmtId="0" fontId="30" fillId="2" borderId="48" xfId="0" applyFont="1" applyFill="1" applyBorder="1" applyAlignment="1">
      <alignment horizontal="left" vertical="top" wrapText="1"/>
    </xf>
    <xf numFmtId="0" fontId="30" fillId="2" borderId="107" xfId="0" applyFont="1" applyFill="1" applyBorder="1" applyAlignment="1">
      <alignment horizontal="left" vertical="top" wrapText="1"/>
    </xf>
    <xf numFmtId="0" fontId="29" fillId="2" borderId="107" xfId="0" applyFont="1" applyFill="1" applyBorder="1" applyAlignment="1">
      <alignment horizontal="left" vertical="top" wrapText="1"/>
    </xf>
    <xf numFmtId="0" fontId="2" fillId="11" borderId="54" xfId="0" applyFont="1" applyFill="1" applyBorder="1" applyAlignment="1">
      <alignment horizontal="left" vertical="center" wrapText="1"/>
    </xf>
    <xf numFmtId="43" fontId="2" fillId="19" borderId="56" xfId="2" applyFont="1" applyFill="1" applyBorder="1" applyAlignment="1">
      <alignment vertical="center" wrapText="1"/>
    </xf>
    <xf numFmtId="43" fontId="2" fillId="11" borderId="56" xfId="2" applyFont="1" applyFill="1" applyBorder="1" applyAlignment="1">
      <alignment vertical="center" wrapText="1"/>
    </xf>
    <xf numFmtId="43" fontId="2" fillId="11" borderId="228" xfId="2" applyFont="1" applyFill="1" applyBorder="1" applyAlignment="1">
      <alignment vertical="center" wrapText="1"/>
    </xf>
    <xf numFmtId="0" fontId="29" fillId="2" borderId="2" xfId="0" applyFont="1" applyFill="1" applyBorder="1" applyAlignment="1">
      <alignment horizontal="center" vertical="top" wrapText="1"/>
    </xf>
    <xf numFmtId="0" fontId="129" fillId="2" borderId="200" xfId="0" applyFont="1" applyFill="1" applyBorder="1" applyAlignment="1">
      <alignment vertical="top" wrapText="1"/>
    </xf>
    <xf numFmtId="43" fontId="2" fillId="11" borderId="61" xfId="2" applyFont="1" applyFill="1" applyBorder="1" applyAlignment="1">
      <alignment vertical="center" wrapText="1"/>
    </xf>
    <xf numFmtId="43" fontId="2" fillId="11" borderId="241" xfId="2" applyFont="1" applyFill="1" applyBorder="1" applyAlignment="1">
      <alignment vertical="center" wrapText="1"/>
    </xf>
    <xf numFmtId="0" fontId="2" fillId="19" borderId="56" xfId="0" applyFont="1" applyFill="1" applyBorder="1" applyAlignment="1">
      <alignment vertical="center" wrapText="1"/>
    </xf>
    <xf numFmtId="0" fontId="29" fillId="3" borderId="54" xfId="0" applyFont="1" applyFill="1" applyBorder="1" applyAlignment="1">
      <alignment horizontal="left" vertical="top" wrapText="1"/>
    </xf>
    <xf numFmtId="0" fontId="29" fillId="2" borderId="55" xfId="0" applyFont="1" applyFill="1" applyBorder="1" applyAlignment="1">
      <alignment horizontal="center" vertical="top" wrapText="1"/>
    </xf>
    <xf numFmtId="0" fontId="29" fillId="2" borderId="48" xfId="0" applyFont="1" applyFill="1" applyBorder="1" applyAlignment="1">
      <alignment horizontal="center" vertical="center" wrapText="1"/>
    </xf>
    <xf numFmtId="0" fontId="128" fillId="2" borderId="49" xfId="0" applyFont="1" applyFill="1" applyBorder="1" applyAlignment="1">
      <alignment horizontal="center" vertical="center" wrapText="1"/>
    </xf>
    <xf numFmtId="0" fontId="128" fillId="2" borderId="49" xfId="0" applyFont="1" applyFill="1" applyBorder="1" applyAlignment="1">
      <alignment horizontal="left" vertical="center" wrapText="1"/>
    </xf>
    <xf numFmtId="0" fontId="128" fillId="2" borderId="48" xfId="0" applyFont="1" applyFill="1" applyBorder="1" applyAlignment="1">
      <alignment horizontal="left" vertical="top" wrapText="1"/>
    </xf>
    <xf numFmtId="0" fontId="128" fillId="2" borderId="127" xfId="0" applyFont="1" applyFill="1" applyBorder="1" applyAlignment="1">
      <alignment horizontal="left" vertical="top" wrapText="1"/>
    </xf>
    <xf numFmtId="0" fontId="128" fillId="2" borderId="200" xfId="0" applyFont="1" applyFill="1" applyBorder="1" applyAlignment="1">
      <alignment horizontal="left" vertical="top" wrapText="1"/>
    </xf>
    <xf numFmtId="0" fontId="29" fillId="2" borderId="200" xfId="0" applyFont="1" applyFill="1" applyBorder="1" applyAlignment="1">
      <alignment horizontal="left" vertical="top" wrapText="1"/>
    </xf>
    <xf numFmtId="0" fontId="128" fillId="2" borderId="2" xfId="0" applyFont="1" applyFill="1" applyBorder="1" applyAlignment="1">
      <alignment horizontal="left" vertical="top" wrapText="1"/>
    </xf>
    <xf numFmtId="43" fontId="39" fillId="11" borderId="56" xfId="2" applyFont="1" applyFill="1" applyBorder="1" applyAlignment="1">
      <alignment vertical="center" wrapText="1"/>
    </xf>
    <xf numFmtId="43" fontId="39" fillId="11" borderId="228" xfId="2" applyFont="1" applyFill="1" applyBorder="1" applyAlignment="1">
      <alignment vertical="center" wrapText="1"/>
    </xf>
    <xf numFmtId="0" fontId="29" fillId="2" borderId="2" xfId="0" applyFont="1" applyFill="1" applyBorder="1" applyAlignment="1">
      <alignment horizontal="left" vertical="top" wrapText="1"/>
    </xf>
    <xf numFmtId="0" fontId="92" fillId="2" borderId="0" xfId="0" applyFont="1" applyFill="1" applyAlignment="1">
      <alignment vertical="center"/>
    </xf>
    <xf numFmtId="0" fontId="92" fillId="2" borderId="0" xfId="0" applyFont="1" applyFill="1"/>
  </cellXfs>
  <cellStyles count="8">
    <cellStyle name="Accent1" xfId="5" builtinId="29"/>
    <cellStyle name="Check Cell" xfId="4" builtinId="23"/>
    <cellStyle name="Comma" xfId="2" builtinId="3"/>
    <cellStyle name="Comma 2" xfId="7"/>
    <cellStyle name="Comma 3" xfId="1"/>
    <cellStyle name="Comma 3 2" xfId="6"/>
    <cellStyle name="Normal" xfId="0" builtinId="0"/>
    <cellStyle name="Percent" xfId="3" builtinId="5"/>
  </cellStyles>
  <dxfs count="0"/>
  <tableStyles count="0" defaultTableStyle="TableStyleMedium2" defaultPivotStyle="PivotStyleMedium9"/>
  <colors>
    <mruColors>
      <color rgb="FF501D1C"/>
      <color rgb="FFCC33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179</xdr:row>
      <xdr:rowOff>0</xdr:rowOff>
    </xdr:from>
    <xdr:to>
      <xdr:col>3</xdr:col>
      <xdr:colOff>1133475</xdr:colOff>
      <xdr:row>201</xdr:row>
      <xdr:rowOff>180975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91744800"/>
          <a:ext cx="6867525" cy="441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F899"/>
  <sheetViews>
    <sheetView zoomScale="106" zoomScaleNormal="106" zoomScaleSheetLayoutView="70" workbookViewId="0">
      <selection activeCell="B10" sqref="B10"/>
    </sheetView>
  </sheetViews>
  <sheetFormatPr defaultRowHeight="15"/>
  <cols>
    <col min="1" max="1" width="23" customWidth="1"/>
    <col min="2" max="2" width="28.140625" customWidth="1"/>
    <col min="3" max="3" width="10.7109375" customWidth="1"/>
    <col min="4" max="4" width="15.140625" customWidth="1"/>
    <col min="5" max="5" width="16.42578125" customWidth="1"/>
    <col min="6" max="6" width="22.140625" customWidth="1"/>
    <col min="7" max="7" width="31" customWidth="1"/>
    <col min="8" max="58" width="9.140625" style="1"/>
  </cols>
  <sheetData>
    <row r="1" spans="1:58" ht="19.5" thickBot="1">
      <c r="A1" s="888" t="s">
        <v>1540</v>
      </c>
      <c r="B1" s="888"/>
      <c r="C1" s="888"/>
      <c r="D1" s="888"/>
      <c r="E1" s="888"/>
      <c r="F1" s="888"/>
      <c r="G1" s="888"/>
    </row>
    <row r="2" spans="1:58" ht="78.75" customHeight="1" thickBot="1">
      <c r="A2" s="3" t="s">
        <v>9</v>
      </c>
      <c r="B2" s="4" t="s">
        <v>5</v>
      </c>
      <c r="C2" s="4" t="s">
        <v>1532</v>
      </c>
      <c r="D2" s="4" t="s">
        <v>10</v>
      </c>
      <c r="E2" s="4" t="s">
        <v>11</v>
      </c>
      <c r="F2" s="4" t="s">
        <v>12</v>
      </c>
      <c r="G2" s="5" t="s">
        <v>0</v>
      </c>
    </row>
    <row r="3" spans="1:58" ht="112.5" customHeight="1" thickBot="1">
      <c r="A3" s="2" t="s">
        <v>1529</v>
      </c>
      <c r="B3" s="889" t="s">
        <v>1542</v>
      </c>
      <c r="C3" s="889"/>
      <c r="D3" s="889"/>
      <c r="E3" s="889"/>
      <c r="F3" s="889"/>
      <c r="G3" s="890"/>
      <c r="AS3"/>
      <c r="AT3"/>
      <c r="AU3"/>
      <c r="AV3"/>
      <c r="AW3"/>
      <c r="AX3"/>
      <c r="AY3"/>
      <c r="AZ3"/>
      <c r="BA3"/>
      <c r="BB3"/>
      <c r="BC3"/>
      <c r="BD3"/>
      <c r="BE3"/>
      <c r="BF3"/>
    </row>
    <row r="4" spans="1:58" ht="90" customHeight="1">
      <c r="A4" s="886" t="s">
        <v>6</v>
      </c>
      <c r="B4" s="755" t="s">
        <v>1</v>
      </c>
      <c r="C4" s="892" t="s">
        <v>1538</v>
      </c>
      <c r="D4" s="894" t="s">
        <v>1539</v>
      </c>
      <c r="E4" s="896" t="s">
        <v>1448</v>
      </c>
      <c r="F4" s="896" t="s">
        <v>1449</v>
      </c>
      <c r="G4" s="897" t="s">
        <v>1450</v>
      </c>
    </row>
    <row r="5" spans="1:58" ht="23.25" customHeight="1" thickBot="1">
      <c r="A5" s="891"/>
      <c r="B5" s="756" t="s">
        <v>2</v>
      </c>
      <c r="C5" s="893"/>
      <c r="D5" s="895"/>
      <c r="E5" s="895"/>
      <c r="F5" s="895"/>
      <c r="G5" s="898"/>
    </row>
    <row r="6" spans="1:58" ht="33.75">
      <c r="A6" s="886" t="s">
        <v>7</v>
      </c>
      <c r="B6" s="757" t="s">
        <v>3</v>
      </c>
      <c r="C6" s="757">
        <v>2016</v>
      </c>
      <c r="D6" s="757">
        <v>2016</v>
      </c>
      <c r="E6" s="757">
        <v>2016</v>
      </c>
      <c r="F6" s="757">
        <v>2016</v>
      </c>
      <c r="G6" s="758" t="s">
        <v>1530</v>
      </c>
    </row>
    <row r="7" spans="1:58" ht="33.75" customHeight="1">
      <c r="A7" s="887"/>
      <c r="B7" s="759" t="s">
        <v>4</v>
      </c>
      <c r="C7" s="759">
        <v>2015</v>
      </c>
      <c r="D7" s="759">
        <v>2015</v>
      </c>
      <c r="E7" s="759">
        <v>2015</v>
      </c>
      <c r="F7" s="759">
        <v>2015</v>
      </c>
      <c r="G7" s="760" t="s">
        <v>1531</v>
      </c>
    </row>
    <row r="8" spans="1:58" ht="33.75" customHeight="1" thickBot="1">
      <c r="A8" s="887"/>
      <c r="B8" s="769" t="s">
        <v>1541</v>
      </c>
      <c r="C8" s="769">
        <v>2015</v>
      </c>
      <c r="D8" s="769">
        <v>2015</v>
      </c>
      <c r="E8" s="769">
        <v>2015</v>
      </c>
      <c r="F8" s="769">
        <v>2015</v>
      </c>
      <c r="G8" s="760" t="s">
        <v>1545</v>
      </c>
    </row>
    <row r="9" spans="1:58" ht="121.5" customHeight="1" thickBot="1">
      <c r="A9" s="766" t="s">
        <v>8</v>
      </c>
      <c r="B9" s="755" t="s">
        <v>1451</v>
      </c>
      <c r="C9" s="767">
        <v>2014</v>
      </c>
      <c r="D9" s="767" t="s">
        <v>1533</v>
      </c>
      <c r="E9" s="768" t="s">
        <v>1534</v>
      </c>
      <c r="F9" s="768" t="s">
        <v>1535</v>
      </c>
      <c r="G9" s="770" t="s">
        <v>1452</v>
      </c>
    </row>
    <row r="10" spans="1:58" ht="92.25" customHeight="1" thickBot="1">
      <c r="A10" s="761" t="s">
        <v>1543</v>
      </c>
      <c r="B10" s="762" t="s">
        <v>1550</v>
      </c>
      <c r="C10" s="765" t="s">
        <v>1546</v>
      </c>
      <c r="D10" s="765" t="s">
        <v>1547</v>
      </c>
      <c r="E10" s="763" t="s">
        <v>1548</v>
      </c>
      <c r="F10" s="763" t="s">
        <v>1549</v>
      </c>
      <c r="G10" s="764" t="s">
        <v>1544</v>
      </c>
    </row>
    <row r="11" spans="1:58" ht="47.25" customHeight="1">
      <c r="A11" s="1"/>
      <c r="B11" s="1"/>
      <c r="C11" s="1"/>
      <c r="D11" s="1"/>
      <c r="E11" s="1"/>
      <c r="F11" s="1"/>
      <c r="G11" s="1"/>
    </row>
    <row r="12" spans="1:58" s="1" customFormat="1"/>
    <row r="13" spans="1:58" s="1" customFormat="1"/>
    <row r="14" spans="1:58" s="1" customFormat="1"/>
    <row r="15" spans="1:58" s="1" customFormat="1"/>
    <row r="16" spans="1:58"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pans="1:7" s="1" customFormat="1"/>
    <row r="898" spans="1:7" s="1" customFormat="1"/>
    <row r="899" spans="1:7" s="1" customFormat="1">
      <c r="A899"/>
      <c r="B899"/>
      <c r="C899"/>
      <c r="D899"/>
      <c r="E899"/>
      <c r="F899"/>
      <c r="G899"/>
    </row>
  </sheetData>
  <mergeCells count="9">
    <mergeCell ref="A6:A8"/>
    <mergeCell ref="A1:G1"/>
    <mergeCell ref="B3:G3"/>
    <mergeCell ref="A4:A5"/>
    <mergeCell ref="C4:C5"/>
    <mergeCell ref="D4:D5"/>
    <mergeCell ref="E4:E5"/>
    <mergeCell ref="F4:F5"/>
    <mergeCell ref="G4:G5"/>
  </mergeCells>
  <pageMargins left="0.7" right="0.7" top="0.75" bottom="0.75" header="0.3" footer="0.3"/>
  <pageSetup scale="8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6"/>
  <sheetViews>
    <sheetView zoomScaleNormal="100" workbookViewId="0">
      <selection activeCell="H47" sqref="H47"/>
    </sheetView>
  </sheetViews>
  <sheetFormatPr defaultRowHeight="15"/>
  <cols>
    <col min="1" max="1" width="41.140625" style="554" customWidth="1"/>
    <col min="2" max="2" width="23.85546875" style="554" customWidth="1"/>
    <col min="3" max="3" width="35.140625" style="554" customWidth="1"/>
    <col min="4" max="4" width="15.140625" style="555" hidden="1" customWidth="1"/>
    <col min="5" max="5" width="15.140625" style="556" hidden="1" customWidth="1"/>
    <col min="6" max="6" width="37.140625" style="554" customWidth="1"/>
    <col min="7" max="8" width="28.28515625" style="554" customWidth="1"/>
    <col min="9" max="9" width="34.5703125" style="554" customWidth="1"/>
    <col min="10" max="10" width="36.85546875" style="554" customWidth="1"/>
  </cols>
  <sheetData>
    <row r="1" spans="1:10" ht="20.25" customHeight="1"/>
    <row r="2" spans="1:10">
      <c r="A2" s="1115" t="s">
        <v>1274</v>
      </c>
      <c r="B2" s="1116"/>
      <c r="C2" s="1116"/>
      <c r="D2" s="1116"/>
      <c r="E2" s="1116"/>
      <c r="F2" s="1116"/>
      <c r="G2" s="1116"/>
      <c r="H2" s="1116"/>
      <c r="I2" s="557"/>
      <c r="J2" s="557"/>
    </row>
    <row r="3" spans="1:10" ht="10.5" customHeight="1">
      <c r="A3" s="1115"/>
      <c r="B3" s="1116"/>
      <c r="C3" s="1116"/>
      <c r="D3" s="1116"/>
      <c r="E3" s="1116"/>
      <c r="F3" s="1116"/>
      <c r="G3" s="1116"/>
      <c r="H3" s="1116"/>
      <c r="I3" s="557"/>
      <c r="J3" s="557"/>
    </row>
    <row r="4" spans="1:10" hidden="1">
      <c r="A4" s="1117"/>
      <c r="B4" s="1118"/>
      <c r="C4" s="1118"/>
      <c r="D4" s="1118"/>
      <c r="E4" s="1118"/>
      <c r="F4" s="1118"/>
      <c r="G4" s="1118"/>
      <c r="H4" s="1118"/>
      <c r="I4" s="557"/>
      <c r="J4" s="557"/>
    </row>
    <row r="5" spans="1:10">
      <c r="A5" s="1119"/>
      <c r="B5" s="1121" t="s">
        <v>225</v>
      </c>
      <c r="C5" s="1121" t="s">
        <v>1124</v>
      </c>
      <c r="D5" s="1123"/>
      <c r="E5" s="1124"/>
      <c r="F5" s="1124"/>
      <c r="G5" s="1124"/>
      <c r="H5" s="1124"/>
      <c r="I5" s="1124"/>
      <c r="J5" s="558"/>
    </row>
    <row r="6" spans="1:10">
      <c r="A6" s="1120"/>
      <c r="B6" s="1122"/>
      <c r="C6" s="1122"/>
      <c r="D6" s="559">
        <v>2013</v>
      </c>
      <c r="E6" s="560">
        <v>2014</v>
      </c>
      <c r="F6" s="561">
        <v>2015</v>
      </c>
      <c r="G6" s="561">
        <v>2016</v>
      </c>
      <c r="H6" s="561">
        <v>2017</v>
      </c>
      <c r="I6" s="561">
        <v>2018</v>
      </c>
      <c r="J6" s="561">
        <v>2019</v>
      </c>
    </row>
    <row r="7" spans="1:10" ht="51">
      <c r="A7" s="562" t="s">
        <v>1125</v>
      </c>
      <c r="B7" s="1113" t="s">
        <v>1126</v>
      </c>
      <c r="C7" s="1114"/>
      <c r="D7" s="1114"/>
      <c r="E7" s="1114"/>
      <c r="F7" s="1114"/>
      <c r="G7" s="1114"/>
      <c r="H7" s="1114"/>
      <c r="I7" s="1114"/>
      <c r="J7" s="558"/>
    </row>
    <row r="8" spans="1:10">
      <c r="A8" s="738" t="s">
        <v>1127</v>
      </c>
      <c r="B8" s="739"/>
      <c r="C8" s="739"/>
      <c r="D8" s="740">
        <f t="shared" ref="D8:J8" si="0">SUM(D9:D11)</f>
        <v>2351390</v>
      </c>
      <c r="E8" s="740">
        <f t="shared" si="0"/>
        <v>3165800</v>
      </c>
      <c r="F8" s="740">
        <f t="shared" si="0"/>
        <v>4752620</v>
      </c>
      <c r="G8" s="740">
        <f t="shared" si="0"/>
        <v>5222620</v>
      </c>
      <c r="H8" s="740">
        <f t="shared" si="0"/>
        <v>5222620</v>
      </c>
      <c r="I8" s="740">
        <f t="shared" si="0"/>
        <v>5222621</v>
      </c>
      <c r="J8" s="740">
        <f t="shared" si="0"/>
        <v>5222620</v>
      </c>
    </row>
    <row r="9" spans="1:10">
      <c r="A9" s="738" t="s">
        <v>1128</v>
      </c>
      <c r="B9" s="739"/>
      <c r="C9" s="739"/>
      <c r="D9" s="740">
        <f t="shared" ref="D9:E11" si="1">D14+D19+D34+D54+D109</f>
        <v>1565380</v>
      </c>
      <c r="E9" s="740">
        <f t="shared" si="1"/>
        <v>1783400</v>
      </c>
      <c r="F9" s="740">
        <f t="shared" ref="F9:J10" si="2">F14+F19+F34+F54+F109+F114</f>
        <v>2942220</v>
      </c>
      <c r="G9" s="740">
        <f t="shared" si="2"/>
        <v>2942220</v>
      </c>
      <c r="H9" s="740">
        <f t="shared" si="2"/>
        <v>2942220</v>
      </c>
      <c r="I9" s="740">
        <f t="shared" si="2"/>
        <v>2942221</v>
      </c>
      <c r="J9" s="740">
        <f t="shared" si="2"/>
        <v>2942220</v>
      </c>
    </row>
    <row r="10" spans="1:10">
      <c r="A10" s="741" t="s">
        <v>30</v>
      </c>
      <c r="B10" s="739"/>
      <c r="C10" s="739"/>
      <c r="D10" s="740">
        <f t="shared" si="1"/>
        <v>619690</v>
      </c>
      <c r="E10" s="740">
        <f t="shared" si="1"/>
        <v>912400</v>
      </c>
      <c r="F10" s="740">
        <f t="shared" si="2"/>
        <v>1810400</v>
      </c>
      <c r="G10" s="740">
        <f t="shared" si="2"/>
        <v>1810400</v>
      </c>
      <c r="H10" s="740">
        <f t="shared" si="2"/>
        <v>1810400</v>
      </c>
      <c r="I10" s="740">
        <f t="shared" si="2"/>
        <v>1810400</v>
      </c>
      <c r="J10" s="740">
        <f t="shared" si="2"/>
        <v>1810400</v>
      </c>
    </row>
    <row r="11" spans="1:10">
      <c r="A11" s="742" t="s">
        <v>1129</v>
      </c>
      <c r="B11" s="743"/>
      <c r="C11" s="743"/>
      <c r="D11" s="740">
        <f t="shared" si="1"/>
        <v>166320</v>
      </c>
      <c r="E11" s="740">
        <f t="shared" si="1"/>
        <v>470000</v>
      </c>
      <c r="F11" s="740">
        <f>F116</f>
        <v>0</v>
      </c>
      <c r="G11" s="740">
        <f>G16+G21+G36+G56+G111</f>
        <v>470000</v>
      </c>
      <c r="H11" s="740">
        <f>H16+H21+H36+H56+H111</f>
        <v>470000</v>
      </c>
      <c r="I11" s="740">
        <f>I16+I21+I36+I56+I111</f>
        <v>470000</v>
      </c>
      <c r="J11" s="740">
        <f>J16+J21+J36+J56+J111</f>
        <v>470000</v>
      </c>
    </row>
    <row r="12" spans="1:10" ht="48">
      <c r="A12" s="563" t="s">
        <v>1130</v>
      </c>
      <c r="B12" s="564" t="s">
        <v>1131</v>
      </c>
      <c r="C12" s="565" t="s">
        <v>1132</v>
      </c>
      <c r="D12" s="566" t="s">
        <v>1133</v>
      </c>
      <c r="E12" s="567" t="s">
        <v>1133</v>
      </c>
      <c r="F12" s="565" t="s">
        <v>1133</v>
      </c>
      <c r="G12" s="565" t="s">
        <v>1134</v>
      </c>
      <c r="H12" s="565" t="s">
        <v>1134</v>
      </c>
      <c r="I12" s="565" t="s">
        <v>1134</v>
      </c>
      <c r="J12" s="565" t="s">
        <v>1134</v>
      </c>
    </row>
    <row r="13" spans="1:10">
      <c r="A13" s="736" t="s">
        <v>1135</v>
      </c>
      <c r="B13" s="736"/>
      <c r="C13" s="736"/>
      <c r="D13" s="737">
        <f t="shared" ref="D13:J13" si="3">SUM(D14:D16)</f>
        <v>60000</v>
      </c>
      <c r="E13" s="737">
        <f t="shared" si="3"/>
        <v>60000</v>
      </c>
      <c r="F13" s="737">
        <f t="shared" si="3"/>
        <v>60000</v>
      </c>
      <c r="G13" s="737">
        <f t="shared" si="3"/>
        <v>60000</v>
      </c>
      <c r="H13" s="737">
        <f t="shared" si="3"/>
        <v>60000</v>
      </c>
      <c r="I13" s="737">
        <f t="shared" si="3"/>
        <v>60000</v>
      </c>
      <c r="J13" s="737">
        <f t="shared" si="3"/>
        <v>60000</v>
      </c>
    </row>
    <row r="14" spans="1:10">
      <c r="A14" s="736" t="s">
        <v>1128</v>
      </c>
      <c r="B14" s="736"/>
      <c r="C14" s="736"/>
      <c r="D14" s="737">
        <f t="shared" ref="D14:J14" si="4">3000*12</f>
        <v>36000</v>
      </c>
      <c r="E14" s="737">
        <f t="shared" si="4"/>
        <v>36000</v>
      </c>
      <c r="F14" s="737">
        <f t="shared" si="4"/>
        <v>36000</v>
      </c>
      <c r="G14" s="737">
        <f t="shared" si="4"/>
        <v>36000</v>
      </c>
      <c r="H14" s="737">
        <f t="shared" si="4"/>
        <v>36000</v>
      </c>
      <c r="I14" s="737">
        <f t="shared" si="4"/>
        <v>36000</v>
      </c>
      <c r="J14" s="737">
        <f t="shared" si="4"/>
        <v>36000</v>
      </c>
    </row>
    <row r="15" spans="1:10">
      <c r="A15" s="736" t="s">
        <v>30</v>
      </c>
      <c r="B15" s="736"/>
      <c r="C15" s="736"/>
      <c r="D15" s="737">
        <f t="shared" ref="D15:J15" si="5">2000*12</f>
        <v>24000</v>
      </c>
      <c r="E15" s="737">
        <f t="shared" si="5"/>
        <v>24000</v>
      </c>
      <c r="F15" s="737">
        <f t="shared" si="5"/>
        <v>24000</v>
      </c>
      <c r="G15" s="737">
        <f t="shared" si="5"/>
        <v>24000</v>
      </c>
      <c r="H15" s="737">
        <f t="shared" si="5"/>
        <v>24000</v>
      </c>
      <c r="I15" s="737">
        <f t="shared" si="5"/>
        <v>24000</v>
      </c>
      <c r="J15" s="737">
        <f t="shared" si="5"/>
        <v>24000</v>
      </c>
    </row>
    <row r="16" spans="1:10">
      <c r="A16" s="736" t="s">
        <v>1136</v>
      </c>
      <c r="B16" s="736"/>
      <c r="C16" s="736"/>
      <c r="D16" s="737"/>
      <c r="E16" s="737"/>
      <c r="F16" s="737"/>
      <c r="G16" s="737"/>
      <c r="H16" s="737"/>
      <c r="I16" s="737"/>
      <c r="J16" s="737"/>
    </row>
    <row r="17" spans="1:10" ht="204">
      <c r="A17" s="570" t="s">
        <v>1137</v>
      </c>
      <c r="B17" s="571" t="s">
        <v>1138</v>
      </c>
      <c r="C17" s="571" t="s">
        <v>1139</v>
      </c>
      <c r="D17" s="572" t="s">
        <v>1140</v>
      </c>
      <c r="E17" s="573" t="s">
        <v>1141</v>
      </c>
      <c r="F17" s="571" t="s">
        <v>1142</v>
      </c>
      <c r="G17" s="571" t="s">
        <v>1142</v>
      </c>
      <c r="H17" s="571" t="s">
        <v>1142</v>
      </c>
      <c r="I17" s="571" t="s">
        <v>1142</v>
      </c>
      <c r="J17" s="571" t="s">
        <v>1142</v>
      </c>
    </row>
    <row r="18" spans="1:10">
      <c r="A18" s="733" t="s">
        <v>1143</v>
      </c>
      <c r="B18" s="730"/>
      <c r="C18" s="730"/>
      <c r="D18" s="735">
        <f t="shared" ref="D18:J18" si="6">SUM(D19:D21)</f>
        <v>212510</v>
      </c>
      <c r="E18" s="735">
        <f t="shared" si="6"/>
        <v>490020</v>
      </c>
      <c r="F18" s="735">
        <f t="shared" si="6"/>
        <v>546020</v>
      </c>
      <c r="G18" s="735">
        <f t="shared" si="6"/>
        <v>546020</v>
      </c>
      <c r="H18" s="735">
        <f t="shared" si="6"/>
        <v>546020</v>
      </c>
      <c r="I18" s="735">
        <f t="shared" si="6"/>
        <v>546020</v>
      </c>
      <c r="J18" s="735">
        <f t="shared" si="6"/>
        <v>546020</v>
      </c>
    </row>
    <row r="19" spans="1:10">
      <c r="A19" s="733" t="s">
        <v>1128</v>
      </c>
      <c r="B19" s="730"/>
      <c r="C19" s="730"/>
      <c r="D19" s="732">
        <f t="shared" ref="D19:J21" si="7">D24+D29</f>
        <v>7000</v>
      </c>
      <c r="E19" s="732">
        <f t="shared" si="7"/>
        <v>325020</v>
      </c>
      <c r="F19" s="732">
        <f t="shared" si="7"/>
        <v>361020</v>
      </c>
      <c r="G19" s="732">
        <f t="shared" si="7"/>
        <v>361020</v>
      </c>
      <c r="H19" s="732">
        <f t="shared" si="7"/>
        <v>361020</v>
      </c>
      <c r="I19" s="732">
        <f t="shared" si="7"/>
        <v>361020</v>
      </c>
      <c r="J19" s="732">
        <f t="shared" si="7"/>
        <v>361020</v>
      </c>
    </row>
    <row r="20" spans="1:10">
      <c r="A20" s="733" t="s">
        <v>30</v>
      </c>
      <c r="B20" s="730"/>
      <c r="C20" s="730"/>
      <c r="D20" s="732">
        <f>D25+D30</f>
        <v>39190</v>
      </c>
      <c r="E20" s="732">
        <v>165000</v>
      </c>
      <c r="F20" s="732">
        <f t="shared" si="7"/>
        <v>185000</v>
      </c>
      <c r="G20" s="732">
        <f t="shared" si="7"/>
        <v>185000</v>
      </c>
      <c r="H20" s="732">
        <f t="shared" si="7"/>
        <v>185000</v>
      </c>
      <c r="I20" s="732">
        <f t="shared" si="7"/>
        <v>185000</v>
      </c>
      <c r="J20" s="732">
        <f t="shared" si="7"/>
        <v>185000</v>
      </c>
    </row>
    <row r="21" spans="1:10">
      <c r="A21" s="733" t="s">
        <v>1144</v>
      </c>
      <c r="B21" s="730"/>
      <c r="C21" s="730"/>
      <c r="D21" s="732">
        <f>D26+D31</f>
        <v>166320</v>
      </c>
      <c r="E21" s="732">
        <f>E26+E31</f>
        <v>0</v>
      </c>
      <c r="F21" s="732">
        <f t="shared" si="7"/>
        <v>0</v>
      </c>
      <c r="G21" s="732">
        <f t="shared" si="7"/>
        <v>0</v>
      </c>
      <c r="H21" s="732">
        <f t="shared" si="7"/>
        <v>0</v>
      </c>
      <c r="I21" s="732">
        <f t="shared" si="7"/>
        <v>0</v>
      </c>
      <c r="J21" s="732">
        <f t="shared" si="7"/>
        <v>0</v>
      </c>
    </row>
    <row r="22" spans="1:10" ht="102">
      <c r="A22" s="574" t="s">
        <v>1145</v>
      </c>
      <c r="B22" s="574" t="s">
        <v>1146</v>
      </c>
      <c r="C22" s="574" t="s">
        <v>1147</v>
      </c>
      <c r="D22" s="572" t="s">
        <v>1148</v>
      </c>
      <c r="E22" s="573" t="s">
        <v>1149</v>
      </c>
      <c r="F22" s="571" t="s">
        <v>1150</v>
      </c>
      <c r="G22" s="571" t="s">
        <v>1150</v>
      </c>
      <c r="H22" s="571" t="s">
        <v>1150</v>
      </c>
      <c r="I22" s="571" t="s">
        <v>1150</v>
      </c>
      <c r="J22" s="571" t="s">
        <v>1150</v>
      </c>
    </row>
    <row r="23" spans="1:10">
      <c r="A23" s="575" t="s">
        <v>1151</v>
      </c>
      <c r="B23" s="576"/>
      <c r="C23" s="576"/>
      <c r="D23" s="577">
        <f t="shared" ref="D23:J23" si="8">SUM(D24:D26)</f>
        <v>7000</v>
      </c>
      <c r="E23" s="568">
        <f t="shared" si="8"/>
        <v>8400</v>
      </c>
      <c r="F23" s="578">
        <f t="shared" si="8"/>
        <v>15000</v>
      </c>
      <c r="G23" s="578">
        <f t="shared" si="8"/>
        <v>15000</v>
      </c>
      <c r="H23" s="578">
        <f t="shared" si="8"/>
        <v>15000</v>
      </c>
      <c r="I23" s="578">
        <f t="shared" si="8"/>
        <v>15000</v>
      </c>
      <c r="J23" s="578">
        <f t="shared" si="8"/>
        <v>15000</v>
      </c>
    </row>
    <row r="24" spans="1:10">
      <c r="A24" s="575" t="s">
        <v>1128</v>
      </c>
      <c r="B24" s="579"/>
      <c r="C24" s="579"/>
      <c r="D24" s="577">
        <v>7000</v>
      </c>
      <c r="E24" s="568"/>
      <c r="F24" s="578"/>
      <c r="G24" s="578"/>
      <c r="H24" s="578"/>
      <c r="I24" s="578"/>
      <c r="J24" s="578"/>
    </row>
    <row r="25" spans="1:10">
      <c r="A25" s="580" t="s">
        <v>30</v>
      </c>
      <c r="B25" s="581"/>
      <c r="C25" s="581"/>
      <c r="D25" s="582"/>
      <c r="E25" s="583">
        <v>8400</v>
      </c>
      <c r="F25" s="584">
        <v>15000</v>
      </c>
      <c r="G25" s="584">
        <v>15000</v>
      </c>
      <c r="H25" s="584">
        <v>15000</v>
      </c>
      <c r="I25" s="584">
        <v>15000</v>
      </c>
      <c r="J25" s="584">
        <v>15000</v>
      </c>
    </row>
    <row r="26" spans="1:10">
      <c r="A26" s="575" t="s">
        <v>1136</v>
      </c>
      <c r="B26" s="579"/>
      <c r="C26" s="579"/>
      <c r="D26" s="585"/>
      <c r="E26" s="586"/>
      <c r="F26" s="587"/>
      <c r="G26" s="587"/>
      <c r="H26" s="587"/>
      <c r="I26" s="587"/>
      <c r="J26" s="587"/>
    </row>
    <row r="27" spans="1:10" ht="229.5">
      <c r="A27" s="571" t="s">
        <v>1152</v>
      </c>
      <c r="B27" s="571" t="s">
        <v>1153</v>
      </c>
      <c r="C27" s="571" t="s">
        <v>1154</v>
      </c>
      <c r="D27" s="588" t="s">
        <v>1155</v>
      </c>
      <c r="E27" s="573" t="s">
        <v>1156</v>
      </c>
      <c r="F27" s="571" t="s">
        <v>1157</v>
      </c>
      <c r="G27" s="571" t="s">
        <v>1158</v>
      </c>
      <c r="H27" s="571" t="s">
        <v>1159</v>
      </c>
      <c r="I27" s="571" t="s">
        <v>1159</v>
      </c>
      <c r="J27" s="571" t="s">
        <v>1160</v>
      </c>
    </row>
    <row r="28" spans="1:10">
      <c r="A28" s="589" t="s">
        <v>1161</v>
      </c>
      <c r="B28" s="576"/>
      <c r="C28" s="590"/>
      <c r="D28" s="577">
        <f t="shared" ref="D28:J28" si="9">SUM(D29:D31)</f>
        <v>205510</v>
      </c>
      <c r="E28" s="568">
        <f t="shared" si="9"/>
        <v>379260</v>
      </c>
      <c r="F28" s="578">
        <f t="shared" si="9"/>
        <v>531020</v>
      </c>
      <c r="G28" s="578">
        <f t="shared" si="9"/>
        <v>531020</v>
      </c>
      <c r="H28" s="578">
        <f t="shared" si="9"/>
        <v>531020</v>
      </c>
      <c r="I28" s="578">
        <f t="shared" si="9"/>
        <v>531020</v>
      </c>
      <c r="J28" s="578">
        <f t="shared" si="9"/>
        <v>531020</v>
      </c>
    </row>
    <row r="29" spans="1:10">
      <c r="A29" s="591" t="s">
        <v>1128</v>
      </c>
      <c r="B29" s="592"/>
      <c r="C29" s="592"/>
      <c r="D29" s="593">
        <v>0</v>
      </c>
      <c r="E29" s="594">
        <f>(23685*12)+(1400*12)+(2000*12)</f>
        <v>325020</v>
      </c>
      <c r="F29" s="734">
        <f>(23685*12)+(1400*12)+(2000*12)+(1500*2*12)</f>
        <v>361020</v>
      </c>
      <c r="G29" s="734">
        <f>(23685*12)+(1400*12)+(2000*12)+(1500*2*12)</f>
        <v>361020</v>
      </c>
      <c r="H29" s="734">
        <f>(23685*12)+(1400*12)+(2000*12)+(1500*2*12)</f>
        <v>361020</v>
      </c>
      <c r="I29" s="734">
        <f>(23685*12)+(1400*12)+(2000*12)+(1500*2*12)</f>
        <v>361020</v>
      </c>
      <c r="J29" s="734">
        <f>(23685*12)+(1400*12)+(2000*12)+(1500*2*12)</f>
        <v>361020</v>
      </c>
    </row>
    <row r="30" spans="1:10">
      <c r="A30" s="591" t="s">
        <v>30</v>
      </c>
      <c r="B30" s="592"/>
      <c r="C30" s="592"/>
      <c r="D30" s="593">
        <v>39190</v>
      </c>
      <c r="E30" s="594">
        <f>4520*12</f>
        <v>54240</v>
      </c>
      <c r="F30" s="734">
        <v>170000</v>
      </c>
      <c r="G30" s="734">
        <v>170000</v>
      </c>
      <c r="H30" s="734">
        <v>170000</v>
      </c>
      <c r="I30" s="734">
        <v>170000</v>
      </c>
      <c r="J30" s="734">
        <v>170000</v>
      </c>
    </row>
    <row r="31" spans="1:10">
      <c r="A31" s="575" t="s">
        <v>1136</v>
      </c>
      <c r="B31" s="576"/>
      <c r="C31" s="576"/>
      <c r="D31" s="577">
        <f>12*12*1155</f>
        <v>166320</v>
      </c>
      <c r="E31" s="569">
        <v>0</v>
      </c>
      <c r="F31" s="595">
        <v>0</v>
      </c>
      <c r="G31" s="595">
        <v>0</v>
      </c>
      <c r="H31" s="595">
        <v>0</v>
      </c>
      <c r="I31" s="595"/>
      <c r="J31" s="595">
        <v>0</v>
      </c>
    </row>
    <row r="32" spans="1:10" ht="114.75">
      <c r="A32" s="596" t="s">
        <v>1162</v>
      </c>
      <c r="B32" s="597" t="s">
        <v>1163</v>
      </c>
      <c r="C32" s="598" t="s">
        <v>1164</v>
      </c>
      <c r="D32" s="572" t="s">
        <v>1165</v>
      </c>
      <c r="E32" s="599" t="s">
        <v>1165</v>
      </c>
      <c r="F32" s="598" t="s">
        <v>1165</v>
      </c>
      <c r="G32" s="600" t="s">
        <v>1165</v>
      </c>
      <c r="H32" s="600" t="s">
        <v>1165</v>
      </c>
      <c r="I32" s="600" t="s">
        <v>1165</v>
      </c>
      <c r="J32" s="600" t="s">
        <v>1165</v>
      </c>
    </row>
    <row r="33" spans="1:10">
      <c r="A33" s="729" t="s">
        <v>1166</v>
      </c>
      <c r="B33" s="730"/>
      <c r="C33" s="731"/>
      <c r="D33" s="732">
        <f t="shared" ref="D33:J33" si="10">SUM(D34:D36)</f>
        <v>335750</v>
      </c>
      <c r="E33" s="732">
        <f t="shared" si="10"/>
        <v>293200</v>
      </c>
      <c r="F33" s="732">
        <f t="shared" si="10"/>
        <v>433200</v>
      </c>
      <c r="G33" s="732">
        <f t="shared" si="10"/>
        <v>433200</v>
      </c>
      <c r="H33" s="732">
        <f t="shared" si="10"/>
        <v>433200</v>
      </c>
      <c r="I33" s="732">
        <f t="shared" si="10"/>
        <v>433200</v>
      </c>
      <c r="J33" s="732">
        <f t="shared" si="10"/>
        <v>433200</v>
      </c>
    </row>
    <row r="34" spans="1:10">
      <c r="A34" s="733" t="s">
        <v>1128</v>
      </c>
      <c r="B34" s="730"/>
      <c r="C34" s="730"/>
      <c r="D34" s="732">
        <f t="shared" ref="D34:J36" si="11">D39+D44+D49</f>
        <v>200000</v>
      </c>
      <c r="E34" s="732">
        <f t="shared" si="11"/>
        <v>100000</v>
      </c>
      <c r="F34" s="732">
        <f t="shared" si="11"/>
        <v>200000</v>
      </c>
      <c r="G34" s="732">
        <f t="shared" si="11"/>
        <v>200000</v>
      </c>
      <c r="H34" s="732">
        <f t="shared" si="11"/>
        <v>200000</v>
      </c>
      <c r="I34" s="732">
        <f t="shared" si="11"/>
        <v>200000</v>
      </c>
      <c r="J34" s="732">
        <f t="shared" si="11"/>
        <v>200000</v>
      </c>
    </row>
    <row r="35" spans="1:10">
      <c r="A35" s="733" t="s">
        <v>30</v>
      </c>
      <c r="B35" s="730"/>
      <c r="C35" s="730"/>
      <c r="D35" s="732">
        <f t="shared" si="11"/>
        <v>135750</v>
      </c>
      <c r="E35" s="732">
        <f t="shared" si="11"/>
        <v>193200</v>
      </c>
      <c r="F35" s="732">
        <f t="shared" si="11"/>
        <v>233200</v>
      </c>
      <c r="G35" s="732">
        <f t="shared" si="11"/>
        <v>233200</v>
      </c>
      <c r="H35" s="732">
        <f t="shared" si="11"/>
        <v>233200</v>
      </c>
      <c r="I35" s="732">
        <f t="shared" si="11"/>
        <v>233200</v>
      </c>
      <c r="J35" s="732">
        <f t="shared" si="11"/>
        <v>233200</v>
      </c>
    </row>
    <row r="36" spans="1:10">
      <c r="A36" s="733" t="s">
        <v>1144</v>
      </c>
      <c r="B36" s="730"/>
      <c r="C36" s="730"/>
      <c r="D36" s="732">
        <f t="shared" si="11"/>
        <v>0</v>
      </c>
      <c r="E36" s="732">
        <f t="shared" si="11"/>
        <v>0</v>
      </c>
      <c r="F36" s="732">
        <f t="shared" si="11"/>
        <v>0</v>
      </c>
      <c r="G36" s="732">
        <f t="shared" si="11"/>
        <v>0</v>
      </c>
      <c r="H36" s="732">
        <f t="shared" si="11"/>
        <v>0</v>
      </c>
      <c r="I36" s="732">
        <f t="shared" si="11"/>
        <v>0</v>
      </c>
      <c r="J36" s="732">
        <f t="shared" si="11"/>
        <v>0</v>
      </c>
    </row>
    <row r="37" spans="1:10" ht="409.5">
      <c r="A37" s="601" t="s">
        <v>1167</v>
      </c>
      <c r="B37" s="574" t="s">
        <v>1168</v>
      </c>
      <c r="C37" s="601" t="s">
        <v>1169</v>
      </c>
      <c r="D37" s="572" t="s">
        <v>1170</v>
      </c>
      <c r="E37" s="602" t="s">
        <v>1171</v>
      </c>
      <c r="F37" s="603" t="s">
        <v>1171</v>
      </c>
      <c r="G37" s="603" t="s">
        <v>1171</v>
      </c>
      <c r="H37" s="604" t="s">
        <v>1171</v>
      </c>
      <c r="I37" s="604" t="s">
        <v>1171</v>
      </c>
      <c r="J37" s="604" t="s">
        <v>1171</v>
      </c>
    </row>
    <row r="38" spans="1:10">
      <c r="A38" s="589" t="s">
        <v>1172</v>
      </c>
      <c r="B38" s="576"/>
      <c r="C38" s="590"/>
      <c r="D38" s="577">
        <f t="shared" ref="D38:J38" si="12">SUM(D39:D41)</f>
        <v>215050</v>
      </c>
      <c r="E38" s="568">
        <f t="shared" si="12"/>
        <v>230000</v>
      </c>
      <c r="F38" s="578">
        <f t="shared" si="12"/>
        <v>370000</v>
      </c>
      <c r="G38" s="578">
        <f t="shared" si="12"/>
        <v>370000</v>
      </c>
      <c r="H38" s="578">
        <f t="shared" si="12"/>
        <v>370000</v>
      </c>
      <c r="I38" s="578">
        <f t="shared" si="12"/>
        <v>370000</v>
      </c>
      <c r="J38" s="578">
        <f t="shared" si="12"/>
        <v>370000</v>
      </c>
    </row>
    <row r="39" spans="1:10">
      <c r="A39" s="575" t="s">
        <v>1128</v>
      </c>
      <c r="B39" s="576"/>
      <c r="C39" s="576"/>
      <c r="D39" s="577">
        <v>200000</v>
      </c>
      <c r="E39" s="568">
        <v>100000</v>
      </c>
      <c r="F39" s="578">
        <v>200000</v>
      </c>
      <c r="G39" s="578">
        <v>200000</v>
      </c>
      <c r="H39" s="578">
        <v>200000</v>
      </c>
      <c r="I39" s="578">
        <v>200000</v>
      </c>
      <c r="J39" s="578">
        <v>200000</v>
      </c>
    </row>
    <row r="40" spans="1:10">
      <c r="A40" s="575" t="s">
        <v>30</v>
      </c>
      <c r="B40" s="576"/>
      <c r="C40" s="576"/>
      <c r="D40" s="577">
        <f>7000*2.15</f>
        <v>15050</v>
      </c>
      <c r="E40" s="568">
        <v>130000</v>
      </c>
      <c r="F40" s="578">
        <v>170000</v>
      </c>
      <c r="G40" s="578">
        <v>170000</v>
      </c>
      <c r="H40" s="578">
        <v>170000</v>
      </c>
      <c r="I40" s="578">
        <v>170000</v>
      </c>
      <c r="J40" s="578">
        <v>170000</v>
      </c>
    </row>
    <row r="41" spans="1:10">
      <c r="A41" s="575" t="s">
        <v>1136</v>
      </c>
      <c r="B41" s="576"/>
      <c r="C41" s="576"/>
      <c r="D41" s="577">
        <v>0</v>
      </c>
      <c r="E41" s="568">
        <v>0</v>
      </c>
      <c r="F41" s="578">
        <v>0</v>
      </c>
      <c r="G41" s="578">
        <v>0</v>
      </c>
      <c r="H41" s="578">
        <v>0</v>
      </c>
      <c r="I41" s="578"/>
      <c r="J41" s="578">
        <v>0</v>
      </c>
    </row>
    <row r="42" spans="1:10" ht="140.25">
      <c r="A42" s="605" t="s">
        <v>1173</v>
      </c>
      <c r="B42" s="597" t="s">
        <v>1174</v>
      </c>
      <c r="C42" s="598" t="s">
        <v>1175</v>
      </c>
      <c r="D42" s="572" t="s">
        <v>1176</v>
      </c>
      <c r="E42" s="599" t="s">
        <v>1176</v>
      </c>
      <c r="F42" s="597" t="s">
        <v>1176</v>
      </c>
      <c r="G42" s="597" t="s">
        <v>1177</v>
      </c>
      <c r="H42" s="597" t="s">
        <v>1176</v>
      </c>
      <c r="I42" s="597" t="s">
        <v>1176</v>
      </c>
      <c r="J42" s="597" t="s">
        <v>1176</v>
      </c>
    </row>
    <row r="43" spans="1:10">
      <c r="A43" s="589" t="s">
        <v>1178</v>
      </c>
      <c r="B43" s="576"/>
      <c r="C43" s="590"/>
      <c r="D43" s="606">
        <f t="shared" ref="D43:J43" si="13">SUM(D44:D46)</f>
        <v>107500</v>
      </c>
      <c r="E43" s="607">
        <f t="shared" si="13"/>
        <v>50000</v>
      </c>
      <c r="F43" s="608">
        <f t="shared" si="13"/>
        <v>50000</v>
      </c>
      <c r="G43" s="608">
        <f t="shared" si="13"/>
        <v>50000</v>
      </c>
      <c r="H43" s="608">
        <f t="shared" si="13"/>
        <v>50000</v>
      </c>
      <c r="I43" s="608">
        <f t="shared" si="13"/>
        <v>50000</v>
      </c>
      <c r="J43" s="608">
        <f t="shared" si="13"/>
        <v>50000</v>
      </c>
    </row>
    <row r="44" spans="1:10">
      <c r="A44" s="575" t="s">
        <v>1128</v>
      </c>
      <c r="B44" s="576"/>
      <c r="C44" s="576"/>
      <c r="D44" s="606">
        <v>0</v>
      </c>
      <c r="E44" s="607">
        <v>0</v>
      </c>
      <c r="F44" s="608">
        <v>0</v>
      </c>
      <c r="G44" s="608">
        <v>0</v>
      </c>
      <c r="H44" s="608">
        <v>0</v>
      </c>
      <c r="I44" s="608"/>
      <c r="J44" s="608">
        <v>0</v>
      </c>
    </row>
    <row r="45" spans="1:10">
      <c r="A45" s="575" t="s">
        <v>30</v>
      </c>
      <c r="B45" s="576"/>
      <c r="C45" s="576"/>
      <c r="D45" s="606">
        <f>50000*2.15</f>
        <v>107500</v>
      </c>
      <c r="E45" s="607">
        <v>50000</v>
      </c>
      <c r="F45" s="608">
        <v>50000</v>
      </c>
      <c r="G45" s="608">
        <v>50000</v>
      </c>
      <c r="H45" s="608">
        <v>50000</v>
      </c>
      <c r="I45" s="608">
        <v>50000</v>
      </c>
      <c r="J45" s="608">
        <v>50000</v>
      </c>
    </row>
    <row r="46" spans="1:10">
      <c r="A46" s="575" t="s">
        <v>1136</v>
      </c>
      <c r="B46" s="576"/>
      <c r="C46" s="576"/>
      <c r="D46" s="606">
        <v>0</v>
      </c>
      <c r="E46" s="607">
        <v>0</v>
      </c>
      <c r="F46" s="608">
        <v>0</v>
      </c>
      <c r="G46" s="608">
        <v>0</v>
      </c>
      <c r="H46" s="608">
        <v>0</v>
      </c>
      <c r="I46" s="608"/>
      <c r="J46" s="608">
        <v>0</v>
      </c>
    </row>
    <row r="47" spans="1:10" ht="89.25">
      <c r="A47" s="609" t="s">
        <v>1179</v>
      </c>
      <c r="B47" s="597" t="s">
        <v>1180</v>
      </c>
      <c r="C47" s="610" t="s">
        <v>1181</v>
      </c>
      <c r="D47" s="572" t="s">
        <v>1182</v>
      </c>
      <c r="E47" s="611" t="s">
        <v>1183</v>
      </c>
      <c r="F47" s="597" t="s">
        <v>1184</v>
      </c>
      <c r="G47" s="597" t="s">
        <v>1185</v>
      </c>
      <c r="H47" s="597" t="s">
        <v>1186</v>
      </c>
      <c r="I47" s="597" t="s">
        <v>1187</v>
      </c>
      <c r="J47" s="597" t="s">
        <v>1188</v>
      </c>
    </row>
    <row r="48" spans="1:10">
      <c r="A48" s="612" t="s">
        <v>1189</v>
      </c>
      <c r="B48" s="613"/>
      <c r="C48" s="614"/>
      <c r="D48" s="615">
        <f t="shared" ref="D48:J48" si="14">SUM(D49:D51)</f>
        <v>13200.000000000002</v>
      </c>
      <c r="E48" s="569">
        <f t="shared" si="14"/>
        <v>13200.000000000002</v>
      </c>
      <c r="F48" s="595">
        <f t="shared" si="14"/>
        <v>13200.000000000002</v>
      </c>
      <c r="G48" s="595">
        <f t="shared" si="14"/>
        <v>13200.000000000002</v>
      </c>
      <c r="H48" s="595">
        <f t="shared" si="14"/>
        <v>13200.000000000002</v>
      </c>
      <c r="I48" s="595">
        <f t="shared" si="14"/>
        <v>13200.000000000002</v>
      </c>
      <c r="J48" s="595">
        <f t="shared" si="14"/>
        <v>13200.000000000002</v>
      </c>
    </row>
    <row r="49" spans="1:10">
      <c r="A49" s="575" t="s">
        <v>1128</v>
      </c>
      <c r="B49" s="613"/>
      <c r="C49" s="613"/>
      <c r="D49" s="615">
        <v>0</v>
      </c>
      <c r="E49" s="569">
        <v>0</v>
      </c>
      <c r="F49" s="595">
        <v>0</v>
      </c>
      <c r="G49" s="595">
        <v>0</v>
      </c>
      <c r="H49" s="595">
        <v>0</v>
      </c>
      <c r="I49" s="595">
        <v>0</v>
      </c>
      <c r="J49" s="595">
        <v>0</v>
      </c>
    </row>
    <row r="50" spans="1:10">
      <c r="A50" s="575" t="s">
        <v>30</v>
      </c>
      <c r="B50" s="613"/>
      <c r="C50" s="613"/>
      <c r="D50" s="615">
        <f t="shared" ref="D50:J50" si="15">6000*2.2</f>
        <v>13200.000000000002</v>
      </c>
      <c r="E50" s="569">
        <f t="shared" si="15"/>
        <v>13200.000000000002</v>
      </c>
      <c r="F50" s="595">
        <f t="shared" si="15"/>
        <v>13200.000000000002</v>
      </c>
      <c r="G50" s="595">
        <f t="shared" si="15"/>
        <v>13200.000000000002</v>
      </c>
      <c r="H50" s="595">
        <f t="shared" si="15"/>
        <v>13200.000000000002</v>
      </c>
      <c r="I50" s="595">
        <f t="shared" si="15"/>
        <v>13200.000000000002</v>
      </c>
      <c r="J50" s="595">
        <f t="shared" si="15"/>
        <v>13200.000000000002</v>
      </c>
    </row>
    <row r="51" spans="1:10">
      <c r="A51" s="575" t="s">
        <v>1136</v>
      </c>
      <c r="B51" s="613"/>
      <c r="C51" s="613"/>
      <c r="D51" s="615">
        <v>0</v>
      </c>
      <c r="E51" s="569">
        <v>0</v>
      </c>
      <c r="F51" s="595">
        <v>0</v>
      </c>
      <c r="G51" s="595">
        <v>0</v>
      </c>
      <c r="H51" s="595">
        <v>0</v>
      </c>
      <c r="I51" s="595"/>
      <c r="J51" s="595">
        <v>0</v>
      </c>
    </row>
    <row r="52" spans="1:10" ht="409.5">
      <c r="A52" s="616" t="s">
        <v>1190</v>
      </c>
      <c r="B52" s="617" t="s">
        <v>1191</v>
      </c>
      <c r="C52" s="618" t="s">
        <v>1192</v>
      </c>
      <c r="D52" s="619" t="s">
        <v>1193</v>
      </c>
      <c r="E52" s="620" t="s">
        <v>1194</v>
      </c>
      <c r="F52" s="617" t="s">
        <v>1195</v>
      </c>
      <c r="G52" s="617" t="s">
        <v>1195</v>
      </c>
      <c r="H52" s="617" t="s">
        <v>1195</v>
      </c>
      <c r="I52" s="617" t="s">
        <v>1195</v>
      </c>
      <c r="J52" s="617" t="s">
        <v>1195</v>
      </c>
    </row>
    <row r="53" spans="1:10">
      <c r="A53" s="741" t="s">
        <v>1196</v>
      </c>
      <c r="B53" s="744"/>
      <c r="C53" s="745"/>
      <c r="D53" s="746">
        <f t="shared" ref="D53:J53" si="16">SUM(D54:D56)</f>
        <v>1356580</v>
      </c>
      <c r="E53" s="746">
        <f t="shared" si="16"/>
        <v>1822580</v>
      </c>
      <c r="F53" s="746">
        <f t="shared" si="16"/>
        <v>2583400</v>
      </c>
      <c r="G53" s="746">
        <f t="shared" si="16"/>
        <v>2583400</v>
      </c>
      <c r="H53" s="746">
        <f t="shared" si="16"/>
        <v>2583400</v>
      </c>
      <c r="I53" s="746">
        <f t="shared" si="16"/>
        <v>2583401</v>
      </c>
      <c r="J53" s="746">
        <f t="shared" si="16"/>
        <v>2583400</v>
      </c>
    </row>
    <row r="54" spans="1:10">
      <c r="A54" s="741" t="s">
        <v>1128</v>
      </c>
      <c r="B54" s="744"/>
      <c r="C54" s="744"/>
      <c r="D54" s="746">
        <f t="shared" ref="D54:E56" si="17">D59+D64+D69+D74+D104</f>
        <v>972380</v>
      </c>
      <c r="E54" s="746">
        <f t="shared" si="17"/>
        <v>972380</v>
      </c>
      <c r="F54" s="746">
        <f t="shared" ref="F54:J56" si="18">F59+F64+F69+F74+F79+F84+F89+F94+F99+F104</f>
        <v>1445200</v>
      </c>
      <c r="G54" s="746">
        <f t="shared" si="18"/>
        <v>1445200</v>
      </c>
      <c r="H54" s="746">
        <f t="shared" si="18"/>
        <v>1445200</v>
      </c>
      <c r="I54" s="746">
        <f t="shared" si="18"/>
        <v>1445201</v>
      </c>
      <c r="J54" s="746">
        <f t="shared" si="18"/>
        <v>1445200</v>
      </c>
    </row>
    <row r="55" spans="1:10">
      <c r="A55" s="741" t="s">
        <v>30</v>
      </c>
      <c r="B55" s="744"/>
      <c r="C55" s="744"/>
      <c r="D55" s="746">
        <f t="shared" si="17"/>
        <v>384200</v>
      </c>
      <c r="E55" s="746">
        <f t="shared" si="17"/>
        <v>380200</v>
      </c>
      <c r="F55" s="746">
        <f t="shared" si="18"/>
        <v>668200</v>
      </c>
      <c r="G55" s="746">
        <f t="shared" si="18"/>
        <v>668200</v>
      </c>
      <c r="H55" s="746">
        <f t="shared" si="18"/>
        <v>668200</v>
      </c>
      <c r="I55" s="746">
        <f t="shared" si="18"/>
        <v>668200</v>
      </c>
      <c r="J55" s="746">
        <f t="shared" si="18"/>
        <v>668200</v>
      </c>
    </row>
    <row r="56" spans="1:10">
      <c r="A56" s="741" t="s">
        <v>1144</v>
      </c>
      <c r="B56" s="744"/>
      <c r="C56" s="744"/>
      <c r="D56" s="746">
        <f t="shared" si="17"/>
        <v>0</v>
      </c>
      <c r="E56" s="746">
        <f t="shared" si="17"/>
        <v>470000</v>
      </c>
      <c r="F56" s="746">
        <f t="shared" si="18"/>
        <v>470000</v>
      </c>
      <c r="G56" s="746">
        <f t="shared" si="18"/>
        <v>470000</v>
      </c>
      <c r="H56" s="746">
        <f t="shared" si="18"/>
        <v>470000</v>
      </c>
      <c r="I56" s="746">
        <f t="shared" si="18"/>
        <v>470000</v>
      </c>
      <c r="J56" s="746">
        <f t="shared" si="18"/>
        <v>470000</v>
      </c>
    </row>
    <row r="57" spans="1:10" ht="409.5">
      <c r="A57" s="618" t="s">
        <v>1197</v>
      </c>
      <c r="B57" s="617" t="s">
        <v>1198</v>
      </c>
      <c r="C57" s="618" t="s">
        <v>1199</v>
      </c>
      <c r="D57" s="619" t="s">
        <v>1200</v>
      </c>
      <c r="E57" s="620" t="s">
        <v>1201</v>
      </c>
      <c r="F57" s="617" t="s">
        <v>1202</v>
      </c>
      <c r="G57" s="617" t="s">
        <v>1202</v>
      </c>
      <c r="H57" s="617" t="s">
        <v>1202</v>
      </c>
      <c r="I57" s="617" t="s">
        <v>1202</v>
      </c>
      <c r="J57" s="617" t="s">
        <v>1202</v>
      </c>
    </row>
    <row r="58" spans="1:10">
      <c r="A58" s="621" t="s">
        <v>1203</v>
      </c>
      <c r="B58" s="613"/>
      <c r="C58" s="614"/>
      <c r="D58" s="615">
        <f t="shared" ref="D58:J58" si="19">SUM(D59:D61)</f>
        <v>499000</v>
      </c>
      <c r="E58" s="569">
        <f t="shared" si="19"/>
        <v>499000</v>
      </c>
      <c r="F58" s="595">
        <f t="shared" si="19"/>
        <v>499000</v>
      </c>
      <c r="G58" s="595">
        <f t="shared" si="19"/>
        <v>499000</v>
      </c>
      <c r="H58" s="595">
        <f t="shared" si="19"/>
        <v>499000</v>
      </c>
      <c r="I58" s="595">
        <f t="shared" si="19"/>
        <v>499001</v>
      </c>
      <c r="J58" s="595">
        <f t="shared" si="19"/>
        <v>499000</v>
      </c>
    </row>
    <row r="59" spans="1:10">
      <c r="A59" s="575" t="s">
        <v>1128</v>
      </c>
      <c r="B59" s="613"/>
      <c r="C59" s="613"/>
      <c r="D59" s="615">
        <v>250000</v>
      </c>
      <c r="E59" s="569">
        <v>250000</v>
      </c>
      <c r="F59" s="595">
        <v>250000</v>
      </c>
      <c r="G59" s="595">
        <v>250000</v>
      </c>
      <c r="H59" s="595">
        <v>250000</v>
      </c>
      <c r="I59" s="595">
        <v>250001</v>
      </c>
      <c r="J59" s="595">
        <v>250000</v>
      </c>
    </row>
    <row r="60" spans="1:10">
      <c r="A60" s="575" t="s">
        <v>30</v>
      </c>
      <c r="B60" s="613"/>
      <c r="C60" s="613"/>
      <c r="D60" s="615">
        <f t="shared" ref="D60:J60" si="20">150000*1.66</f>
        <v>249000</v>
      </c>
      <c r="E60" s="569">
        <f t="shared" si="20"/>
        <v>249000</v>
      </c>
      <c r="F60" s="595">
        <f t="shared" si="20"/>
        <v>249000</v>
      </c>
      <c r="G60" s="595">
        <f t="shared" si="20"/>
        <v>249000</v>
      </c>
      <c r="H60" s="595">
        <f t="shared" si="20"/>
        <v>249000</v>
      </c>
      <c r="I60" s="595">
        <f t="shared" si="20"/>
        <v>249000</v>
      </c>
      <c r="J60" s="595">
        <f t="shared" si="20"/>
        <v>249000</v>
      </c>
    </row>
    <row r="61" spans="1:10">
      <c r="A61" s="575" t="s">
        <v>1136</v>
      </c>
      <c r="B61" s="613"/>
      <c r="C61" s="613"/>
      <c r="D61" s="615"/>
      <c r="E61" s="569"/>
      <c r="F61" s="595"/>
      <c r="G61" s="595"/>
      <c r="H61" s="595"/>
      <c r="I61" s="595"/>
      <c r="J61" s="595"/>
    </row>
    <row r="62" spans="1:10" ht="409.5">
      <c r="A62" s="601" t="s">
        <v>1204</v>
      </c>
      <c r="B62" s="571" t="s">
        <v>1205</v>
      </c>
      <c r="C62" s="622" t="s">
        <v>1206</v>
      </c>
      <c r="D62" s="572" t="s">
        <v>1207</v>
      </c>
      <c r="E62" s="611" t="s">
        <v>1208</v>
      </c>
      <c r="F62" s="574" t="s">
        <v>1209</v>
      </c>
      <c r="G62" s="574" t="s">
        <v>1209</v>
      </c>
      <c r="H62" s="574" t="s">
        <v>1209</v>
      </c>
      <c r="I62" s="574" t="s">
        <v>1209</v>
      </c>
      <c r="J62" s="574" t="s">
        <v>1209</v>
      </c>
    </row>
    <row r="63" spans="1:10">
      <c r="A63" s="589" t="s">
        <v>1210</v>
      </c>
      <c r="B63" s="576"/>
      <c r="C63" s="590"/>
      <c r="D63" s="577">
        <f t="shared" ref="D63:J63" si="21">SUM(D64:D66)</f>
        <v>107060</v>
      </c>
      <c r="E63" s="568">
        <f t="shared" si="21"/>
        <v>107060</v>
      </c>
      <c r="F63" s="578">
        <f t="shared" si="21"/>
        <v>152612</v>
      </c>
      <c r="G63" s="578">
        <f t="shared" si="21"/>
        <v>152612</v>
      </c>
      <c r="H63" s="578">
        <f t="shared" si="21"/>
        <v>152612</v>
      </c>
      <c r="I63" s="578">
        <f t="shared" si="21"/>
        <v>152612</v>
      </c>
      <c r="J63" s="578">
        <f t="shared" si="21"/>
        <v>152612</v>
      </c>
    </row>
    <row r="64" spans="1:10">
      <c r="A64" s="575" t="s">
        <v>1128</v>
      </c>
      <c r="B64" s="576"/>
      <c r="C64" s="576"/>
      <c r="D64" s="577">
        <f>(2500+1500+1155)*12+20000</f>
        <v>81860</v>
      </c>
      <c r="E64" s="568">
        <f>(2500+1500+1155)*12+20000</f>
        <v>81860</v>
      </c>
      <c r="F64" s="578">
        <f>(1725+1328+1328+1035+1035)*12+50000</f>
        <v>127412</v>
      </c>
      <c r="G64" s="578">
        <f>(1725+1328+1328+1035+1035)*12+50000</f>
        <v>127412</v>
      </c>
      <c r="H64" s="578">
        <f>(1725+1328+1328+1035+1035)*12+50000</f>
        <v>127412</v>
      </c>
      <c r="I64" s="578">
        <f>(1725+1328+1328+1035+1035)*12+50000</f>
        <v>127412</v>
      </c>
      <c r="J64" s="578">
        <f>(1725+1328+1328+1035+1035)*12+50000</f>
        <v>127412</v>
      </c>
    </row>
    <row r="65" spans="1:10">
      <c r="A65" s="575" t="s">
        <v>30</v>
      </c>
      <c r="B65" s="576"/>
      <c r="C65" s="576"/>
      <c r="D65" s="577">
        <f t="shared" ref="D65:J65" si="22">2100*12</f>
        <v>25200</v>
      </c>
      <c r="E65" s="568">
        <f t="shared" si="22"/>
        <v>25200</v>
      </c>
      <c r="F65" s="578">
        <f t="shared" si="22"/>
        <v>25200</v>
      </c>
      <c r="G65" s="578">
        <f t="shared" si="22"/>
        <v>25200</v>
      </c>
      <c r="H65" s="578">
        <f t="shared" si="22"/>
        <v>25200</v>
      </c>
      <c r="I65" s="578">
        <f t="shared" si="22"/>
        <v>25200</v>
      </c>
      <c r="J65" s="578">
        <f t="shared" si="22"/>
        <v>25200</v>
      </c>
    </row>
    <row r="66" spans="1:10">
      <c r="A66" s="575" t="s">
        <v>1136</v>
      </c>
      <c r="B66" s="576"/>
      <c r="C66" s="576"/>
      <c r="D66" s="577">
        <v>0</v>
      </c>
      <c r="E66" s="568">
        <v>0</v>
      </c>
      <c r="F66" s="578">
        <v>0</v>
      </c>
      <c r="G66" s="578">
        <v>0</v>
      </c>
      <c r="H66" s="578">
        <v>0</v>
      </c>
      <c r="I66" s="578"/>
      <c r="J66" s="578">
        <v>0</v>
      </c>
    </row>
    <row r="67" spans="1:10" ht="409.5">
      <c r="A67" s="601" t="s">
        <v>1211</v>
      </c>
      <c r="B67" s="574" t="s">
        <v>1212</v>
      </c>
      <c r="C67" s="601" t="s">
        <v>1213</v>
      </c>
      <c r="D67" s="572" t="s">
        <v>1214</v>
      </c>
      <c r="E67" s="611" t="s">
        <v>1215</v>
      </c>
      <c r="F67" s="574" t="s">
        <v>1216</v>
      </c>
      <c r="G67" s="574" t="s">
        <v>1217</v>
      </c>
      <c r="H67" s="574" t="s">
        <v>1217</v>
      </c>
      <c r="I67" s="574" t="s">
        <v>1217</v>
      </c>
      <c r="J67" s="574" t="s">
        <v>1217</v>
      </c>
    </row>
    <row r="68" spans="1:10">
      <c r="A68" s="589" t="s">
        <v>1218</v>
      </c>
      <c r="B68" s="576"/>
      <c r="C68" s="590"/>
      <c r="D68" s="606">
        <f t="shared" ref="D68:J68" si="23">SUM(D69:D71)</f>
        <v>77320</v>
      </c>
      <c r="E68" s="607">
        <f t="shared" si="23"/>
        <v>543320</v>
      </c>
      <c r="F68" s="608">
        <f t="shared" si="23"/>
        <v>611272</v>
      </c>
      <c r="G68" s="608">
        <f t="shared" si="23"/>
        <v>611272</v>
      </c>
      <c r="H68" s="608">
        <f t="shared" si="23"/>
        <v>611272</v>
      </c>
      <c r="I68" s="608">
        <f t="shared" si="23"/>
        <v>611272</v>
      </c>
      <c r="J68" s="608">
        <f t="shared" si="23"/>
        <v>611272</v>
      </c>
    </row>
    <row r="69" spans="1:10">
      <c r="A69" s="575" t="s">
        <v>1128</v>
      </c>
      <c r="B69" s="576"/>
      <c r="C69" s="576"/>
      <c r="D69" s="606">
        <f>(1500+1055+1055)*12+10000</f>
        <v>53320</v>
      </c>
      <c r="E69" s="607">
        <f>(1500+1055+1055)*12+10000</f>
        <v>53320</v>
      </c>
      <c r="F69" s="608">
        <f>(2750+2200+1328+1328)*12+30000</f>
        <v>121272</v>
      </c>
      <c r="G69" s="608">
        <f>(2750+2200+1328+1328)*12+30000</f>
        <v>121272</v>
      </c>
      <c r="H69" s="608">
        <f>(2750+2200+1328+1328)*12+30000</f>
        <v>121272</v>
      </c>
      <c r="I69" s="608">
        <f>(2750+2200+1328+1328)*12+30000</f>
        <v>121272</v>
      </c>
      <c r="J69" s="608">
        <f>(2750+2200+1328+1328)*12+30000</f>
        <v>121272</v>
      </c>
    </row>
    <row r="70" spans="1:10">
      <c r="A70" s="575" t="s">
        <v>30</v>
      </c>
      <c r="B70" s="576"/>
      <c r="C70" s="576"/>
      <c r="D70" s="606">
        <f>2000*12</f>
        <v>24000</v>
      </c>
      <c r="E70" s="607">
        <v>20000</v>
      </c>
      <c r="F70" s="608">
        <v>20000</v>
      </c>
      <c r="G70" s="608">
        <v>20000</v>
      </c>
      <c r="H70" s="608">
        <v>20000</v>
      </c>
      <c r="I70" s="608">
        <v>20000</v>
      </c>
      <c r="J70" s="608">
        <v>20000</v>
      </c>
    </row>
    <row r="71" spans="1:10">
      <c r="A71" s="575" t="s">
        <v>1136</v>
      </c>
      <c r="B71" s="576"/>
      <c r="C71" s="576"/>
      <c r="D71" s="606">
        <v>0</v>
      </c>
      <c r="E71" s="607">
        <v>470000</v>
      </c>
      <c r="F71" s="608">
        <v>470000</v>
      </c>
      <c r="G71" s="608">
        <v>470000</v>
      </c>
      <c r="H71" s="608">
        <v>470000</v>
      </c>
      <c r="I71" s="608">
        <v>470000</v>
      </c>
      <c r="J71" s="608">
        <v>470000</v>
      </c>
    </row>
    <row r="72" spans="1:10" ht="409.5">
      <c r="A72" s="601" t="s">
        <v>1219</v>
      </c>
      <c r="B72" s="574" t="s">
        <v>1220</v>
      </c>
      <c r="C72" s="574" t="s">
        <v>1221</v>
      </c>
      <c r="D72" s="572" t="s">
        <v>1222</v>
      </c>
      <c r="E72" s="611" t="s">
        <v>1223</v>
      </c>
      <c r="F72" s="574" t="s">
        <v>1224</v>
      </c>
      <c r="G72" s="574" t="s">
        <v>1225</v>
      </c>
      <c r="H72" s="574" t="s">
        <v>1226</v>
      </c>
      <c r="I72" s="574" t="s">
        <v>1227</v>
      </c>
      <c r="J72" s="574" t="s">
        <v>1228</v>
      </c>
    </row>
    <row r="73" spans="1:10">
      <c r="A73" s="589" t="s">
        <v>1229</v>
      </c>
      <c r="B73" s="576"/>
      <c r="C73" s="590"/>
      <c r="D73" s="577">
        <f t="shared" ref="D73:J73" si="24">SUM(D74:D76)</f>
        <v>565000</v>
      </c>
      <c r="E73" s="568">
        <f t="shared" si="24"/>
        <v>565000</v>
      </c>
      <c r="F73" s="578">
        <f t="shared" si="24"/>
        <v>251196</v>
      </c>
      <c r="G73" s="578">
        <f t="shared" si="24"/>
        <v>251196</v>
      </c>
      <c r="H73" s="578">
        <f t="shared" si="24"/>
        <v>251196</v>
      </c>
      <c r="I73" s="578">
        <f t="shared" si="24"/>
        <v>251196</v>
      </c>
      <c r="J73" s="578">
        <f t="shared" si="24"/>
        <v>251196</v>
      </c>
    </row>
    <row r="74" spans="1:10">
      <c r="A74" s="575" t="s">
        <v>1128</v>
      </c>
      <c r="B74" s="576"/>
      <c r="C74" s="576"/>
      <c r="D74" s="577">
        <f>700000-135000</f>
        <v>565000</v>
      </c>
      <c r="E74" s="568">
        <f>700000-135000</f>
        <v>565000</v>
      </c>
      <c r="F74" s="578">
        <f>19558*12</f>
        <v>234696</v>
      </c>
      <c r="G74" s="578">
        <f>19558*12</f>
        <v>234696</v>
      </c>
      <c r="H74" s="578">
        <f>19558*12</f>
        <v>234696</v>
      </c>
      <c r="I74" s="578">
        <f>19558*12</f>
        <v>234696</v>
      </c>
      <c r="J74" s="578">
        <f>19558*12</f>
        <v>234696</v>
      </c>
    </row>
    <row r="75" spans="1:10">
      <c r="A75" s="575" t="s">
        <v>30</v>
      </c>
      <c r="B75" s="576"/>
      <c r="C75" s="576"/>
      <c r="D75" s="577">
        <v>0</v>
      </c>
      <c r="E75" s="568">
        <v>0</v>
      </c>
      <c r="F75" s="578">
        <f>2500*3+9000</f>
        <v>16500</v>
      </c>
      <c r="G75" s="578">
        <f>2500*3+9000</f>
        <v>16500</v>
      </c>
      <c r="H75" s="578">
        <f>2500*3+9000</f>
        <v>16500</v>
      </c>
      <c r="I75" s="578">
        <f>2500*3+9000</f>
        <v>16500</v>
      </c>
      <c r="J75" s="578">
        <f>2500*3+9000</f>
        <v>16500</v>
      </c>
    </row>
    <row r="76" spans="1:10">
      <c r="A76" s="575" t="s">
        <v>1136</v>
      </c>
      <c r="B76" s="576"/>
      <c r="C76" s="576"/>
      <c r="D76" s="577">
        <v>0</v>
      </c>
      <c r="E76" s="568">
        <v>0</v>
      </c>
      <c r="F76" s="578">
        <v>0</v>
      </c>
      <c r="G76" s="578">
        <v>0</v>
      </c>
      <c r="H76" s="578">
        <v>0</v>
      </c>
      <c r="I76" s="578"/>
      <c r="J76" s="578">
        <v>0</v>
      </c>
    </row>
    <row r="77" spans="1:10" ht="408">
      <c r="A77" s="601" t="s">
        <v>1230</v>
      </c>
      <c r="B77" s="574" t="s">
        <v>1220</v>
      </c>
      <c r="C77" s="574" t="s">
        <v>1231</v>
      </c>
      <c r="D77" s="572" t="s">
        <v>1222</v>
      </c>
      <c r="E77" s="611" t="s">
        <v>1223</v>
      </c>
      <c r="F77" s="574" t="s">
        <v>1232</v>
      </c>
      <c r="G77" s="574" t="s">
        <v>1233</v>
      </c>
      <c r="H77" s="574" t="s">
        <v>1233</v>
      </c>
      <c r="I77" s="574" t="s">
        <v>1233</v>
      </c>
      <c r="J77" s="574" t="s">
        <v>1233</v>
      </c>
    </row>
    <row r="78" spans="1:10">
      <c r="A78" s="589" t="s">
        <v>1234</v>
      </c>
      <c r="B78" s="576"/>
      <c r="C78" s="590"/>
      <c r="D78" s="577">
        <f t="shared" ref="D78:J78" si="25">SUM(D79:D81)</f>
        <v>565000</v>
      </c>
      <c r="E78" s="568">
        <f t="shared" si="25"/>
        <v>565000</v>
      </c>
      <c r="F78" s="578">
        <f t="shared" si="25"/>
        <v>277596</v>
      </c>
      <c r="G78" s="578">
        <f t="shared" si="25"/>
        <v>277596</v>
      </c>
      <c r="H78" s="578">
        <f t="shared" si="25"/>
        <v>277596</v>
      </c>
      <c r="I78" s="578">
        <f t="shared" si="25"/>
        <v>277596</v>
      </c>
      <c r="J78" s="578">
        <f t="shared" si="25"/>
        <v>277596</v>
      </c>
    </row>
    <row r="79" spans="1:10">
      <c r="A79" s="575" t="s">
        <v>1128</v>
      </c>
      <c r="B79" s="576"/>
      <c r="C79" s="576"/>
      <c r="D79" s="577">
        <f>700000-135000</f>
        <v>565000</v>
      </c>
      <c r="E79" s="568">
        <f>700000-135000</f>
        <v>565000</v>
      </c>
      <c r="F79" s="578">
        <f>21758*12</f>
        <v>261096</v>
      </c>
      <c r="G79" s="578">
        <f>21758*12</f>
        <v>261096</v>
      </c>
      <c r="H79" s="578">
        <f>21758*12</f>
        <v>261096</v>
      </c>
      <c r="I79" s="578">
        <f>21758*12</f>
        <v>261096</v>
      </c>
      <c r="J79" s="578">
        <f>21758*12</f>
        <v>261096</v>
      </c>
    </row>
    <row r="80" spans="1:10">
      <c r="A80" s="575" t="s">
        <v>30</v>
      </c>
      <c r="B80" s="576"/>
      <c r="C80" s="576"/>
      <c r="D80" s="577">
        <v>0</v>
      </c>
      <c r="E80" s="568">
        <v>0</v>
      </c>
      <c r="F80" s="578">
        <v>16500</v>
      </c>
      <c r="G80" s="578">
        <v>16500</v>
      </c>
      <c r="H80" s="578">
        <v>16500</v>
      </c>
      <c r="I80" s="578">
        <v>16500</v>
      </c>
      <c r="J80" s="578">
        <v>16500</v>
      </c>
    </row>
    <row r="81" spans="1:10">
      <c r="A81" s="575" t="s">
        <v>1136</v>
      </c>
      <c r="B81" s="576"/>
      <c r="C81" s="576"/>
      <c r="D81" s="577">
        <v>0</v>
      </c>
      <c r="E81" s="568">
        <v>0</v>
      </c>
      <c r="F81" s="578">
        <v>0</v>
      </c>
      <c r="G81" s="578">
        <v>0</v>
      </c>
      <c r="H81" s="578">
        <v>0</v>
      </c>
      <c r="I81" s="578"/>
      <c r="J81" s="578">
        <v>0</v>
      </c>
    </row>
    <row r="82" spans="1:10" ht="409.5">
      <c r="A82" s="623" t="s">
        <v>1235</v>
      </c>
      <c r="B82" s="624" t="s">
        <v>1236</v>
      </c>
      <c r="C82" s="623" t="s">
        <v>1237</v>
      </c>
      <c r="D82" s="625" t="s">
        <v>1238</v>
      </c>
      <c r="E82" s="626" t="s">
        <v>1239</v>
      </c>
      <c r="F82" s="624" t="s">
        <v>1240</v>
      </c>
      <c r="G82" s="624" t="s">
        <v>1240</v>
      </c>
      <c r="H82" s="624" t="s">
        <v>1240</v>
      </c>
      <c r="I82" s="624" t="s">
        <v>1240</v>
      </c>
      <c r="J82" s="624" t="s">
        <v>1240</v>
      </c>
    </row>
    <row r="83" spans="1:10">
      <c r="A83" s="589" t="s">
        <v>1234</v>
      </c>
      <c r="B83" s="576"/>
      <c r="C83" s="590"/>
      <c r="D83" s="577">
        <f t="shared" ref="D83:J83" si="26">SUM(D84:D86)</f>
        <v>565000</v>
      </c>
      <c r="E83" s="568">
        <f t="shared" si="26"/>
        <v>57720</v>
      </c>
      <c r="F83" s="578">
        <f t="shared" si="26"/>
        <v>79872</v>
      </c>
      <c r="G83" s="578">
        <f t="shared" si="26"/>
        <v>79872</v>
      </c>
      <c r="H83" s="578">
        <f t="shared" si="26"/>
        <v>79872</v>
      </c>
      <c r="I83" s="578">
        <f t="shared" si="26"/>
        <v>79872</v>
      </c>
      <c r="J83" s="578">
        <f t="shared" si="26"/>
        <v>79872</v>
      </c>
    </row>
    <row r="84" spans="1:10">
      <c r="A84" s="575" t="s">
        <v>1128</v>
      </c>
      <c r="B84" s="576"/>
      <c r="C84" s="576"/>
      <c r="D84" s="577">
        <f>700000-135000</f>
        <v>565000</v>
      </c>
      <c r="E84" s="568">
        <f>4810*12</f>
        <v>57720</v>
      </c>
      <c r="F84" s="578">
        <f>5406*12</f>
        <v>64872</v>
      </c>
      <c r="G84" s="578">
        <f>5406*12</f>
        <v>64872</v>
      </c>
      <c r="H84" s="578">
        <f>5406*12</f>
        <v>64872</v>
      </c>
      <c r="I84" s="578">
        <f>5406*12</f>
        <v>64872</v>
      </c>
      <c r="J84" s="578">
        <f>5406*12</f>
        <v>64872</v>
      </c>
    </row>
    <row r="85" spans="1:10">
      <c r="A85" s="575" t="s">
        <v>30</v>
      </c>
      <c r="B85" s="576"/>
      <c r="C85" s="576"/>
      <c r="D85" s="577">
        <v>0</v>
      </c>
      <c r="E85" s="568"/>
      <c r="F85" s="578">
        <v>15000</v>
      </c>
      <c r="G85" s="578">
        <v>15000</v>
      </c>
      <c r="H85" s="578">
        <v>15000</v>
      </c>
      <c r="I85" s="578">
        <v>15000</v>
      </c>
      <c r="J85" s="578">
        <v>15000</v>
      </c>
    </row>
    <row r="86" spans="1:10">
      <c r="A86" s="627" t="s">
        <v>1136</v>
      </c>
      <c r="B86" s="579"/>
      <c r="C86" s="579"/>
      <c r="D86" s="585">
        <v>0</v>
      </c>
      <c r="E86" s="586">
        <v>0</v>
      </c>
      <c r="F86" s="587">
        <v>0</v>
      </c>
      <c r="G86" s="587">
        <v>0</v>
      </c>
      <c r="H86" s="587">
        <v>0</v>
      </c>
      <c r="I86" s="587"/>
      <c r="J86" s="587">
        <v>0</v>
      </c>
    </row>
    <row r="87" spans="1:10" ht="409.5">
      <c r="A87" s="628" t="s">
        <v>1241</v>
      </c>
      <c r="B87" s="629" t="s">
        <v>1242</v>
      </c>
      <c r="C87" s="629"/>
      <c r="D87" s="630" t="s">
        <v>1243</v>
      </c>
      <c r="E87" s="631" t="s">
        <v>1243</v>
      </c>
      <c r="F87" s="632" t="s">
        <v>1244</v>
      </c>
      <c r="G87" s="632" t="s">
        <v>1244</v>
      </c>
      <c r="H87" s="632" t="s">
        <v>1244</v>
      </c>
      <c r="I87" s="632" t="s">
        <v>1244</v>
      </c>
      <c r="J87" s="632" t="s">
        <v>1244</v>
      </c>
    </row>
    <row r="88" spans="1:10">
      <c r="A88" s="589" t="s">
        <v>1245</v>
      </c>
      <c r="B88" s="576"/>
      <c r="C88" s="590"/>
      <c r="D88" s="577">
        <f t="shared" ref="D88:J88" si="27">SUM(D89:D91)</f>
        <v>565000</v>
      </c>
      <c r="E88" s="568">
        <f t="shared" si="27"/>
        <v>177720</v>
      </c>
      <c r="F88" s="578">
        <f t="shared" si="27"/>
        <v>184872</v>
      </c>
      <c r="G88" s="578">
        <f t="shared" si="27"/>
        <v>184872</v>
      </c>
      <c r="H88" s="578">
        <f t="shared" si="27"/>
        <v>184872</v>
      </c>
      <c r="I88" s="578">
        <f t="shared" si="27"/>
        <v>184872</v>
      </c>
      <c r="J88" s="578">
        <f t="shared" si="27"/>
        <v>184872</v>
      </c>
    </row>
    <row r="89" spans="1:10">
      <c r="A89" s="575" t="s">
        <v>1128</v>
      </c>
      <c r="B89" s="576"/>
      <c r="C89" s="576"/>
      <c r="D89" s="577">
        <f>700000-135000</f>
        <v>565000</v>
      </c>
      <c r="E89" s="568">
        <f>4810*12</f>
        <v>57720</v>
      </c>
      <c r="F89" s="578">
        <f>5406*12</f>
        <v>64872</v>
      </c>
      <c r="G89" s="578">
        <f>5406*12</f>
        <v>64872</v>
      </c>
      <c r="H89" s="578">
        <f>5406*12</f>
        <v>64872</v>
      </c>
      <c r="I89" s="578">
        <f>5406*12</f>
        <v>64872</v>
      </c>
      <c r="J89" s="578">
        <f>5406*12</f>
        <v>64872</v>
      </c>
    </row>
    <row r="90" spans="1:10">
      <c r="A90" s="575" t="s">
        <v>30</v>
      </c>
      <c r="B90" s="576"/>
      <c r="C90" s="576"/>
      <c r="D90" s="577">
        <v>0</v>
      </c>
      <c r="E90" s="568">
        <f t="shared" ref="E90:J90" si="28">10000*12</f>
        <v>120000</v>
      </c>
      <c r="F90" s="578">
        <f t="shared" si="28"/>
        <v>120000</v>
      </c>
      <c r="G90" s="578">
        <f t="shared" si="28"/>
        <v>120000</v>
      </c>
      <c r="H90" s="578">
        <f t="shared" si="28"/>
        <v>120000</v>
      </c>
      <c r="I90" s="578">
        <f t="shared" si="28"/>
        <v>120000</v>
      </c>
      <c r="J90" s="578">
        <f t="shared" si="28"/>
        <v>120000</v>
      </c>
    </row>
    <row r="91" spans="1:10">
      <c r="A91" s="627" t="s">
        <v>1136</v>
      </c>
      <c r="B91" s="579"/>
      <c r="C91" s="579"/>
      <c r="D91" s="585">
        <v>0</v>
      </c>
      <c r="E91" s="586">
        <v>0</v>
      </c>
      <c r="F91" s="587">
        <v>0</v>
      </c>
      <c r="G91" s="587">
        <v>0</v>
      </c>
      <c r="H91" s="587">
        <v>0</v>
      </c>
      <c r="I91" s="587"/>
      <c r="J91" s="587">
        <v>0</v>
      </c>
    </row>
    <row r="92" spans="1:10" ht="409.5">
      <c r="A92" s="628" t="s">
        <v>1246</v>
      </c>
      <c r="B92" s="629" t="s">
        <v>1247</v>
      </c>
      <c r="C92" s="629" t="s">
        <v>1248</v>
      </c>
      <c r="D92" s="630"/>
      <c r="E92" s="631"/>
      <c r="F92" s="632" t="s">
        <v>1249</v>
      </c>
      <c r="G92" s="632" t="s">
        <v>1249</v>
      </c>
      <c r="H92" s="632" t="s">
        <v>1249</v>
      </c>
      <c r="I92" s="632" t="s">
        <v>1249</v>
      </c>
      <c r="J92" s="632" t="s">
        <v>1249</v>
      </c>
    </row>
    <row r="93" spans="1:10">
      <c r="A93" s="589" t="s">
        <v>1250</v>
      </c>
      <c r="B93" s="576"/>
      <c r="C93" s="590"/>
      <c r="D93" s="577">
        <f t="shared" ref="D93:J93" si="29">SUM(D94:D96)</f>
        <v>565000</v>
      </c>
      <c r="E93" s="568">
        <f t="shared" si="29"/>
        <v>177720</v>
      </c>
      <c r="F93" s="578">
        <f t="shared" si="29"/>
        <v>227208</v>
      </c>
      <c r="G93" s="578">
        <f t="shared" si="29"/>
        <v>227208</v>
      </c>
      <c r="H93" s="578">
        <f t="shared" si="29"/>
        <v>227208</v>
      </c>
      <c r="I93" s="578">
        <f t="shared" si="29"/>
        <v>227208</v>
      </c>
      <c r="J93" s="578">
        <f t="shared" si="29"/>
        <v>227208</v>
      </c>
    </row>
    <row r="94" spans="1:10">
      <c r="A94" s="575" t="s">
        <v>1128</v>
      </c>
      <c r="B94" s="576"/>
      <c r="C94" s="576"/>
      <c r="D94" s="577">
        <f>700000-135000</f>
        <v>565000</v>
      </c>
      <c r="E94" s="568">
        <f>4810*12</f>
        <v>57720</v>
      </c>
      <c r="F94" s="578">
        <f>8934*12</f>
        <v>107208</v>
      </c>
      <c r="G94" s="578">
        <f>8934*12</f>
        <v>107208</v>
      </c>
      <c r="H94" s="578">
        <f>8934*12</f>
        <v>107208</v>
      </c>
      <c r="I94" s="578">
        <f>8934*12</f>
        <v>107208</v>
      </c>
      <c r="J94" s="578">
        <f>8934*12</f>
        <v>107208</v>
      </c>
    </row>
    <row r="95" spans="1:10">
      <c r="A95" s="575" t="s">
        <v>30</v>
      </c>
      <c r="B95" s="576"/>
      <c r="C95" s="576"/>
      <c r="D95" s="577">
        <v>0</v>
      </c>
      <c r="E95" s="568">
        <f t="shared" ref="E95:J95" si="30">10000*12</f>
        <v>120000</v>
      </c>
      <c r="F95" s="578">
        <f t="shared" si="30"/>
        <v>120000</v>
      </c>
      <c r="G95" s="578">
        <f t="shared" si="30"/>
        <v>120000</v>
      </c>
      <c r="H95" s="578">
        <f t="shared" si="30"/>
        <v>120000</v>
      </c>
      <c r="I95" s="578">
        <f t="shared" si="30"/>
        <v>120000</v>
      </c>
      <c r="J95" s="578">
        <f t="shared" si="30"/>
        <v>120000</v>
      </c>
    </row>
    <row r="96" spans="1:10">
      <c r="A96" s="627" t="s">
        <v>1136</v>
      </c>
      <c r="B96" s="579"/>
      <c r="C96" s="579"/>
      <c r="D96" s="585">
        <v>0</v>
      </c>
      <c r="E96" s="586">
        <v>0</v>
      </c>
      <c r="F96" s="587">
        <v>0</v>
      </c>
      <c r="G96" s="587">
        <v>0</v>
      </c>
      <c r="H96" s="587">
        <v>0</v>
      </c>
      <c r="I96" s="587"/>
      <c r="J96" s="587">
        <v>0</v>
      </c>
    </row>
    <row r="97" spans="1:10" ht="331.5">
      <c r="A97" s="628" t="s">
        <v>1251</v>
      </c>
      <c r="B97" s="629" t="s">
        <v>1252</v>
      </c>
      <c r="C97" s="629" t="s">
        <v>1253</v>
      </c>
      <c r="D97" s="632"/>
      <c r="E97" s="632"/>
      <c r="F97" s="632" t="s">
        <v>1254</v>
      </c>
      <c r="G97" s="632" t="s">
        <v>1254</v>
      </c>
      <c r="H97" s="632" t="s">
        <v>1254</v>
      </c>
      <c r="I97" s="632" t="s">
        <v>1254</v>
      </c>
      <c r="J97" s="632" t="s">
        <v>1254</v>
      </c>
    </row>
    <row r="98" spans="1:10">
      <c r="A98" s="589" t="s">
        <v>1255</v>
      </c>
      <c r="B98" s="576"/>
      <c r="C98" s="590"/>
      <c r="D98" s="577">
        <f t="shared" ref="D98:J98" si="31">SUM(D99:D101)</f>
        <v>565000</v>
      </c>
      <c r="E98" s="568">
        <f t="shared" si="31"/>
        <v>177720</v>
      </c>
      <c r="F98" s="578">
        <f t="shared" si="31"/>
        <v>64872</v>
      </c>
      <c r="G98" s="578">
        <f t="shared" si="31"/>
        <v>64872</v>
      </c>
      <c r="H98" s="578">
        <f t="shared" si="31"/>
        <v>64872</v>
      </c>
      <c r="I98" s="578">
        <f t="shared" si="31"/>
        <v>64872</v>
      </c>
      <c r="J98" s="578">
        <f t="shared" si="31"/>
        <v>64872</v>
      </c>
    </row>
    <row r="99" spans="1:10">
      <c r="A99" s="575" t="s">
        <v>1128</v>
      </c>
      <c r="B99" s="576"/>
      <c r="C99" s="576"/>
      <c r="D99" s="577">
        <f>700000-135000</f>
        <v>565000</v>
      </c>
      <c r="E99" s="568">
        <f>4810*12</f>
        <v>57720</v>
      </c>
      <c r="F99" s="578">
        <f>5406*12</f>
        <v>64872</v>
      </c>
      <c r="G99" s="578">
        <f>5406*12</f>
        <v>64872</v>
      </c>
      <c r="H99" s="578">
        <f>5406*12</f>
        <v>64872</v>
      </c>
      <c r="I99" s="578">
        <f>5406*12</f>
        <v>64872</v>
      </c>
      <c r="J99" s="578">
        <f>5406*12</f>
        <v>64872</v>
      </c>
    </row>
    <row r="100" spans="1:10">
      <c r="A100" s="575" t="s">
        <v>30</v>
      </c>
      <c r="B100" s="576"/>
      <c r="C100" s="576"/>
      <c r="D100" s="577">
        <v>0</v>
      </c>
      <c r="E100" s="568">
        <f>10000*12</f>
        <v>120000</v>
      </c>
      <c r="F100" s="578">
        <v>0</v>
      </c>
      <c r="G100" s="578">
        <v>0</v>
      </c>
      <c r="H100" s="578">
        <v>0</v>
      </c>
      <c r="I100" s="578">
        <v>0</v>
      </c>
      <c r="J100" s="578">
        <v>0</v>
      </c>
    </row>
    <row r="101" spans="1:10">
      <c r="A101" s="627" t="s">
        <v>1136</v>
      </c>
      <c r="B101" s="579"/>
      <c r="C101" s="579"/>
      <c r="D101" s="585">
        <v>0</v>
      </c>
      <c r="E101" s="586">
        <v>0</v>
      </c>
      <c r="F101" s="587">
        <v>0</v>
      </c>
      <c r="G101" s="587">
        <v>0</v>
      </c>
      <c r="H101" s="587">
        <v>0</v>
      </c>
      <c r="I101" s="587"/>
      <c r="J101" s="587">
        <v>0</v>
      </c>
    </row>
    <row r="102" spans="1:10" ht="63.75">
      <c r="A102" s="598" t="s">
        <v>1256</v>
      </c>
      <c r="B102" s="597" t="s">
        <v>1257</v>
      </c>
      <c r="C102" s="598" t="s">
        <v>1258</v>
      </c>
      <c r="D102" s="572" t="s">
        <v>1259</v>
      </c>
      <c r="E102" s="611" t="s">
        <v>1259</v>
      </c>
      <c r="F102" s="597" t="s">
        <v>1259</v>
      </c>
      <c r="G102" s="597" t="s">
        <v>1260</v>
      </c>
      <c r="H102" s="597" t="s">
        <v>1259</v>
      </c>
      <c r="I102" s="597" t="s">
        <v>1259</v>
      </c>
      <c r="J102" s="597" t="s">
        <v>1259</v>
      </c>
    </row>
    <row r="103" spans="1:10">
      <c r="A103" s="589" t="s">
        <v>1261</v>
      </c>
      <c r="B103" s="576"/>
      <c r="C103" s="590"/>
      <c r="D103" s="606">
        <f t="shared" ref="D103:J103" si="32">SUM(D104:D106)</f>
        <v>108200</v>
      </c>
      <c r="E103" s="607">
        <f t="shared" si="32"/>
        <v>108200</v>
      </c>
      <c r="F103" s="608">
        <f t="shared" si="32"/>
        <v>234900</v>
      </c>
      <c r="G103" s="608">
        <f t="shared" si="32"/>
        <v>234900</v>
      </c>
      <c r="H103" s="608">
        <f t="shared" si="32"/>
        <v>234900</v>
      </c>
      <c r="I103" s="608">
        <f t="shared" si="32"/>
        <v>234900</v>
      </c>
      <c r="J103" s="608">
        <f t="shared" si="32"/>
        <v>234900</v>
      </c>
    </row>
    <row r="104" spans="1:10">
      <c r="A104" s="575" t="s">
        <v>1128</v>
      </c>
      <c r="B104" s="576"/>
      <c r="C104" s="576"/>
      <c r="D104" s="606">
        <f>1850*12</f>
        <v>22200</v>
      </c>
      <c r="E104" s="607">
        <f>1850*12</f>
        <v>22200</v>
      </c>
      <c r="F104" s="608">
        <f>(4075*12)+100000</f>
        <v>148900</v>
      </c>
      <c r="G104" s="608">
        <f>(4075*12)+100000</f>
        <v>148900</v>
      </c>
      <c r="H104" s="608">
        <f>(4075*12)+100000</f>
        <v>148900</v>
      </c>
      <c r="I104" s="608">
        <f>(4075*12)+100000</f>
        <v>148900</v>
      </c>
      <c r="J104" s="608">
        <f>(4075*12)+100000</f>
        <v>148900</v>
      </c>
    </row>
    <row r="105" spans="1:10">
      <c r="A105" s="575" t="s">
        <v>30</v>
      </c>
      <c r="B105" s="576"/>
      <c r="C105" s="576"/>
      <c r="D105" s="606">
        <f t="shared" ref="D105:J105" si="33">40000*2.15</f>
        <v>86000</v>
      </c>
      <c r="E105" s="607">
        <f t="shared" si="33"/>
        <v>86000</v>
      </c>
      <c r="F105" s="608">
        <f t="shared" si="33"/>
        <v>86000</v>
      </c>
      <c r="G105" s="608">
        <f t="shared" si="33"/>
        <v>86000</v>
      </c>
      <c r="H105" s="608">
        <f t="shared" si="33"/>
        <v>86000</v>
      </c>
      <c r="I105" s="608">
        <f t="shared" si="33"/>
        <v>86000</v>
      </c>
      <c r="J105" s="608">
        <f t="shared" si="33"/>
        <v>86000</v>
      </c>
    </row>
    <row r="106" spans="1:10">
      <c r="A106" s="575" t="s">
        <v>1136</v>
      </c>
      <c r="B106" s="576"/>
      <c r="C106" s="576"/>
      <c r="D106" s="606">
        <v>0</v>
      </c>
      <c r="E106" s="607">
        <v>0</v>
      </c>
      <c r="F106" s="608">
        <v>0</v>
      </c>
      <c r="G106" s="608">
        <v>0</v>
      </c>
      <c r="H106" s="608">
        <v>0</v>
      </c>
      <c r="I106" s="608"/>
      <c r="J106" s="608">
        <v>0</v>
      </c>
    </row>
    <row r="107" spans="1:10" ht="216.75">
      <c r="A107" s="596" t="s">
        <v>1262</v>
      </c>
      <c r="B107" s="597" t="s">
        <v>1263</v>
      </c>
      <c r="C107" s="601" t="s">
        <v>1264</v>
      </c>
      <c r="D107" s="572" t="s">
        <v>1265</v>
      </c>
      <c r="E107" s="611" t="s">
        <v>1265</v>
      </c>
      <c r="F107" s="597" t="s">
        <v>1265</v>
      </c>
      <c r="G107" s="597" t="s">
        <v>1265</v>
      </c>
      <c r="H107" s="597" t="s">
        <v>1265</v>
      </c>
      <c r="I107" s="597" t="s">
        <v>1265</v>
      </c>
      <c r="J107" s="597" t="s">
        <v>1265</v>
      </c>
    </row>
    <row r="108" spans="1:10">
      <c r="A108" s="729" t="s">
        <v>1266</v>
      </c>
      <c r="B108" s="730"/>
      <c r="C108" s="731"/>
      <c r="D108" s="732">
        <f t="shared" ref="D108:J108" si="34">SUM(D109:D111)</f>
        <v>386550</v>
      </c>
      <c r="E108" s="732">
        <f t="shared" si="34"/>
        <v>500000</v>
      </c>
      <c r="F108" s="732">
        <f t="shared" si="34"/>
        <v>800000</v>
      </c>
      <c r="G108" s="732">
        <f t="shared" si="34"/>
        <v>800000</v>
      </c>
      <c r="H108" s="732">
        <f t="shared" si="34"/>
        <v>800000</v>
      </c>
      <c r="I108" s="732">
        <f t="shared" si="34"/>
        <v>800000</v>
      </c>
      <c r="J108" s="732">
        <f t="shared" si="34"/>
        <v>800000</v>
      </c>
    </row>
    <row r="109" spans="1:10">
      <c r="A109" s="733" t="s">
        <v>1128</v>
      </c>
      <c r="B109" s="730"/>
      <c r="C109" s="730"/>
      <c r="D109" s="732">
        <f t="shared" ref="D109:J111" si="35">D114</f>
        <v>350000</v>
      </c>
      <c r="E109" s="732">
        <f t="shared" si="35"/>
        <v>350000</v>
      </c>
      <c r="F109" s="732">
        <f t="shared" si="35"/>
        <v>450000</v>
      </c>
      <c r="G109" s="732">
        <f t="shared" si="35"/>
        <v>450000</v>
      </c>
      <c r="H109" s="732">
        <f t="shared" si="35"/>
        <v>450000</v>
      </c>
      <c r="I109" s="732">
        <f t="shared" si="35"/>
        <v>450000</v>
      </c>
      <c r="J109" s="732">
        <f t="shared" si="35"/>
        <v>450000</v>
      </c>
    </row>
    <row r="110" spans="1:10">
      <c r="A110" s="733" t="s">
        <v>30</v>
      </c>
      <c r="B110" s="730"/>
      <c r="C110" s="730"/>
      <c r="D110" s="732">
        <f t="shared" si="35"/>
        <v>36550</v>
      </c>
      <c r="E110" s="732">
        <f t="shared" si="35"/>
        <v>150000</v>
      </c>
      <c r="F110" s="732">
        <f t="shared" si="35"/>
        <v>350000</v>
      </c>
      <c r="G110" s="732">
        <f t="shared" si="35"/>
        <v>350000</v>
      </c>
      <c r="H110" s="732">
        <f t="shared" si="35"/>
        <v>350000</v>
      </c>
      <c r="I110" s="732">
        <f t="shared" si="35"/>
        <v>350000</v>
      </c>
      <c r="J110" s="732">
        <f t="shared" si="35"/>
        <v>350000</v>
      </c>
    </row>
    <row r="111" spans="1:10">
      <c r="A111" s="733" t="s">
        <v>1144</v>
      </c>
      <c r="B111" s="730"/>
      <c r="C111" s="730"/>
      <c r="D111" s="732">
        <f t="shared" si="35"/>
        <v>0</v>
      </c>
      <c r="E111" s="732">
        <f t="shared" si="35"/>
        <v>0</v>
      </c>
      <c r="F111" s="732">
        <f t="shared" si="35"/>
        <v>0</v>
      </c>
      <c r="G111" s="732">
        <f t="shared" si="35"/>
        <v>0</v>
      </c>
      <c r="H111" s="732">
        <f t="shared" si="35"/>
        <v>0</v>
      </c>
      <c r="I111" s="732">
        <f t="shared" si="35"/>
        <v>0</v>
      </c>
      <c r="J111" s="732">
        <f t="shared" si="35"/>
        <v>0</v>
      </c>
    </row>
    <row r="112" spans="1:10" ht="409.5">
      <c r="A112" s="601" t="s">
        <v>1267</v>
      </c>
      <c r="B112" s="574" t="s">
        <v>1268</v>
      </c>
      <c r="C112" s="633" t="s">
        <v>1269</v>
      </c>
      <c r="D112" s="634" t="s">
        <v>1270</v>
      </c>
      <c r="E112" s="611" t="s">
        <v>1271</v>
      </c>
      <c r="F112" s="574" t="s">
        <v>1272</v>
      </c>
      <c r="G112" s="574" t="s">
        <v>1272</v>
      </c>
      <c r="H112" s="574" t="s">
        <v>1272</v>
      </c>
      <c r="I112" s="574" t="s">
        <v>1272</v>
      </c>
      <c r="J112" s="574" t="s">
        <v>1272</v>
      </c>
    </row>
    <row r="113" spans="1:10">
      <c r="A113" s="589" t="s">
        <v>1273</v>
      </c>
      <c r="B113" s="576"/>
      <c r="C113" s="590"/>
      <c r="D113" s="577">
        <f t="shared" ref="D113:J113" si="36">SUM(D114:D116)</f>
        <v>386550</v>
      </c>
      <c r="E113" s="568">
        <f t="shared" si="36"/>
        <v>500000</v>
      </c>
      <c r="F113" s="578">
        <f t="shared" si="36"/>
        <v>800000</v>
      </c>
      <c r="G113" s="578">
        <f t="shared" si="36"/>
        <v>800000</v>
      </c>
      <c r="H113" s="578">
        <f t="shared" si="36"/>
        <v>800000</v>
      </c>
      <c r="I113" s="578">
        <f t="shared" si="36"/>
        <v>800000</v>
      </c>
      <c r="J113" s="578">
        <f t="shared" si="36"/>
        <v>800000</v>
      </c>
    </row>
    <row r="114" spans="1:10">
      <c r="A114" s="575" t="s">
        <v>1128</v>
      </c>
      <c r="B114" s="576"/>
      <c r="C114" s="576"/>
      <c r="D114" s="577">
        <v>350000</v>
      </c>
      <c r="E114" s="568">
        <v>350000</v>
      </c>
      <c r="F114" s="578">
        <v>450000</v>
      </c>
      <c r="G114" s="578">
        <v>450000</v>
      </c>
      <c r="H114" s="578">
        <v>450000</v>
      </c>
      <c r="I114" s="578">
        <v>450000</v>
      </c>
      <c r="J114" s="578">
        <v>450000</v>
      </c>
    </row>
    <row r="115" spans="1:10">
      <c r="A115" s="575" t="s">
        <v>30</v>
      </c>
      <c r="B115" s="576"/>
      <c r="C115" s="576"/>
      <c r="D115" s="577">
        <f>51000/3*2.15</f>
        <v>36550</v>
      </c>
      <c r="E115" s="568">
        <f>150000</f>
        <v>150000</v>
      </c>
      <c r="F115" s="578">
        <v>350000</v>
      </c>
      <c r="G115" s="578">
        <v>350000</v>
      </c>
      <c r="H115" s="578">
        <v>350000</v>
      </c>
      <c r="I115" s="578">
        <v>350000</v>
      </c>
      <c r="J115" s="578">
        <v>350000</v>
      </c>
    </row>
    <row r="116" spans="1:10">
      <c r="A116" s="575" t="s">
        <v>1136</v>
      </c>
      <c r="B116" s="576"/>
      <c r="C116" s="576"/>
      <c r="D116" s="577">
        <v>0</v>
      </c>
      <c r="E116" s="568">
        <v>0</v>
      </c>
      <c r="F116" s="578">
        <v>0</v>
      </c>
      <c r="G116" s="578"/>
      <c r="H116" s="578">
        <v>0</v>
      </c>
      <c r="I116" s="578"/>
      <c r="J116" s="578">
        <v>0</v>
      </c>
    </row>
  </sheetData>
  <mergeCells count="8">
    <mergeCell ref="B7:I7"/>
    <mergeCell ref="A2:H2"/>
    <mergeCell ref="A3:H3"/>
    <mergeCell ref="A4:H4"/>
    <mergeCell ref="A5:A6"/>
    <mergeCell ref="B5:B6"/>
    <mergeCell ref="C5:C6"/>
    <mergeCell ref="D5:I5"/>
  </mergeCells>
  <pageMargins left="0.7" right="0.7" top="0.75" bottom="0.75" header="0.3" footer="0.3"/>
  <pageSetup scale="3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43"/>
  <sheetViews>
    <sheetView view="pageBreakPreview" zoomScale="60" zoomScaleNormal="100" workbookViewId="0">
      <selection activeCell="G5" sqref="G5"/>
    </sheetView>
  </sheetViews>
  <sheetFormatPr defaultRowHeight="15"/>
  <cols>
    <col min="1" max="1" width="22.5703125" style="487" customWidth="1"/>
    <col min="2" max="2" width="13" style="487" customWidth="1"/>
    <col min="3" max="3" width="36.42578125" style="648" customWidth="1"/>
    <col min="4" max="4" width="20.140625" style="648" customWidth="1"/>
    <col min="5" max="9" width="22.7109375" style="648" customWidth="1"/>
    <col min="10" max="10" width="20.42578125" style="648" customWidth="1"/>
    <col min="11" max="11" width="22.28515625" style="648" customWidth="1"/>
  </cols>
  <sheetData>
    <row r="1" spans="1:11" ht="19.5" thickBot="1">
      <c r="A1" s="937" t="s">
        <v>1275</v>
      </c>
      <c r="B1" s="1125"/>
      <c r="C1" s="1125"/>
      <c r="D1" s="1125"/>
      <c r="E1" s="1125"/>
      <c r="F1" s="1125"/>
      <c r="G1" s="1125"/>
      <c r="H1" s="1125"/>
      <c r="I1" s="1125"/>
      <c r="J1" s="1125"/>
      <c r="K1" s="1125"/>
    </row>
    <row r="2" spans="1:11" ht="34.5" thickBot="1">
      <c r="A2" s="747" t="s">
        <v>1276</v>
      </c>
      <c r="B2" s="748" t="s">
        <v>777</v>
      </c>
      <c r="C2" s="748" t="s">
        <v>1277</v>
      </c>
      <c r="D2" s="748" t="s">
        <v>1278</v>
      </c>
      <c r="E2" s="748" t="s">
        <v>1279</v>
      </c>
      <c r="F2" s="748" t="s">
        <v>1280</v>
      </c>
      <c r="G2" s="748" t="s">
        <v>1281</v>
      </c>
      <c r="H2" s="748" t="s">
        <v>1282</v>
      </c>
      <c r="I2" s="748" t="s">
        <v>1283</v>
      </c>
      <c r="J2" s="748" t="s">
        <v>1284</v>
      </c>
      <c r="K2" s="749" t="s">
        <v>1285</v>
      </c>
    </row>
    <row r="3" spans="1:11" ht="90.75" customHeight="1" thickBot="1">
      <c r="A3" s="635" t="s">
        <v>1286</v>
      </c>
      <c r="B3" s="1126" t="s">
        <v>1287</v>
      </c>
      <c r="C3" s="1127"/>
      <c r="D3" s="1127"/>
      <c r="E3" s="1127"/>
      <c r="F3" s="1127"/>
      <c r="G3" s="1127"/>
      <c r="H3" s="1127"/>
      <c r="I3" s="1127"/>
      <c r="J3" s="1127"/>
      <c r="K3" s="1128"/>
    </row>
    <row r="4" spans="1:11" ht="15.75" customHeight="1" thickBot="1">
      <c r="A4" s="1129" t="s">
        <v>1288</v>
      </c>
      <c r="B4" s="1129"/>
      <c r="C4" s="1129"/>
      <c r="D4" s="1129"/>
      <c r="E4" s="1129"/>
      <c r="F4" s="1129"/>
      <c r="G4" s="1129"/>
      <c r="H4" s="1129"/>
      <c r="I4" s="1129"/>
      <c r="J4" s="1129"/>
      <c r="K4" s="1129"/>
    </row>
    <row r="5" spans="1:11" ht="192" thickBot="1">
      <c r="A5" s="636" t="s">
        <v>1559</v>
      </c>
      <c r="B5" s="637" t="s">
        <v>1289</v>
      </c>
      <c r="C5" s="638" t="s">
        <v>1493</v>
      </c>
      <c r="D5" s="638" t="s">
        <v>1494</v>
      </c>
      <c r="E5" s="638" t="s">
        <v>1560</v>
      </c>
      <c r="F5" s="638" t="s">
        <v>1290</v>
      </c>
      <c r="G5" s="638" t="s">
        <v>1495</v>
      </c>
      <c r="H5" s="638" t="s">
        <v>1496</v>
      </c>
      <c r="I5" s="644" t="s">
        <v>1291</v>
      </c>
      <c r="J5" s="781" t="s">
        <v>1292</v>
      </c>
      <c r="K5" s="175" t="s">
        <v>1293</v>
      </c>
    </row>
    <row r="6" spans="1:11" ht="30" customHeight="1">
      <c r="A6" s="750" t="s">
        <v>1294</v>
      </c>
      <c r="B6" s="751"/>
      <c r="C6" s="752"/>
      <c r="D6" s="752" t="s">
        <v>1295</v>
      </c>
      <c r="E6" s="752" t="s">
        <v>1295</v>
      </c>
      <c r="F6" s="752"/>
      <c r="G6" s="752"/>
      <c r="H6" s="752"/>
      <c r="I6" s="752"/>
      <c r="J6" s="752"/>
      <c r="K6" s="753"/>
    </row>
    <row r="7" spans="1:11" ht="27.75" customHeight="1">
      <c r="A7" s="370" t="s">
        <v>870</v>
      </c>
      <c r="B7" s="639"/>
      <c r="C7" s="640"/>
      <c r="D7" s="640" t="s">
        <v>1295</v>
      </c>
      <c r="E7" s="640">
        <v>0</v>
      </c>
      <c r="F7" s="640"/>
      <c r="G7" s="640"/>
      <c r="H7" s="640"/>
      <c r="I7" s="640"/>
      <c r="J7" s="640"/>
      <c r="K7" s="641"/>
    </row>
    <row r="8" spans="1:11" ht="25.5" customHeight="1">
      <c r="A8" s="370" t="s">
        <v>1296</v>
      </c>
      <c r="B8" s="639"/>
      <c r="C8" s="640"/>
      <c r="D8" s="640" t="s">
        <v>1295</v>
      </c>
      <c r="E8" s="640" t="s">
        <v>1295</v>
      </c>
      <c r="F8" s="640"/>
      <c r="G8" s="640"/>
      <c r="H8" s="640"/>
      <c r="I8" s="640"/>
      <c r="J8" s="640"/>
      <c r="K8" s="641"/>
    </row>
    <row r="9" spans="1:11" ht="24.75" customHeight="1">
      <c r="A9" s="370" t="s">
        <v>1297</v>
      </c>
      <c r="B9" s="639"/>
      <c r="C9" s="640"/>
      <c r="D9" s="640" t="s">
        <v>1295</v>
      </c>
      <c r="E9" s="640" t="s">
        <v>1295</v>
      </c>
      <c r="F9" s="640"/>
      <c r="G9" s="640"/>
      <c r="H9" s="640"/>
      <c r="I9" s="640"/>
      <c r="J9" s="640"/>
      <c r="K9" s="641"/>
    </row>
    <row r="10" spans="1:11" ht="21.75" customHeight="1">
      <c r="A10" s="370" t="s">
        <v>1298</v>
      </c>
      <c r="B10" s="639"/>
      <c r="C10" s="640"/>
      <c r="D10" s="640" t="s">
        <v>238</v>
      </c>
      <c r="E10" s="640" t="s">
        <v>238</v>
      </c>
      <c r="F10" s="640"/>
      <c r="G10" s="640"/>
      <c r="H10" s="640"/>
      <c r="I10" s="640"/>
      <c r="J10" s="640"/>
      <c r="K10" s="641"/>
    </row>
    <row r="11" spans="1:11" ht="15.75" thickBot="1">
      <c r="A11" s="370" t="s">
        <v>1299</v>
      </c>
      <c r="B11" s="639"/>
      <c r="C11" s="640"/>
      <c r="D11" s="640" t="s">
        <v>1295</v>
      </c>
      <c r="E11" s="640" t="s">
        <v>1295</v>
      </c>
      <c r="F11" s="640"/>
      <c r="G11" s="640"/>
      <c r="H11" s="640"/>
      <c r="I11" s="640"/>
      <c r="J11" s="640"/>
      <c r="K11" s="641"/>
    </row>
    <row r="12" spans="1:11" ht="248.25" thickBot="1">
      <c r="A12" s="636" t="s">
        <v>1300</v>
      </c>
      <c r="B12" s="637" t="s">
        <v>1301</v>
      </c>
      <c r="C12" s="642" t="s">
        <v>1302</v>
      </c>
      <c r="D12" s="638" t="s">
        <v>1303</v>
      </c>
      <c r="E12" s="638" t="s">
        <v>1497</v>
      </c>
      <c r="F12" s="638" t="s">
        <v>1498</v>
      </c>
      <c r="G12" s="638" t="s">
        <v>1499</v>
      </c>
      <c r="H12" s="638" t="s">
        <v>1500</v>
      </c>
      <c r="I12" s="638" t="s">
        <v>1500</v>
      </c>
      <c r="J12" s="781" t="s">
        <v>1304</v>
      </c>
      <c r="K12" s="175" t="s">
        <v>1305</v>
      </c>
    </row>
    <row r="13" spans="1:11" ht="27.75" customHeight="1">
      <c r="A13" s="750" t="s">
        <v>1294</v>
      </c>
      <c r="B13" s="751"/>
      <c r="C13" s="752"/>
      <c r="D13" s="752">
        <v>120000</v>
      </c>
      <c r="E13" s="752">
        <v>14000</v>
      </c>
      <c r="F13" s="752"/>
      <c r="G13" s="752"/>
      <c r="H13" s="752"/>
      <c r="I13" s="752"/>
      <c r="J13" s="752"/>
      <c r="K13" s="753"/>
    </row>
    <row r="14" spans="1:11" ht="24" customHeight="1">
      <c r="A14" s="370" t="s">
        <v>870</v>
      </c>
      <c r="B14" s="639"/>
      <c r="C14" s="640"/>
      <c r="D14" s="640" t="s">
        <v>1306</v>
      </c>
      <c r="E14" s="640">
        <v>0</v>
      </c>
      <c r="F14" s="640" t="s">
        <v>1307</v>
      </c>
      <c r="G14" s="640"/>
      <c r="H14" s="640"/>
      <c r="I14" s="640"/>
      <c r="J14" s="640"/>
      <c r="K14" s="641"/>
    </row>
    <row r="15" spans="1:11" ht="22.5" customHeight="1">
      <c r="A15" s="370" t="s">
        <v>1296</v>
      </c>
      <c r="B15" s="639"/>
      <c r="C15" s="640"/>
      <c r="D15" s="640" t="s">
        <v>1295</v>
      </c>
      <c r="E15" s="640" t="s">
        <v>1295</v>
      </c>
      <c r="F15" s="640"/>
      <c r="G15" s="640"/>
      <c r="H15" s="640"/>
      <c r="I15" s="640"/>
      <c r="J15" s="640"/>
      <c r="K15" s="641"/>
    </row>
    <row r="16" spans="1:11" ht="27.75" customHeight="1">
      <c r="A16" s="370" t="s">
        <v>1297</v>
      </c>
      <c r="B16" s="639"/>
      <c r="C16" s="640"/>
      <c r="D16" s="640" t="s">
        <v>1295</v>
      </c>
      <c r="E16" s="640" t="s">
        <v>1308</v>
      </c>
      <c r="F16" s="640"/>
      <c r="G16" s="640"/>
      <c r="H16" s="640"/>
      <c r="I16" s="640"/>
      <c r="J16" s="640"/>
      <c r="K16" s="641"/>
    </row>
    <row r="17" spans="1:11">
      <c r="A17" s="370" t="s">
        <v>1298</v>
      </c>
      <c r="B17" s="639"/>
      <c r="C17" s="640"/>
      <c r="D17" s="640" t="s">
        <v>1295</v>
      </c>
      <c r="E17" s="640" t="s">
        <v>1295</v>
      </c>
      <c r="F17" s="640"/>
      <c r="G17" s="640"/>
      <c r="H17" s="640"/>
      <c r="I17" s="640"/>
      <c r="J17" s="640"/>
      <c r="K17" s="641"/>
    </row>
    <row r="18" spans="1:11" ht="15.75" thickBot="1">
      <c r="A18" s="370" t="s">
        <v>1299</v>
      </c>
      <c r="B18" s="639"/>
      <c r="C18" s="640"/>
      <c r="D18" s="640" t="s">
        <v>1309</v>
      </c>
      <c r="E18" s="640" t="s">
        <v>1295</v>
      </c>
      <c r="F18" s="640"/>
      <c r="G18" s="640"/>
      <c r="H18" s="640"/>
      <c r="I18" s="640"/>
      <c r="J18" s="640"/>
      <c r="K18" s="641"/>
    </row>
    <row r="19" spans="1:11" ht="214.5" thickBot="1">
      <c r="A19" s="636" t="s">
        <v>1310</v>
      </c>
      <c r="B19" s="637" t="s">
        <v>1501</v>
      </c>
      <c r="C19" s="642" t="s">
        <v>1311</v>
      </c>
      <c r="D19" s="638" t="s">
        <v>1502</v>
      </c>
      <c r="E19" s="638" t="s">
        <v>1312</v>
      </c>
      <c r="F19" s="782" t="s">
        <v>1503</v>
      </c>
      <c r="G19" s="782" t="s">
        <v>1504</v>
      </c>
      <c r="H19" s="782" t="s">
        <v>1504</v>
      </c>
      <c r="I19" s="782" t="s">
        <v>1504</v>
      </c>
      <c r="J19" s="781" t="s">
        <v>1313</v>
      </c>
      <c r="K19" s="175" t="s">
        <v>1314</v>
      </c>
    </row>
    <row r="20" spans="1:11" ht="21" customHeight="1">
      <c r="A20" s="750" t="s">
        <v>1294</v>
      </c>
      <c r="B20" s="751"/>
      <c r="C20" s="752"/>
      <c r="D20" s="752" t="s">
        <v>1295</v>
      </c>
      <c r="E20" s="752" t="s">
        <v>1315</v>
      </c>
      <c r="F20" s="752"/>
      <c r="G20" s="752"/>
      <c r="H20" s="752"/>
      <c r="I20" s="752"/>
      <c r="J20" s="752"/>
      <c r="K20" s="753"/>
    </row>
    <row r="21" spans="1:11" ht="20.25" customHeight="1">
      <c r="A21" s="370" t="s">
        <v>870</v>
      </c>
      <c r="B21" s="639"/>
      <c r="C21" s="640"/>
      <c r="D21" s="640" t="s">
        <v>1295</v>
      </c>
      <c r="E21" s="640" t="s">
        <v>1295</v>
      </c>
      <c r="F21" s="640"/>
      <c r="G21" s="640"/>
      <c r="H21" s="640"/>
      <c r="I21" s="640"/>
      <c r="J21" s="640"/>
      <c r="K21" s="641"/>
    </row>
    <row r="22" spans="1:11" ht="19.5" customHeight="1">
      <c r="A22" s="370" t="s">
        <v>1296</v>
      </c>
      <c r="B22" s="639"/>
      <c r="C22" s="640"/>
      <c r="D22" s="640" t="s">
        <v>1295</v>
      </c>
      <c r="E22" s="640" t="s">
        <v>1316</v>
      </c>
      <c r="F22" s="640"/>
      <c r="G22" s="640"/>
      <c r="H22" s="640"/>
      <c r="I22" s="640"/>
      <c r="J22" s="640"/>
      <c r="K22" s="641"/>
    </row>
    <row r="23" spans="1:11" ht="22.5" customHeight="1">
      <c r="A23" s="370" t="s">
        <v>1297</v>
      </c>
      <c r="B23" s="639"/>
      <c r="C23" s="640"/>
      <c r="D23" s="640" t="s">
        <v>1295</v>
      </c>
      <c r="E23" s="640" t="s">
        <v>1316</v>
      </c>
      <c r="F23" s="640"/>
      <c r="G23" s="640"/>
      <c r="H23" s="640"/>
      <c r="I23" s="640"/>
      <c r="J23" s="640"/>
      <c r="K23" s="641"/>
    </row>
    <row r="24" spans="1:11">
      <c r="A24" s="370" t="s">
        <v>1298</v>
      </c>
      <c r="B24" s="639"/>
      <c r="C24" s="640"/>
      <c r="D24" s="640" t="s">
        <v>1295</v>
      </c>
      <c r="E24" s="640" t="s">
        <v>1295</v>
      </c>
      <c r="F24" s="640"/>
      <c r="G24" s="640"/>
      <c r="H24" s="640"/>
      <c r="I24" s="640"/>
      <c r="J24" s="640"/>
      <c r="K24" s="641"/>
    </row>
    <row r="25" spans="1:11" ht="15.75" thickBot="1">
      <c r="A25" s="370" t="s">
        <v>1299</v>
      </c>
      <c r="B25" s="639"/>
      <c r="C25" s="640"/>
      <c r="D25" s="640" t="s">
        <v>1295</v>
      </c>
      <c r="E25" s="640" t="s">
        <v>1295</v>
      </c>
      <c r="F25" s="640"/>
      <c r="G25" s="640"/>
      <c r="H25" s="640"/>
      <c r="I25" s="640"/>
      <c r="J25" s="640"/>
      <c r="K25" s="641"/>
    </row>
    <row r="26" spans="1:11" ht="214.5" thickBot="1">
      <c r="A26" s="636" t="s">
        <v>1317</v>
      </c>
      <c r="B26" s="637" t="s">
        <v>1318</v>
      </c>
      <c r="C26" s="642" t="s">
        <v>1505</v>
      </c>
      <c r="D26" s="638" t="s">
        <v>1319</v>
      </c>
      <c r="E26" s="638" t="s">
        <v>1506</v>
      </c>
      <c r="F26" s="782" t="s">
        <v>1507</v>
      </c>
      <c r="G26" s="782" t="s">
        <v>1508</v>
      </c>
      <c r="H26" s="782" t="s">
        <v>1509</v>
      </c>
      <c r="I26" s="782" t="s">
        <v>1510</v>
      </c>
      <c r="J26" s="781" t="s">
        <v>1313</v>
      </c>
      <c r="K26" s="175" t="s">
        <v>1320</v>
      </c>
    </row>
    <row r="27" spans="1:11" ht="16.5" customHeight="1">
      <c r="A27" s="750" t="s">
        <v>1294</v>
      </c>
      <c r="B27" s="751"/>
      <c r="C27" s="752"/>
      <c r="D27" s="752" t="s">
        <v>1321</v>
      </c>
      <c r="E27" s="752" t="s">
        <v>1322</v>
      </c>
      <c r="F27" s="752"/>
      <c r="G27" s="752"/>
      <c r="H27" s="752"/>
      <c r="I27" s="752"/>
      <c r="J27" s="752"/>
      <c r="K27" s="753"/>
    </row>
    <row r="28" spans="1:11" ht="26.25" customHeight="1">
      <c r="A28" s="370" t="s">
        <v>870</v>
      </c>
      <c r="B28" s="639"/>
      <c r="C28" s="640"/>
      <c r="D28" s="643" t="s">
        <v>1323</v>
      </c>
      <c r="E28" s="643" t="s">
        <v>1324</v>
      </c>
      <c r="F28" s="643"/>
      <c r="G28" s="643"/>
      <c r="H28" s="643"/>
      <c r="I28" s="643"/>
      <c r="J28" s="640"/>
      <c r="K28" s="641"/>
    </row>
    <row r="29" spans="1:11" ht="24.75" customHeight="1">
      <c r="A29" s="370" t="s">
        <v>1296</v>
      </c>
      <c r="B29" s="639"/>
      <c r="C29" s="640"/>
      <c r="D29" s="643" t="s">
        <v>1295</v>
      </c>
      <c r="E29" s="643" t="s">
        <v>1295</v>
      </c>
      <c r="F29" s="643"/>
      <c r="G29" s="643"/>
      <c r="H29" s="643"/>
      <c r="I29" s="643"/>
      <c r="J29" s="640"/>
      <c r="K29" s="641"/>
    </row>
    <row r="30" spans="1:11" ht="23.25" customHeight="1">
      <c r="A30" s="370" t="s">
        <v>1297</v>
      </c>
      <c r="B30" s="639"/>
      <c r="C30" s="640"/>
      <c r="D30" s="643" t="s">
        <v>1295</v>
      </c>
      <c r="E30" s="643" t="s">
        <v>1295</v>
      </c>
      <c r="F30" s="643"/>
      <c r="G30" s="643"/>
      <c r="H30" s="643"/>
      <c r="I30" s="643"/>
      <c r="J30" s="640"/>
      <c r="K30" s="641"/>
    </row>
    <row r="31" spans="1:11" ht="17.25" customHeight="1">
      <c r="A31" s="370" t="s">
        <v>1325</v>
      </c>
      <c r="B31" s="639"/>
      <c r="C31" s="640"/>
      <c r="D31" s="643" t="s">
        <v>1295</v>
      </c>
      <c r="E31" s="643" t="s">
        <v>1308</v>
      </c>
      <c r="F31" s="643"/>
      <c r="G31" s="643"/>
      <c r="H31" s="643"/>
      <c r="I31" s="643"/>
      <c r="J31" s="640"/>
      <c r="K31" s="641"/>
    </row>
    <row r="32" spans="1:11">
      <c r="A32" s="370" t="s">
        <v>1298</v>
      </c>
      <c r="B32" s="639"/>
      <c r="C32" s="640"/>
      <c r="D32" s="643">
        <v>10000</v>
      </c>
      <c r="E32" s="643" t="s">
        <v>1326</v>
      </c>
      <c r="F32" s="643"/>
      <c r="G32" s="643"/>
      <c r="H32" s="643"/>
      <c r="I32" s="643"/>
      <c r="J32" s="640"/>
      <c r="K32" s="641"/>
    </row>
    <row r="33" spans="1:11" ht="15.75" thickBot="1">
      <c r="A33" s="370" t="s">
        <v>1299</v>
      </c>
      <c r="B33" s="639"/>
      <c r="C33" s="640"/>
      <c r="D33" s="643" t="s">
        <v>1295</v>
      </c>
      <c r="E33" s="643" t="s">
        <v>1295</v>
      </c>
      <c r="F33" s="643"/>
      <c r="G33" s="643"/>
      <c r="H33" s="643"/>
      <c r="I33" s="643"/>
      <c r="J33" s="640"/>
      <c r="K33" s="641"/>
    </row>
    <row r="34" spans="1:11" ht="409.6" thickBot="1">
      <c r="A34" s="636" t="s">
        <v>1327</v>
      </c>
      <c r="B34" s="637" t="s">
        <v>1328</v>
      </c>
      <c r="C34" s="642" t="s">
        <v>1329</v>
      </c>
      <c r="D34" s="638" t="s">
        <v>1330</v>
      </c>
      <c r="E34" s="638" t="s">
        <v>1511</v>
      </c>
      <c r="F34" s="782" t="s">
        <v>1512</v>
      </c>
      <c r="G34" s="782" t="s">
        <v>1331</v>
      </c>
      <c r="H34" s="782" t="s">
        <v>1331</v>
      </c>
      <c r="I34" s="782" t="s">
        <v>1331</v>
      </c>
      <c r="J34" s="781" t="s">
        <v>1332</v>
      </c>
      <c r="K34" s="175" t="s">
        <v>1333</v>
      </c>
    </row>
    <row r="35" spans="1:11" ht="21.75" customHeight="1">
      <c r="A35" s="750" t="s">
        <v>1294</v>
      </c>
      <c r="B35" s="751"/>
      <c r="C35" s="752"/>
      <c r="D35" s="752" t="s">
        <v>1334</v>
      </c>
      <c r="E35" s="752">
        <v>200000</v>
      </c>
      <c r="F35" s="752"/>
      <c r="G35" s="752"/>
      <c r="H35" s="752"/>
      <c r="I35" s="752"/>
      <c r="J35" s="752"/>
      <c r="K35" s="753"/>
    </row>
    <row r="36" spans="1:11" ht="18" customHeight="1">
      <c r="A36" s="370" t="s">
        <v>870</v>
      </c>
      <c r="B36" s="639"/>
      <c r="C36" s="640"/>
      <c r="D36" s="640" t="s">
        <v>1295</v>
      </c>
      <c r="E36" s="640" t="s">
        <v>1295</v>
      </c>
      <c r="F36" s="640"/>
      <c r="G36" s="640"/>
      <c r="H36" s="640"/>
      <c r="I36" s="640"/>
      <c r="J36" s="640"/>
      <c r="K36" s="641"/>
    </row>
    <row r="37" spans="1:11" ht="23.25" customHeight="1">
      <c r="A37" s="370" t="s">
        <v>1296</v>
      </c>
      <c r="B37" s="639"/>
      <c r="C37" s="640"/>
      <c r="D37" s="640" t="s">
        <v>1295</v>
      </c>
      <c r="E37" s="640" t="s">
        <v>1295</v>
      </c>
      <c r="F37" s="640"/>
      <c r="G37" s="640"/>
      <c r="H37" s="640"/>
      <c r="I37" s="640"/>
      <c r="J37" s="640"/>
      <c r="K37" s="641"/>
    </row>
    <row r="38" spans="1:11" ht="26.25" customHeight="1">
      <c r="A38" s="370" t="s">
        <v>1297</v>
      </c>
      <c r="B38" s="639"/>
      <c r="C38" s="640"/>
      <c r="D38" s="640" t="s">
        <v>1315</v>
      </c>
      <c r="E38" s="640" t="s">
        <v>1315</v>
      </c>
      <c r="F38" s="640"/>
      <c r="G38" s="640"/>
      <c r="H38" s="640"/>
      <c r="I38" s="640"/>
      <c r="J38" s="640"/>
      <c r="K38" s="641"/>
    </row>
    <row r="39" spans="1:11" ht="22.5" customHeight="1">
      <c r="A39" s="370" t="s">
        <v>1335</v>
      </c>
      <c r="B39" s="639"/>
      <c r="C39" s="640"/>
      <c r="D39" s="640" t="s">
        <v>1315</v>
      </c>
      <c r="E39" s="640" t="s">
        <v>1315</v>
      </c>
      <c r="F39" s="640"/>
      <c r="G39" s="640"/>
      <c r="H39" s="640"/>
      <c r="I39" s="640"/>
      <c r="J39" s="640"/>
      <c r="K39" s="641"/>
    </row>
    <row r="40" spans="1:11">
      <c r="A40" s="370" t="s">
        <v>1298</v>
      </c>
      <c r="B40" s="639"/>
      <c r="C40" s="640"/>
      <c r="D40" s="640" t="s">
        <v>1295</v>
      </c>
      <c r="E40" s="640" t="s">
        <v>1295</v>
      </c>
      <c r="F40" s="640"/>
      <c r="G40" s="640"/>
      <c r="H40" s="640"/>
      <c r="I40" s="640"/>
      <c r="J40" s="640"/>
      <c r="K40" s="641"/>
    </row>
    <row r="41" spans="1:11" ht="15.75" thickBot="1">
      <c r="A41" s="370" t="s">
        <v>1299</v>
      </c>
      <c r="B41" s="639"/>
      <c r="C41" s="640"/>
      <c r="D41" s="640" t="s">
        <v>1295</v>
      </c>
      <c r="E41" s="640" t="s">
        <v>1295</v>
      </c>
      <c r="F41" s="640"/>
      <c r="G41" s="640"/>
      <c r="H41" s="640"/>
      <c r="I41" s="640"/>
      <c r="J41" s="640"/>
      <c r="K41" s="641"/>
    </row>
    <row r="42" spans="1:11" ht="214.5" thickBot="1">
      <c r="A42" s="636" t="s">
        <v>1336</v>
      </c>
      <c r="B42" s="637" t="s">
        <v>1337</v>
      </c>
      <c r="C42" s="642" t="s">
        <v>1338</v>
      </c>
      <c r="D42" s="638" t="s">
        <v>1339</v>
      </c>
      <c r="E42" s="644" t="s">
        <v>1513</v>
      </c>
      <c r="F42" s="789" t="s">
        <v>1340</v>
      </c>
      <c r="G42" s="782" t="s">
        <v>1340</v>
      </c>
      <c r="H42" s="782" t="s">
        <v>1340</v>
      </c>
      <c r="I42" s="789" t="s">
        <v>1340</v>
      </c>
      <c r="J42" s="781" t="s">
        <v>1313</v>
      </c>
      <c r="K42" s="175" t="s">
        <v>1341</v>
      </c>
    </row>
    <row r="43" spans="1:11" ht="23.25" customHeight="1">
      <c r="A43" s="750" t="s">
        <v>1294</v>
      </c>
      <c r="B43" s="751"/>
      <c r="C43" s="752"/>
      <c r="D43" s="752" t="s">
        <v>1295</v>
      </c>
      <c r="E43" s="752" t="s">
        <v>1295</v>
      </c>
      <c r="F43" s="752"/>
      <c r="G43" s="752"/>
      <c r="H43" s="752"/>
      <c r="I43" s="752"/>
      <c r="J43" s="752"/>
      <c r="K43" s="753"/>
    </row>
    <row r="44" spans="1:11" ht="22.5" customHeight="1">
      <c r="A44" s="370" t="s">
        <v>870</v>
      </c>
      <c r="B44" s="639"/>
      <c r="C44" s="640"/>
      <c r="D44" s="640" t="s">
        <v>1295</v>
      </c>
      <c r="E44" s="640" t="s">
        <v>1295</v>
      </c>
      <c r="F44" s="640"/>
      <c r="G44" s="640"/>
      <c r="H44" s="640"/>
      <c r="I44" s="640"/>
      <c r="J44" s="640"/>
      <c r="K44" s="641"/>
    </row>
    <row r="45" spans="1:11" ht="30" customHeight="1">
      <c r="A45" s="370" t="s">
        <v>1296</v>
      </c>
      <c r="B45" s="639"/>
      <c r="C45" s="640"/>
      <c r="D45" s="640" t="s">
        <v>1295</v>
      </c>
      <c r="E45" s="640" t="s">
        <v>1295</v>
      </c>
      <c r="F45" s="640"/>
      <c r="G45" s="640"/>
      <c r="H45" s="640"/>
      <c r="I45" s="640"/>
      <c r="J45" s="640"/>
      <c r="K45" s="641"/>
    </row>
    <row r="46" spans="1:11" ht="25.5" customHeight="1">
      <c r="A46" s="370" t="s">
        <v>1297</v>
      </c>
      <c r="B46" s="639"/>
      <c r="C46" s="640"/>
      <c r="D46" s="640" t="s">
        <v>1295</v>
      </c>
      <c r="E46" s="640" t="s">
        <v>1295</v>
      </c>
      <c r="F46" s="640"/>
      <c r="G46" s="640"/>
      <c r="H46" s="640"/>
      <c r="I46" s="640"/>
      <c r="J46" s="640"/>
      <c r="K46" s="641"/>
    </row>
    <row r="47" spans="1:11" ht="22.5" customHeight="1">
      <c r="A47" s="370" t="s">
        <v>1298</v>
      </c>
      <c r="B47" s="639"/>
      <c r="C47" s="640"/>
      <c r="D47" s="640" t="s">
        <v>238</v>
      </c>
      <c r="E47" s="640" t="s">
        <v>1295</v>
      </c>
      <c r="F47" s="640"/>
      <c r="G47" s="640"/>
      <c r="H47" s="640"/>
      <c r="I47" s="640"/>
      <c r="J47" s="640"/>
      <c r="K47" s="641"/>
    </row>
    <row r="48" spans="1:11" ht="15.75" thickBot="1">
      <c r="A48" s="370" t="s">
        <v>1299</v>
      </c>
      <c r="B48" s="639"/>
      <c r="C48" s="640"/>
      <c r="D48" s="640" t="s">
        <v>1295</v>
      </c>
      <c r="E48" s="640" t="s">
        <v>1295</v>
      </c>
      <c r="F48" s="640"/>
      <c r="G48" s="640"/>
      <c r="H48" s="640"/>
      <c r="I48" s="640"/>
      <c r="J48" s="640"/>
      <c r="K48" s="641"/>
    </row>
    <row r="49" spans="1:11" ht="237" thickBot="1">
      <c r="A49" s="636" t="s">
        <v>1342</v>
      </c>
      <c r="B49" s="637" t="s">
        <v>1343</v>
      </c>
      <c r="C49" s="642" t="s">
        <v>1344</v>
      </c>
      <c r="D49" s="638" t="s">
        <v>1345</v>
      </c>
      <c r="E49" s="638" t="s">
        <v>1346</v>
      </c>
      <c r="F49" s="782" t="s">
        <v>1346</v>
      </c>
      <c r="G49" s="782" t="s">
        <v>1514</v>
      </c>
      <c r="H49" s="782" t="s">
        <v>1346</v>
      </c>
      <c r="I49" s="782" t="s">
        <v>1514</v>
      </c>
      <c r="J49" s="781" t="s">
        <v>1347</v>
      </c>
      <c r="K49" s="175" t="s">
        <v>1348</v>
      </c>
    </row>
    <row r="50" spans="1:11" ht="24" customHeight="1">
      <c r="A50" s="750" t="s">
        <v>1294</v>
      </c>
      <c r="B50" s="751"/>
      <c r="C50" s="752"/>
      <c r="D50" s="752" t="s">
        <v>1295</v>
      </c>
      <c r="E50" s="752" t="s">
        <v>1349</v>
      </c>
      <c r="F50" s="752"/>
      <c r="G50" s="752"/>
      <c r="H50" s="752"/>
      <c r="I50" s="752"/>
      <c r="J50" s="752"/>
      <c r="K50" s="753"/>
    </row>
    <row r="51" spans="1:11" ht="24" customHeight="1">
      <c r="A51" s="370" t="s">
        <v>870</v>
      </c>
      <c r="B51" s="639"/>
      <c r="C51" s="640"/>
      <c r="D51" s="640" t="s">
        <v>1295</v>
      </c>
      <c r="E51" s="640" t="s">
        <v>1295</v>
      </c>
      <c r="F51" s="640"/>
      <c r="G51" s="640"/>
      <c r="H51" s="640"/>
      <c r="I51" s="640"/>
      <c r="J51" s="640"/>
      <c r="K51" s="641"/>
    </row>
    <row r="52" spans="1:11" ht="24.75" customHeight="1">
      <c r="A52" s="370" t="s">
        <v>1296</v>
      </c>
      <c r="B52" s="639"/>
      <c r="C52" s="640"/>
      <c r="D52" s="640" t="s">
        <v>1295</v>
      </c>
      <c r="E52" s="640" t="s">
        <v>1349</v>
      </c>
      <c r="F52" s="640"/>
      <c r="G52" s="640"/>
      <c r="H52" s="640"/>
      <c r="I52" s="640"/>
      <c r="J52" s="640"/>
      <c r="K52" s="641"/>
    </row>
    <row r="53" spans="1:11" ht="25.5" customHeight="1">
      <c r="A53" s="370" t="s">
        <v>1297</v>
      </c>
      <c r="B53" s="639"/>
      <c r="C53" s="640"/>
      <c r="D53" s="640" t="s">
        <v>1295</v>
      </c>
      <c r="E53" s="640" t="s">
        <v>1295</v>
      </c>
      <c r="F53" s="640"/>
      <c r="G53" s="640"/>
      <c r="H53" s="640"/>
      <c r="I53" s="640"/>
      <c r="J53" s="640"/>
      <c r="K53" s="641"/>
    </row>
    <row r="54" spans="1:11" ht="21" customHeight="1">
      <c r="A54" s="370" t="s">
        <v>1298</v>
      </c>
      <c r="B54" s="639"/>
      <c r="C54" s="640"/>
      <c r="D54" s="640" t="s">
        <v>238</v>
      </c>
      <c r="E54" s="640" t="s">
        <v>1295</v>
      </c>
      <c r="F54" s="640"/>
      <c r="G54" s="640"/>
      <c r="H54" s="640"/>
      <c r="I54" s="640"/>
      <c r="J54" s="640"/>
      <c r="K54" s="641"/>
    </row>
    <row r="55" spans="1:11" ht="15.75" thickBot="1">
      <c r="A55" s="370" t="s">
        <v>1299</v>
      </c>
      <c r="B55" s="639"/>
      <c r="C55" s="640"/>
      <c r="D55" s="640" t="s">
        <v>1295</v>
      </c>
      <c r="E55" s="640" t="s">
        <v>1295</v>
      </c>
      <c r="F55" s="640"/>
      <c r="G55" s="640"/>
      <c r="H55" s="640"/>
      <c r="I55" s="640"/>
      <c r="J55" s="640"/>
      <c r="K55" s="641"/>
    </row>
    <row r="56" spans="1:11" ht="158.25" thickBot="1">
      <c r="A56" s="636" t="s">
        <v>1350</v>
      </c>
      <c r="B56" s="637" t="s">
        <v>1351</v>
      </c>
      <c r="C56" s="642" t="s">
        <v>1352</v>
      </c>
      <c r="D56" s="638" t="s">
        <v>1353</v>
      </c>
      <c r="E56" s="638" t="s">
        <v>1354</v>
      </c>
      <c r="F56" s="782"/>
      <c r="G56" s="782"/>
      <c r="H56" s="782"/>
      <c r="I56" s="782"/>
      <c r="J56" s="781" t="s">
        <v>1355</v>
      </c>
      <c r="K56" s="175" t="s">
        <v>1356</v>
      </c>
    </row>
    <row r="57" spans="1:11" ht="22.5" customHeight="1">
      <c r="A57" s="750" t="s">
        <v>1294</v>
      </c>
      <c r="B57" s="751"/>
      <c r="C57" s="752"/>
      <c r="D57" s="752">
        <v>50000</v>
      </c>
      <c r="E57" s="752">
        <v>15000</v>
      </c>
      <c r="F57" s="752"/>
      <c r="G57" s="752"/>
      <c r="H57" s="752"/>
      <c r="I57" s="752"/>
      <c r="J57" s="752"/>
      <c r="K57" s="753"/>
    </row>
    <row r="58" spans="1:11" ht="27.75" customHeight="1">
      <c r="A58" s="370" t="s">
        <v>870</v>
      </c>
      <c r="B58" s="639"/>
      <c r="C58" s="640"/>
      <c r="D58" s="640" t="s">
        <v>1295</v>
      </c>
      <c r="E58" s="640" t="s">
        <v>1295</v>
      </c>
      <c r="F58" s="640"/>
      <c r="G58" s="640"/>
      <c r="H58" s="640"/>
      <c r="I58" s="640"/>
      <c r="J58" s="640"/>
      <c r="K58" s="641"/>
    </row>
    <row r="59" spans="1:11" ht="24" customHeight="1">
      <c r="A59" s="370" t="s">
        <v>1296</v>
      </c>
      <c r="B59" s="639"/>
      <c r="C59" s="640"/>
      <c r="D59" s="640" t="s">
        <v>1295</v>
      </c>
      <c r="E59" s="640" t="s">
        <v>1295</v>
      </c>
      <c r="F59" s="640"/>
      <c r="G59" s="640"/>
      <c r="H59" s="640"/>
      <c r="I59" s="640"/>
      <c r="J59" s="640"/>
      <c r="K59" s="641"/>
    </row>
    <row r="60" spans="1:11" ht="22.5" customHeight="1">
      <c r="A60" s="370" t="s">
        <v>1297</v>
      </c>
      <c r="B60" s="639"/>
      <c r="C60" s="640"/>
      <c r="D60" s="640" t="s">
        <v>1295</v>
      </c>
      <c r="E60" s="640" t="s">
        <v>1295</v>
      </c>
      <c r="F60" s="640"/>
      <c r="G60" s="640"/>
      <c r="H60" s="640"/>
      <c r="I60" s="640"/>
      <c r="J60" s="640"/>
      <c r="K60" s="641"/>
    </row>
    <row r="61" spans="1:11">
      <c r="A61" s="370" t="s">
        <v>1298</v>
      </c>
      <c r="B61" s="639"/>
      <c r="C61" s="640"/>
      <c r="D61" s="640" t="s">
        <v>1295</v>
      </c>
      <c r="E61" s="640" t="s">
        <v>1295</v>
      </c>
      <c r="F61" s="640"/>
      <c r="G61" s="640"/>
      <c r="H61" s="640"/>
      <c r="I61" s="640"/>
      <c r="J61" s="640"/>
      <c r="K61" s="641"/>
    </row>
    <row r="62" spans="1:11" ht="15.75" thickBot="1">
      <c r="A62" s="370" t="s">
        <v>1299</v>
      </c>
      <c r="B62" s="639"/>
      <c r="C62" s="640"/>
      <c r="D62" s="640">
        <v>50000</v>
      </c>
      <c r="E62" s="640">
        <v>15000</v>
      </c>
      <c r="F62" s="640"/>
      <c r="G62" s="640"/>
      <c r="H62" s="640"/>
      <c r="I62" s="640"/>
      <c r="J62" s="640"/>
      <c r="K62" s="641"/>
    </row>
    <row r="63" spans="1:11" ht="214.5" thickBot="1">
      <c r="A63" s="636" t="s">
        <v>1357</v>
      </c>
      <c r="B63" s="637" t="s">
        <v>1358</v>
      </c>
      <c r="C63" s="642" t="s">
        <v>1359</v>
      </c>
      <c r="D63" s="638" t="s">
        <v>1360</v>
      </c>
      <c r="E63" s="638" t="s">
        <v>1361</v>
      </c>
      <c r="F63" s="782" t="s">
        <v>193</v>
      </c>
      <c r="G63" s="782" t="s">
        <v>193</v>
      </c>
      <c r="H63" s="782" t="s">
        <v>193</v>
      </c>
      <c r="I63" s="782" t="s">
        <v>193</v>
      </c>
      <c r="J63" s="781" t="s">
        <v>1362</v>
      </c>
      <c r="K63" s="175" t="s">
        <v>1356</v>
      </c>
    </row>
    <row r="64" spans="1:11" ht="21.75" customHeight="1">
      <c r="A64" s="750" t="s">
        <v>1294</v>
      </c>
      <c r="B64" s="751"/>
      <c r="C64" s="752"/>
      <c r="D64" s="752" t="s">
        <v>1295</v>
      </c>
      <c r="E64" s="752" t="s">
        <v>1326</v>
      </c>
      <c r="F64" s="752"/>
      <c r="G64" s="752"/>
      <c r="H64" s="752"/>
      <c r="I64" s="752"/>
      <c r="J64" s="752"/>
      <c r="K64" s="753"/>
    </row>
    <row r="65" spans="1:11" ht="24" customHeight="1">
      <c r="A65" s="370" t="s">
        <v>870</v>
      </c>
      <c r="B65" s="639"/>
      <c r="C65" s="640"/>
      <c r="D65" s="640" t="s">
        <v>1295</v>
      </c>
      <c r="E65" s="640" t="s">
        <v>1295</v>
      </c>
      <c r="F65" s="640"/>
      <c r="G65" s="640"/>
      <c r="H65" s="640"/>
      <c r="I65" s="640"/>
      <c r="J65" s="640"/>
      <c r="K65" s="641"/>
    </row>
    <row r="66" spans="1:11" ht="27.75" customHeight="1">
      <c r="A66" s="370" t="s">
        <v>1296</v>
      </c>
      <c r="B66" s="639"/>
      <c r="C66" s="640"/>
      <c r="D66" s="640" t="s">
        <v>1295</v>
      </c>
      <c r="E66" s="640" t="s">
        <v>1295</v>
      </c>
      <c r="F66" s="640"/>
      <c r="G66" s="640"/>
      <c r="H66" s="640"/>
      <c r="I66" s="640"/>
      <c r="J66" s="640"/>
      <c r="K66" s="641"/>
    </row>
    <row r="67" spans="1:11" ht="22.5" customHeight="1">
      <c r="A67" s="370" t="s">
        <v>1297</v>
      </c>
      <c r="B67" s="639"/>
      <c r="C67" s="640"/>
      <c r="D67" s="640" t="s">
        <v>1295</v>
      </c>
      <c r="E67" s="640" t="s">
        <v>1295</v>
      </c>
      <c r="F67" s="640"/>
      <c r="G67" s="640"/>
      <c r="H67" s="640"/>
      <c r="I67" s="640"/>
      <c r="J67" s="640"/>
      <c r="K67" s="641"/>
    </row>
    <row r="68" spans="1:11" ht="20.25" customHeight="1">
      <c r="A68" s="370" t="s">
        <v>1325</v>
      </c>
      <c r="B68" s="639"/>
      <c r="C68" s="640"/>
      <c r="D68" s="640" t="s">
        <v>1295</v>
      </c>
      <c r="E68" s="640" t="s">
        <v>1326</v>
      </c>
      <c r="F68" s="640"/>
      <c r="G68" s="640"/>
      <c r="H68" s="640"/>
      <c r="I68" s="640"/>
      <c r="J68" s="640"/>
      <c r="K68" s="641"/>
    </row>
    <row r="69" spans="1:11" ht="21.75" customHeight="1">
      <c r="A69" s="370" t="s">
        <v>1298</v>
      </c>
      <c r="B69" s="639"/>
      <c r="C69" s="640"/>
      <c r="D69" s="640" t="s">
        <v>238</v>
      </c>
      <c r="E69" s="640" t="s">
        <v>1295</v>
      </c>
      <c r="F69" s="640"/>
      <c r="G69" s="640"/>
      <c r="H69" s="640"/>
      <c r="I69" s="640"/>
      <c r="J69" s="640"/>
      <c r="K69" s="641"/>
    </row>
    <row r="70" spans="1:11">
      <c r="A70" s="370" t="s">
        <v>1299</v>
      </c>
      <c r="B70" s="639"/>
      <c r="C70" s="640"/>
      <c r="D70" s="640" t="s">
        <v>1295</v>
      </c>
      <c r="E70" s="640" t="s">
        <v>1295</v>
      </c>
      <c r="F70" s="640"/>
      <c r="G70" s="640"/>
      <c r="H70" s="640"/>
      <c r="I70" s="640"/>
      <c r="J70" s="640"/>
      <c r="K70" s="641"/>
    </row>
    <row r="71" spans="1:11" ht="15.75" customHeight="1" thickBot="1">
      <c r="A71" s="1130" t="s">
        <v>1363</v>
      </c>
      <c r="B71" s="1130"/>
      <c r="C71" s="1130"/>
      <c r="D71" s="1130"/>
      <c r="E71" s="1130"/>
      <c r="F71" s="1130"/>
      <c r="G71" s="1130"/>
      <c r="H71" s="1130"/>
      <c r="I71" s="1130"/>
      <c r="J71" s="1130"/>
      <c r="K71" s="1130"/>
    </row>
    <row r="72" spans="1:11" ht="169.5" thickBot="1">
      <c r="A72" s="636" t="s">
        <v>1364</v>
      </c>
      <c r="B72" s="637" t="s">
        <v>1365</v>
      </c>
      <c r="C72" s="642" t="s">
        <v>1366</v>
      </c>
      <c r="D72" s="638" t="s">
        <v>1367</v>
      </c>
      <c r="E72" s="638" t="s">
        <v>1367</v>
      </c>
      <c r="F72" s="638" t="s">
        <v>1367</v>
      </c>
      <c r="G72" s="638" t="s">
        <v>1367</v>
      </c>
      <c r="H72" s="638" t="s">
        <v>1367</v>
      </c>
      <c r="I72" s="638" t="s">
        <v>1367</v>
      </c>
      <c r="J72" s="781" t="s">
        <v>1362</v>
      </c>
      <c r="K72" s="175"/>
    </row>
    <row r="73" spans="1:11" ht="270.75" thickBot="1">
      <c r="A73" s="636" t="s">
        <v>1368</v>
      </c>
      <c r="B73" s="637" t="s">
        <v>1369</v>
      </c>
      <c r="C73" s="642" t="s">
        <v>1370</v>
      </c>
      <c r="D73" s="638" t="s">
        <v>1371</v>
      </c>
      <c r="E73" s="638" t="s">
        <v>1372</v>
      </c>
      <c r="F73" s="782" t="s">
        <v>1515</v>
      </c>
      <c r="G73" s="782" t="s">
        <v>1515</v>
      </c>
      <c r="H73" s="782" t="s">
        <v>1515</v>
      </c>
      <c r="I73" s="782" t="s">
        <v>1515</v>
      </c>
      <c r="J73" s="781" t="s">
        <v>1362</v>
      </c>
      <c r="K73" s="175" t="s">
        <v>1373</v>
      </c>
    </row>
    <row r="74" spans="1:11" ht="21" customHeight="1">
      <c r="A74" s="750" t="s">
        <v>1294</v>
      </c>
      <c r="B74" s="751"/>
      <c r="C74" s="752"/>
      <c r="D74" s="752" t="s">
        <v>1295</v>
      </c>
      <c r="E74" s="752" t="s">
        <v>1374</v>
      </c>
      <c r="F74" s="752"/>
      <c r="G74" s="752"/>
      <c r="H74" s="752"/>
      <c r="I74" s="752"/>
      <c r="J74" s="752"/>
      <c r="K74" s="753"/>
    </row>
    <row r="75" spans="1:11" ht="18" customHeight="1">
      <c r="A75" s="370" t="s">
        <v>870</v>
      </c>
      <c r="B75" s="639"/>
      <c r="C75" s="640"/>
      <c r="D75" s="640" t="s">
        <v>1295</v>
      </c>
      <c r="E75" s="640" t="s">
        <v>1295</v>
      </c>
      <c r="F75" s="640"/>
      <c r="G75" s="640"/>
      <c r="H75" s="640"/>
      <c r="I75" s="640"/>
      <c r="J75" s="640"/>
      <c r="K75" s="641"/>
    </row>
    <row r="76" spans="1:11" ht="28.5" customHeight="1">
      <c r="A76" s="370" t="s">
        <v>1296</v>
      </c>
      <c r="B76" s="639"/>
      <c r="C76" s="640"/>
      <c r="D76" s="640" t="s">
        <v>1295</v>
      </c>
      <c r="E76" s="640" t="s">
        <v>1295</v>
      </c>
      <c r="F76" s="640"/>
      <c r="G76" s="640"/>
      <c r="H76" s="640"/>
      <c r="I76" s="640"/>
      <c r="J76" s="640"/>
      <c r="K76" s="641"/>
    </row>
    <row r="77" spans="1:11" ht="27.75" customHeight="1">
      <c r="A77" s="370" t="s">
        <v>1297</v>
      </c>
      <c r="B77" s="639"/>
      <c r="C77" s="640"/>
      <c r="D77" s="640" t="s">
        <v>1295</v>
      </c>
      <c r="E77" s="640" t="s">
        <v>1374</v>
      </c>
      <c r="F77" s="640"/>
      <c r="G77" s="640"/>
      <c r="H77" s="640"/>
      <c r="I77" s="640"/>
      <c r="J77" s="640"/>
      <c r="K77" s="641"/>
    </row>
    <row r="78" spans="1:11">
      <c r="A78" s="370" t="s">
        <v>1298</v>
      </c>
      <c r="B78" s="639"/>
      <c r="C78" s="640"/>
      <c r="D78" s="640" t="s">
        <v>1295</v>
      </c>
      <c r="E78" s="640" t="s">
        <v>1295</v>
      </c>
      <c r="F78" s="640"/>
      <c r="G78" s="640"/>
      <c r="H78" s="640"/>
      <c r="I78" s="640"/>
      <c r="J78" s="640"/>
      <c r="K78" s="641"/>
    </row>
    <row r="79" spans="1:11" ht="15.75" thickBot="1">
      <c r="A79" s="370" t="s">
        <v>1299</v>
      </c>
      <c r="B79" s="639"/>
      <c r="C79" s="640"/>
      <c r="D79" s="640" t="s">
        <v>1295</v>
      </c>
      <c r="E79" s="640" t="s">
        <v>1295</v>
      </c>
      <c r="F79" s="640"/>
      <c r="G79" s="640"/>
      <c r="H79" s="640"/>
      <c r="I79" s="640"/>
      <c r="J79" s="640"/>
      <c r="K79" s="641"/>
    </row>
    <row r="80" spans="1:11" ht="315.75" thickBot="1">
      <c r="A80" s="500" t="s">
        <v>1375</v>
      </c>
      <c r="B80" s="501" t="s">
        <v>1376</v>
      </c>
      <c r="C80" s="529" t="s">
        <v>1377</v>
      </c>
      <c r="D80" s="645" t="s">
        <v>1378</v>
      </c>
      <c r="E80" s="645" t="s">
        <v>1516</v>
      </c>
      <c r="F80" s="754" t="s">
        <v>1517</v>
      </c>
      <c r="G80" s="754" t="s">
        <v>1518</v>
      </c>
      <c r="H80" s="754" t="s">
        <v>1518</v>
      </c>
      <c r="I80" s="754" t="s">
        <v>1519</v>
      </c>
      <c r="J80" s="646" t="s">
        <v>1379</v>
      </c>
      <c r="K80" s="529"/>
    </row>
    <row r="81" spans="1:11" ht="23.25" customHeight="1">
      <c r="A81" s="750" t="s">
        <v>1294</v>
      </c>
      <c r="B81" s="751"/>
      <c r="C81" s="752"/>
      <c r="D81" s="752" t="s">
        <v>1315</v>
      </c>
      <c r="E81" s="752">
        <v>100000</v>
      </c>
      <c r="F81" s="752"/>
      <c r="G81" s="752"/>
      <c r="H81" s="752"/>
      <c r="I81" s="752"/>
      <c r="J81" s="752"/>
      <c r="K81" s="753"/>
    </row>
    <row r="82" spans="1:11" ht="19.5" customHeight="1">
      <c r="A82" s="370" t="s">
        <v>870</v>
      </c>
      <c r="B82" s="639"/>
      <c r="C82" s="640"/>
      <c r="D82" s="640" t="s">
        <v>1295</v>
      </c>
      <c r="E82" s="640" t="s">
        <v>1295</v>
      </c>
      <c r="F82" s="640"/>
      <c r="G82" s="640"/>
      <c r="H82" s="640"/>
      <c r="I82" s="640"/>
      <c r="J82" s="640"/>
      <c r="K82" s="641"/>
    </row>
    <row r="83" spans="1:11" ht="25.5" customHeight="1">
      <c r="A83" s="370" t="s">
        <v>1296</v>
      </c>
      <c r="B83" s="639"/>
      <c r="C83" s="640"/>
      <c r="D83" s="640" t="s">
        <v>1295</v>
      </c>
      <c r="E83" s="640" t="s">
        <v>1295</v>
      </c>
      <c r="F83" s="640"/>
      <c r="G83" s="640"/>
      <c r="H83" s="640"/>
      <c r="I83" s="640"/>
      <c r="J83" s="640"/>
      <c r="K83" s="641"/>
    </row>
    <row r="84" spans="1:11" ht="21" customHeight="1">
      <c r="A84" s="370" t="s">
        <v>1297</v>
      </c>
      <c r="B84" s="639"/>
      <c r="C84" s="640"/>
      <c r="D84" s="640" t="s">
        <v>1295</v>
      </c>
      <c r="E84" s="640" t="s">
        <v>1295</v>
      </c>
      <c r="F84" s="640"/>
      <c r="G84" s="640"/>
      <c r="H84" s="640"/>
      <c r="I84" s="640"/>
      <c r="J84" s="640"/>
      <c r="K84" s="641"/>
    </row>
    <row r="85" spans="1:11" ht="19.5" customHeight="1">
      <c r="A85" s="370" t="s">
        <v>1325</v>
      </c>
      <c r="B85" s="639"/>
      <c r="C85" s="640"/>
      <c r="D85" s="640" t="s">
        <v>1315</v>
      </c>
      <c r="E85" s="640" t="s">
        <v>1315</v>
      </c>
      <c r="F85" s="640"/>
      <c r="G85" s="640"/>
      <c r="H85" s="640"/>
      <c r="I85" s="640"/>
      <c r="J85" s="640"/>
      <c r="K85" s="641"/>
    </row>
    <row r="86" spans="1:11" ht="17.25" customHeight="1">
      <c r="A86" s="370" t="s">
        <v>1298</v>
      </c>
      <c r="B86" s="639"/>
      <c r="C86" s="640"/>
      <c r="D86" s="640" t="s">
        <v>238</v>
      </c>
      <c r="E86" s="640" t="s">
        <v>1295</v>
      </c>
      <c r="F86" s="640"/>
      <c r="G86" s="640"/>
      <c r="H86" s="640"/>
      <c r="I86" s="640"/>
      <c r="J86" s="640"/>
      <c r="K86" s="641"/>
    </row>
    <row r="87" spans="1:11" ht="15.75" thickBot="1">
      <c r="A87" s="370" t="s">
        <v>1299</v>
      </c>
      <c r="B87" s="639"/>
      <c r="C87" s="640"/>
      <c r="D87" s="640" t="s">
        <v>1295</v>
      </c>
      <c r="E87" s="640" t="s">
        <v>1295</v>
      </c>
      <c r="F87" s="640"/>
      <c r="G87" s="640"/>
      <c r="H87" s="640"/>
      <c r="I87" s="640"/>
      <c r="J87" s="640"/>
      <c r="K87" s="641"/>
    </row>
    <row r="88" spans="1:11" ht="203.25" thickBot="1">
      <c r="A88" s="636" t="s">
        <v>1380</v>
      </c>
      <c r="B88" s="637" t="s">
        <v>1381</v>
      </c>
      <c r="C88" s="642" t="s">
        <v>1382</v>
      </c>
      <c r="D88" s="638" t="s">
        <v>1383</v>
      </c>
      <c r="E88" s="638" t="s">
        <v>1520</v>
      </c>
      <c r="F88" s="782" t="s">
        <v>1521</v>
      </c>
      <c r="G88" s="782" t="s">
        <v>1521</v>
      </c>
      <c r="H88" s="782" t="s">
        <v>1521</v>
      </c>
      <c r="I88" s="782" t="s">
        <v>1521</v>
      </c>
      <c r="J88" s="781" t="s">
        <v>1384</v>
      </c>
      <c r="K88" s="175" t="s">
        <v>1385</v>
      </c>
    </row>
    <row r="89" spans="1:11" ht="15.75" customHeight="1">
      <c r="A89" s="750" t="s">
        <v>1294</v>
      </c>
      <c r="B89" s="751"/>
      <c r="C89" s="752"/>
      <c r="D89" s="752" t="s">
        <v>1386</v>
      </c>
      <c r="E89" s="752" t="s">
        <v>1321</v>
      </c>
      <c r="F89" s="752"/>
      <c r="G89" s="752"/>
      <c r="H89" s="752"/>
      <c r="I89" s="752"/>
      <c r="J89" s="752"/>
      <c r="K89" s="753"/>
    </row>
    <row r="90" spans="1:11" ht="22.5" customHeight="1">
      <c r="A90" s="370" t="s">
        <v>870</v>
      </c>
      <c r="B90" s="639"/>
      <c r="C90" s="640"/>
      <c r="D90" s="640" t="s">
        <v>1387</v>
      </c>
      <c r="E90" s="640" t="s">
        <v>1388</v>
      </c>
      <c r="F90" s="640"/>
      <c r="G90" s="640"/>
      <c r="H90" s="640"/>
      <c r="I90" s="640"/>
      <c r="J90" s="640"/>
      <c r="K90" s="641"/>
    </row>
    <row r="91" spans="1:11" ht="19.5" customHeight="1">
      <c r="A91" s="370" t="s">
        <v>1296</v>
      </c>
      <c r="B91" s="639"/>
      <c r="C91" s="640"/>
      <c r="D91" s="640" t="s">
        <v>1295</v>
      </c>
      <c r="E91" s="640" t="s">
        <v>1295</v>
      </c>
      <c r="F91" s="640"/>
      <c r="G91" s="640"/>
      <c r="H91" s="640"/>
      <c r="I91" s="640"/>
      <c r="J91" s="640"/>
      <c r="K91" s="641"/>
    </row>
    <row r="92" spans="1:11" ht="16.5" customHeight="1">
      <c r="A92" s="370" t="s">
        <v>1297</v>
      </c>
      <c r="B92" s="639"/>
      <c r="C92" s="640"/>
      <c r="D92" s="640" t="s">
        <v>1295</v>
      </c>
      <c r="E92" s="640" t="s">
        <v>1295</v>
      </c>
      <c r="F92" s="640"/>
      <c r="G92" s="640"/>
      <c r="H92" s="640"/>
      <c r="I92" s="640"/>
      <c r="J92" s="640"/>
      <c r="K92" s="641"/>
    </row>
    <row r="93" spans="1:11" ht="20.25" customHeight="1">
      <c r="A93" s="370" t="s">
        <v>1325</v>
      </c>
      <c r="B93" s="639"/>
      <c r="C93" s="640"/>
      <c r="D93" s="640" t="s">
        <v>1295</v>
      </c>
      <c r="E93" s="640" t="s">
        <v>1326</v>
      </c>
      <c r="F93" s="640"/>
      <c r="G93" s="640"/>
      <c r="H93" s="640"/>
      <c r="I93" s="640"/>
      <c r="J93" s="640"/>
      <c r="K93" s="641"/>
    </row>
    <row r="94" spans="1:11" ht="16.5" customHeight="1">
      <c r="A94" s="370" t="s">
        <v>1298</v>
      </c>
      <c r="B94" s="639"/>
      <c r="C94" s="640"/>
      <c r="D94" s="640" t="s">
        <v>1389</v>
      </c>
      <c r="E94" s="640" t="s">
        <v>238</v>
      </c>
      <c r="F94" s="640"/>
      <c r="G94" s="640"/>
      <c r="H94" s="640"/>
      <c r="I94" s="640"/>
      <c r="J94" s="640"/>
      <c r="K94" s="641"/>
    </row>
    <row r="95" spans="1:11" ht="15.75" thickBot="1">
      <c r="A95" s="370" t="s">
        <v>1299</v>
      </c>
      <c r="B95" s="639"/>
      <c r="C95" s="640"/>
      <c r="D95" s="640" t="s">
        <v>1295</v>
      </c>
      <c r="E95" s="640" t="s">
        <v>1295</v>
      </c>
      <c r="F95" s="640"/>
      <c r="G95" s="640"/>
      <c r="H95" s="640"/>
      <c r="I95" s="640"/>
      <c r="J95" s="640"/>
      <c r="K95" s="641"/>
    </row>
    <row r="96" spans="1:11" ht="203.25" thickBot="1">
      <c r="A96" s="636" t="s">
        <v>1390</v>
      </c>
      <c r="B96" s="637" t="s">
        <v>1391</v>
      </c>
      <c r="C96" s="642" t="s">
        <v>1392</v>
      </c>
      <c r="D96" s="638" t="s">
        <v>1393</v>
      </c>
      <c r="E96" s="638" t="s">
        <v>1522</v>
      </c>
      <c r="F96" s="782" t="s">
        <v>1523</v>
      </c>
      <c r="G96" s="782" t="s">
        <v>1523</v>
      </c>
      <c r="H96" s="782" t="s">
        <v>1524</v>
      </c>
      <c r="I96" s="782" t="s">
        <v>1524</v>
      </c>
      <c r="J96" s="781" t="s">
        <v>1384</v>
      </c>
      <c r="K96" s="175" t="s">
        <v>1385</v>
      </c>
    </row>
    <row r="97" spans="1:11">
      <c r="A97" s="750" t="s">
        <v>1294</v>
      </c>
      <c r="B97" s="751"/>
      <c r="C97" s="752"/>
      <c r="D97" s="752" t="s">
        <v>1295</v>
      </c>
      <c r="E97" s="752" t="s">
        <v>1295</v>
      </c>
      <c r="F97" s="752"/>
      <c r="G97" s="752"/>
      <c r="H97" s="752"/>
      <c r="I97" s="752"/>
      <c r="J97" s="752"/>
      <c r="K97" s="753"/>
    </row>
    <row r="98" spans="1:11" ht="21" customHeight="1">
      <c r="A98" s="370" t="s">
        <v>870</v>
      </c>
      <c r="B98" s="639"/>
      <c r="C98" s="640"/>
      <c r="D98" s="640" t="s">
        <v>1295</v>
      </c>
      <c r="E98" s="640" t="s">
        <v>1295</v>
      </c>
      <c r="F98" s="640"/>
      <c r="G98" s="640"/>
      <c r="H98" s="640"/>
      <c r="I98" s="640"/>
      <c r="J98" s="640"/>
      <c r="K98" s="641"/>
    </row>
    <row r="99" spans="1:11" ht="24" customHeight="1">
      <c r="A99" s="370" t="s">
        <v>1296</v>
      </c>
      <c r="B99" s="639"/>
      <c r="C99" s="640"/>
      <c r="D99" s="640" t="s">
        <v>1295</v>
      </c>
      <c r="E99" s="640" t="s">
        <v>1295</v>
      </c>
      <c r="F99" s="640"/>
      <c r="G99" s="640"/>
      <c r="H99" s="640"/>
      <c r="I99" s="640"/>
      <c r="J99" s="640"/>
      <c r="K99" s="641"/>
    </row>
    <row r="100" spans="1:11" ht="24" customHeight="1">
      <c r="A100" s="370" t="s">
        <v>1297</v>
      </c>
      <c r="B100" s="639"/>
      <c r="C100" s="640"/>
      <c r="D100" s="640" t="s">
        <v>1295</v>
      </c>
      <c r="E100" s="640" t="s">
        <v>1295</v>
      </c>
      <c r="F100" s="640"/>
      <c r="G100" s="640"/>
      <c r="H100" s="640"/>
      <c r="I100" s="640"/>
      <c r="J100" s="640"/>
      <c r="K100" s="641"/>
    </row>
    <row r="101" spans="1:11" ht="16.5" customHeight="1">
      <c r="A101" s="370" t="s">
        <v>1298</v>
      </c>
      <c r="B101" s="639"/>
      <c r="C101" s="640"/>
      <c r="D101" s="640" t="s">
        <v>238</v>
      </c>
      <c r="E101" s="640" t="s">
        <v>238</v>
      </c>
      <c r="F101" s="640"/>
      <c r="G101" s="640"/>
      <c r="H101" s="640"/>
      <c r="I101" s="640"/>
      <c r="J101" s="640"/>
      <c r="K101" s="641"/>
    </row>
    <row r="102" spans="1:11">
      <c r="A102" s="370" t="s">
        <v>1299</v>
      </c>
      <c r="B102" s="639"/>
      <c r="C102" s="640"/>
      <c r="D102" s="640" t="s">
        <v>1295</v>
      </c>
      <c r="E102" s="640" t="s">
        <v>1295</v>
      </c>
      <c r="F102" s="640"/>
      <c r="G102" s="640"/>
      <c r="H102" s="640"/>
      <c r="I102" s="640"/>
      <c r="J102" s="640"/>
      <c r="K102" s="641"/>
    </row>
    <row r="103" spans="1:11" ht="15.75" customHeight="1" thickBot="1">
      <c r="A103" s="1130" t="s">
        <v>1394</v>
      </c>
      <c r="B103" s="1130"/>
      <c r="C103" s="1130"/>
      <c r="D103" s="1130"/>
      <c r="E103" s="1130"/>
      <c r="F103" s="1130"/>
      <c r="G103" s="1130"/>
      <c r="H103" s="1130"/>
      <c r="I103" s="1130"/>
      <c r="J103" s="1130"/>
      <c r="K103" s="1130"/>
    </row>
    <row r="104" spans="1:11" ht="68.25" thickBot="1">
      <c r="A104" s="500" t="s">
        <v>1395</v>
      </c>
      <c r="B104" s="501" t="s">
        <v>1396</v>
      </c>
      <c r="C104" s="529" t="s">
        <v>1397</v>
      </c>
      <c r="D104" s="645" t="s">
        <v>1398</v>
      </c>
      <c r="E104" s="645" t="s">
        <v>1398</v>
      </c>
      <c r="F104" s="754" t="s">
        <v>1398</v>
      </c>
      <c r="G104" s="754" t="s">
        <v>1398</v>
      </c>
      <c r="H104" s="754" t="s">
        <v>1398</v>
      </c>
      <c r="I104" s="754" t="s">
        <v>1398</v>
      </c>
      <c r="J104" s="646" t="s">
        <v>1399</v>
      </c>
      <c r="K104" s="647"/>
    </row>
    <row r="105" spans="1:11" ht="113.25" thickBot="1">
      <c r="A105" s="636" t="s">
        <v>1400</v>
      </c>
      <c r="B105" s="637" t="s">
        <v>1401</v>
      </c>
      <c r="C105" s="642" t="s">
        <v>1402</v>
      </c>
      <c r="D105" s="638" t="s">
        <v>1403</v>
      </c>
      <c r="E105" s="638" t="s">
        <v>1403</v>
      </c>
      <c r="F105" s="782" t="s">
        <v>1403</v>
      </c>
      <c r="G105" s="782" t="s">
        <v>1403</v>
      </c>
      <c r="H105" s="782" t="s">
        <v>1403</v>
      </c>
      <c r="I105" s="782" t="s">
        <v>1403</v>
      </c>
      <c r="J105" s="781" t="s">
        <v>1404</v>
      </c>
      <c r="K105" s="175" t="s">
        <v>1405</v>
      </c>
    </row>
    <row r="106" spans="1:11" ht="18.75" customHeight="1">
      <c r="A106" s="750" t="s">
        <v>1294</v>
      </c>
      <c r="B106" s="751"/>
      <c r="C106" s="752"/>
      <c r="D106" s="752" t="s">
        <v>1406</v>
      </c>
      <c r="E106" s="752" t="s">
        <v>1407</v>
      </c>
      <c r="F106" s="752"/>
      <c r="G106" s="752"/>
      <c r="H106" s="752"/>
      <c r="I106" s="752"/>
      <c r="J106" s="752"/>
      <c r="K106" s="753"/>
    </row>
    <row r="107" spans="1:11" ht="21.75" customHeight="1">
      <c r="A107" s="370" t="s">
        <v>870</v>
      </c>
      <c r="B107" s="639"/>
      <c r="C107" s="640"/>
      <c r="D107" s="640" t="s">
        <v>1408</v>
      </c>
      <c r="E107" s="640" t="s">
        <v>1409</v>
      </c>
      <c r="F107" s="640"/>
      <c r="G107" s="640"/>
      <c r="H107" s="640"/>
      <c r="I107" s="640"/>
      <c r="J107" s="640"/>
      <c r="K107" s="641"/>
    </row>
    <row r="108" spans="1:11" ht="23.25" customHeight="1">
      <c r="A108" s="370" t="s">
        <v>1296</v>
      </c>
      <c r="B108" s="639"/>
      <c r="C108" s="640"/>
      <c r="D108" s="640" t="s">
        <v>1295</v>
      </c>
      <c r="E108" s="640" t="s">
        <v>1295</v>
      </c>
      <c r="F108" s="640"/>
      <c r="G108" s="640"/>
      <c r="H108" s="640"/>
      <c r="I108" s="640"/>
      <c r="J108" s="640"/>
      <c r="K108" s="641"/>
    </row>
    <row r="109" spans="1:11" ht="22.5" customHeight="1">
      <c r="A109" s="370" t="s">
        <v>1297</v>
      </c>
      <c r="B109" s="639"/>
      <c r="C109" s="640"/>
      <c r="D109" s="640" t="s">
        <v>1410</v>
      </c>
      <c r="E109" s="640" t="s">
        <v>1308</v>
      </c>
      <c r="F109" s="640"/>
      <c r="G109" s="640"/>
      <c r="H109" s="640"/>
      <c r="I109" s="640"/>
      <c r="J109" s="640"/>
      <c r="K109" s="641"/>
    </row>
    <row r="110" spans="1:11">
      <c r="A110" s="370" t="s">
        <v>1298</v>
      </c>
      <c r="B110" s="639"/>
      <c r="C110" s="640"/>
      <c r="D110" s="640" t="s">
        <v>1295</v>
      </c>
      <c r="E110" s="640" t="s">
        <v>1295</v>
      </c>
      <c r="F110" s="640"/>
      <c r="G110" s="640"/>
      <c r="H110" s="640"/>
      <c r="I110" s="640"/>
      <c r="J110" s="640"/>
      <c r="K110" s="641"/>
    </row>
    <row r="111" spans="1:11" ht="15.75" thickBot="1">
      <c r="A111" s="370" t="s">
        <v>1299</v>
      </c>
      <c r="B111" s="639"/>
      <c r="C111" s="640"/>
      <c r="D111" s="640" t="s">
        <v>1295</v>
      </c>
      <c r="E111" s="640" t="s">
        <v>1295</v>
      </c>
      <c r="F111" s="640"/>
      <c r="G111" s="640"/>
      <c r="H111" s="640"/>
      <c r="I111" s="640"/>
      <c r="J111" s="640"/>
      <c r="K111" s="641"/>
    </row>
    <row r="112" spans="1:11" ht="79.5" thickBot="1">
      <c r="A112" s="500" t="s">
        <v>1411</v>
      </c>
      <c r="B112" s="501" t="s">
        <v>1412</v>
      </c>
      <c r="C112" s="529" t="s">
        <v>1413</v>
      </c>
      <c r="D112" s="645" t="s">
        <v>1414</v>
      </c>
      <c r="E112" s="645" t="s">
        <v>1415</v>
      </c>
      <c r="F112" s="754" t="s">
        <v>1415</v>
      </c>
      <c r="G112" s="754" t="s">
        <v>1415</v>
      </c>
      <c r="H112" s="754" t="s">
        <v>1415</v>
      </c>
      <c r="I112" s="754" t="s">
        <v>1415</v>
      </c>
      <c r="J112" s="646" t="s">
        <v>1416</v>
      </c>
      <c r="K112" s="647" t="s">
        <v>1405</v>
      </c>
    </row>
    <row r="113" spans="1:11" ht="147" thickBot="1">
      <c r="A113" s="636" t="s">
        <v>1417</v>
      </c>
      <c r="B113" s="637" t="s">
        <v>1418</v>
      </c>
      <c r="C113" s="642" t="s">
        <v>1419</v>
      </c>
      <c r="D113" s="638" t="s">
        <v>1420</v>
      </c>
      <c r="E113" s="638" t="s">
        <v>1525</v>
      </c>
      <c r="F113" s="782" t="s">
        <v>1526</v>
      </c>
      <c r="G113" s="782" t="s">
        <v>1527</v>
      </c>
      <c r="H113" s="782" t="s">
        <v>1528</v>
      </c>
      <c r="I113" s="782" t="s">
        <v>1527</v>
      </c>
      <c r="J113" s="781" t="s">
        <v>1421</v>
      </c>
      <c r="K113" s="175" t="s">
        <v>1422</v>
      </c>
    </row>
    <row r="114" spans="1:11" ht="21.75" customHeight="1">
      <c r="A114" s="750" t="s">
        <v>1294</v>
      </c>
      <c r="B114" s="751"/>
      <c r="C114" s="752"/>
      <c r="D114" s="752" t="s">
        <v>1307</v>
      </c>
      <c r="E114" s="752" t="s">
        <v>1295</v>
      </c>
      <c r="F114" s="752"/>
      <c r="G114" s="752"/>
      <c r="H114" s="752"/>
      <c r="I114" s="752"/>
      <c r="J114" s="752"/>
      <c r="K114" s="753"/>
    </row>
    <row r="115" spans="1:11" ht="21.75" customHeight="1">
      <c r="A115" s="370" t="s">
        <v>870</v>
      </c>
      <c r="B115" s="639"/>
      <c r="C115" s="640"/>
      <c r="D115" s="640" t="s">
        <v>1295</v>
      </c>
      <c r="E115" s="640" t="s">
        <v>1295</v>
      </c>
      <c r="F115" s="640"/>
      <c r="G115" s="640"/>
      <c r="H115" s="640"/>
      <c r="I115" s="640"/>
      <c r="J115" s="640"/>
      <c r="K115" s="641"/>
    </row>
    <row r="116" spans="1:11" ht="22.5" customHeight="1">
      <c r="A116" s="370" t="s">
        <v>1296</v>
      </c>
      <c r="B116" s="639"/>
      <c r="C116" s="640"/>
      <c r="D116" s="640" t="s">
        <v>1295</v>
      </c>
      <c r="E116" s="640" t="s">
        <v>1295</v>
      </c>
      <c r="F116" s="640"/>
      <c r="G116" s="640"/>
      <c r="H116" s="640"/>
      <c r="I116" s="640"/>
      <c r="J116" s="640"/>
      <c r="K116" s="641"/>
    </row>
    <row r="117" spans="1:11" ht="21.75" customHeight="1">
      <c r="A117" s="370" t="s">
        <v>1297</v>
      </c>
      <c r="B117" s="639"/>
      <c r="C117" s="640"/>
      <c r="D117" s="640" t="s">
        <v>1295</v>
      </c>
      <c r="E117" s="640" t="s">
        <v>1295</v>
      </c>
      <c r="F117" s="640"/>
      <c r="G117" s="640"/>
      <c r="H117" s="640"/>
      <c r="I117" s="640"/>
      <c r="J117" s="640"/>
      <c r="K117" s="641"/>
    </row>
    <row r="118" spans="1:11">
      <c r="A118" s="370" t="s">
        <v>1298</v>
      </c>
      <c r="B118" s="639"/>
      <c r="C118" s="640"/>
      <c r="D118" s="640" t="s">
        <v>1307</v>
      </c>
      <c r="E118" s="640" t="s">
        <v>1295</v>
      </c>
      <c r="F118" s="640"/>
      <c r="G118" s="640"/>
      <c r="H118" s="640"/>
      <c r="I118" s="640"/>
      <c r="J118" s="640"/>
      <c r="K118" s="641"/>
    </row>
    <row r="119" spans="1:11" ht="15.75" thickBot="1">
      <c r="A119" s="370" t="s">
        <v>1299</v>
      </c>
      <c r="B119" s="639"/>
      <c r="C119" s="640"/>
      <c r="D119" s="640" t="s">
        <v>1295</v>
      </c>
      <c r="E119" s="640" t="s">
        <v>1295</v>
      </c>
      <c r="F119" s="640"/>
      <c r="G119" s="640"/>
      <c r="H119" s="640"/>
      <c r="I119" s="640"/>
      <c r="J119" s="640"/>
      <c r="K119" s="641"/>
    </row>
    <row r="120" spans="1:11" ht="135.75" thickBot="1">
      <c r="A120" s="636" t="s">
        <v>1423</v>
      </c>
      <c r="B120" s="637" t="s">
        <v>1424</v>
      </c>
      <c r="C120" s="642" t="s">
        <v>1425</v>
      </c>
      <c r="D120" s="638" t="s">
        <v>1426</v>
      </c>
      <c r="E120" s="642" t="s">
        <v>1427</v>
      </c>
      <c r="F120" s="642"/>
      <c r="G120" s="642"/>
      <c r="H120" s="642"/>
      <c r="I120" s="642"/>
      <c r="J120" s="642" t="s">
        <v>1428</v>
      </c>
      <c r="K120" s="175" t="s">
        <v>1429</v>
      </c>
    </row>
    <row r="121" spans="1:11" ht="20.25" customHeight="1">
      <c r="A121" s="750" t="s">
        <v>1294</v>
      </c>
      <c r="B121" s="751"/>
      <c r="C121" s="752"/>
      <c r="D121" s="752">
        <v>25000</v>
      </c>
      <c r="E121" s="752">
        <v>25000</v>
      </c>
      <c r="F121" s="752"/>
      <c r="G121" s="752"/>
      <c r="H121" s="752"/>
      <c r="I121" s="752"/>
      <c r="J121" s="752"/>
      <c r="K121" s="753"/>
    </row>
    <row r="122" spans="1:11" ht="22.5" customHeight="1">
      <c r="A122" s="370" t="s">
        <v>870</v>
      </c>
      <c r="B122" s="639"/>
      <c r="C122" s="640"/>
      <c r="D122" s="640" t="s">
        <v>1430</v>
      </c>
      <c r="E122" s="640" t="s">
        <v>1430</v>
      </c>
      <c r="F122" s="640"/>
      <c r="G122" s="640"/>
      <c r="H122" s="640"/>
      <c r="I122" s="640"/>
      <c r="J122" s="640"/>
      <c r="K122" s="641"/>
    </row>
    <row r="123" spans="1:11" ht="24" customHeight="1">
      <c r="A123" s="370" t="s">
        <v>1296</v>
      </c>
      <c r="B123" s="639"/>
      <c r="C123" s="640"/>
      <c r="D123" s="640" t="s">
        <v>1295</v>
      </c>
      <c r="E123" s="640" t="s">
        <v>1295</v>
      </c>
      <c r="F123" s="640"/>
      <c r="G123" s="640"/>
      <c r="H123" s="640"/>
      <c r="I123" s="640"/>
      <c r="J123" s="640"/>
      <c r="K123" s="641"/>
    </row>
    <row r="124" spans="1:11" ht="21" customHeight="1">
      <c r="A124" s="370" t="s">
        <v>1297</v>
      </c>
      <c r="B124" s="639"/>
      <c r="C124" s="640"/>
      <c r="D124" s="640" t="s">
        <v>1295</v>
      </c>
      <c r="E124" s="640" t="s">
        <v>1308</v>
      </c>
      <c r="F124" s="640"/>
      <c r="G124" s="640"/>
      <c r="H124" s="640"/>
      <c r="I124" s="640"/>
      <c r="J124" s="640"/>
      <c r="K124" s="641"/>
    </row>
    <row r="125" spans="1:11">
      <c r="A125" s="370" t="s">
        <v>1298</v>
      </c>
      <c r="B125" s="639"/>
      <c r="C125" s="640"/>
      <c r="D125" s="640" t="s">
        <v>1295</v>
      </c>
      <c r="E125" s="640" t="s">
        <v>1295</v>
      </c>
      <c r="F125" s="640"/>
      <c r="G125" s="640"/>
      <c r="H125" s="640"/>
      <c r="I125" s="640"/>
      <c r="J125" s="640"/>
      <c r="K125" s="641"/>
    </row>
    <row r="126" spans="1:11" ht="15.75" thickBot="1">
      <c r="A126" s="370" t="s">
        <v>1299</v>
      </c>
      <c r="B126" s="639"/>
      <c r="C126" s="640"/>
      <c r="D126" s="640" t="s">
        <v>1295</v>
      </c>
      <c r="E126" s="640" t="s">
        <v>1295</v>
      </c>
      <c r="F126" s="640"/>
      <c r="G126" s="640"/>
      <c r="H126" s="640"/>
      <c r="I126" s="640"/>
      <c r="J126" s="640"/>
      <c r="K126" s="641"/>
    </row>
    <row r="127" spans="1:11" ht="68.25" thickBot="1">
      <c r="A127" s="500" t="s">
        <v>1431</v>
      </c>
      <c r="B127" s="501" t="s">
        <v>1432</v>
      </c>
      <c r="C127" s="529"/>
      <c r="D127" s="645" t="s">
        <v>1433</v>
      </c>
      <c r="E127" s="645" t="s">
        <v>1433</v>
      </c>
      <c r="F127" s="754" t="s">
        <v>1433</v>
      </c>
      <c r="G127" s="754" t="s">
        <v>1433</v>
      </c>
      <c r="H127" s="754" t="s">
        <v>1433</v>
      </c>
      <c r="I127" s="754" t="s">
        <v>1433</v>
      </c>
      <c r="J127" s="646"/>
      <c r="K127" s="647"/>
    </row>
    <row r="128" spans="1:11" ht="45.75" thickBot="1">
      <c r="A128" s="636" t="s">
        <v>1434</v>
      </c>
      <c r="B128" s="637" t="s">
        <v>1435</v>
      </c>
      <c r="C128" s="642" t="s">
        <v>1436</v>
      </c>
      <c r="D128" s="638" t="s">
        <v>1437</v>
      </c>
      <c r="E128" s="638" t="s">
        <v>1437</v>
      </c>
      <c r="F128" s="782" t="s">
        <v>1438</v>
      </c>
      <c r="G128" s="782" t="s">
        <v>1438</v>
      </c>
      <c r="H128" s="782" t="s">
        <v>1438</v>
      </c>
      <c r="I128" s="782" t="s">
        <v>1438</v>
      </c>
      <c r="J128" s="781"/>
      <c r="K128" s="175"/>
    </row>
    <row r="129" spans="1:11" ht="17.25" customHeight="1">
      <c r="A129" s="750" t="s">
        <v>1294</v>
      </c>
      <c r="B129" s="751"/>
      <c r="C129" s="752"/>
      <c r="D129" s="752" t="s">
        <v>1439</v>
      </c>
      <c r="E129" s="752" t="s">
        <v>1440</v>
      </c>
      <c r="F129" s="752"/>
      <c r="G129" s="752"/>
      <c r="H129" s="752"/>
      <c r="I129" s="752"/>
      <c r="J129" s="752"/>
      <c r="K129" s="753"/>
    </row>
    <row r="130" spans="1:11" ht="21.75" customHeight="1">
      <c r="A130" s="370" t="s">
        <v>870</v>
      </c>
      <c r="B130" s="639"/>
      <c r="C130" s="640"/>
      <c r="D130" s="640" t="s">
        <v>1441</v>
      </c>
      <c r="E130" s="640" t="s">
        <v>1442</v>
      </c>
      <c r="F130" s="640"/>
      <c r="G130" s="640"/>
      <c r="H130" s="640"/>
      <c r="I130" s="640"/>
      <c r="J130" s="640"/>
      <c r="K130" s="641"/>
    </row>
    <row r="131" spans="1:11" ht="23.25" customHeight="1">
      <c r="A131" s="370" t="s">
        <v>1296</v>
      </c>
      <c r="B131" s="639"/>
      <c r="C131" s="640"/>
      <c r="D131" s="640" t="s">
        <v>1295</v>
      </c>
      <c r="E131" s="640" t="s">
        <v>1295</v>
      </c>
      <c r="F131" s="640"/>
      <c r="G131" s="640"/>
      <c r="H131" s="640"/>
      <c r="I131" s="640"/>
      <c r="J131" s="640"/>
      <c r="K131" s="641"/>
    </row>
    <row r="132" spans="1:11" ht="21" customHeight="1">
      <c r="A132" s="370" t="s">
        <v>1297</v>
      </c>
      <c r="B132" s="639"/>
      <c r="C132" s="640"/>
      <c r="D132" s="640" t="s">
        <v>1295</v>
      </c>
      <c r="E132" s="640" t="s">
        <v>1295</v>
      </c>
      <c r="F132" s="640"/>
      <c r="G132" s="640"/>
      <c r="H132" s="640"/>
      <c r="I132" s="640"/>
      <c r="J132" s="640"/>
      <c r="K132" s="641"/>
    </row>
    <row r="133" spans="1:11">
      <c r="A133" s="370" t="s">
        <v>1298</v>
      </c>
      <c r="B133" s="639"/>
      <c r="C133" s="640"/>
      <c r="D133" s="640" t="s">
        <v>1295</v>
      </c>
      <c r="E133" s="640" t="s">
        <v>1295</v>
      </c>
      <c r="F133" s="640"/>
      <c r="G133" s="640"/>
      <c r="H133" s="640"/>
      <c r="I133" s="640"/>
      <c r="J133" s="640"/>
      <c r="K133" s="641"/>
    </row>
    <row r="134" spans="1:11" ht="15.75" thickBot="1">
      <c r="A134" s="370" t="s">
        <v>1299</v>
      </c>
      <c r="B134" s="639"/>
      <c r="C134" s="640"/>
      <c r="D134" s="640">
        <v>1500</v>
      </c>
      <c r="E134" s="640">
        <v>1500</v>
      </c>
      <c r="F134" s="640"/>
      <c r="G134" s="640"/>
      <c r="H134" s="640"/>
      <c r="I134" s="640"/>
      <c r="J134" s="640"/>
      <c r="K134" s="641"/>
    </row>
    <row r="135" spans="1:11" ht="90.75" thickBot="1">
      <c r="A135" s="636" t="s">
        <v>1443</v>
      </c>
      <c r="B135" s="637" t="s">
        <v>1444</v>
      </c>
      <c r="C135" s="642" t="s">
        <v>1445</v>
      </c>
      <c r="D135" s="638" t="s">
        <v>1446</v>
      </c>
      <c r="E135" s="638" t="s">
        <v>1447</v>
      </c>
      <c r="F135" s="782" t="s">
        <v>193</v>
      </c>
      <c r="G135" s="782" t="s">
        <v>193</v>
      </c>
      <c r="H135" s="782" t="s">
        <v>193</v>
      </c>
      <c r="I135" s="782" t="s">
        <v>193</v>
      </c>
      <c r="J135" s="781"/>
      <c r="K135" s="175"/>
    </row>
    <row r="136" spans="1:11" ht="18.75" customHeight="1">
      <c r="A136" s="750" t="s">
        <v>1294</v>
      </c>
      <c r="B136" s="751"/>
      <c r="C136" s="752"/>
      <c r="D136" s="752" t="s">
        <v>1295</v>
      </c>
      <c r="E136" s="752" t="s">
        <v>1295</v>
      </c>
      <c r="F136" s="752"/>
      <c r="G136" s="752"/>
      <c r="H136" s="752"/>
      <c r="I136" s="752"/>
      <c r="J136" s="752"/>
      <c r="K136" s="753"/>
    </row>
    <row r="137" spans="1:11" ht="23.25" customHeight="1">
      <c r="A137" s="370" t="s">
        <v>870</v>
      </c>
      <c r="B137" s="639"/>
      <c r="C137" s="640"/>
      <c r="D137" s="640" t="s">
        <v>1295</v>
      </c>
      <c r="E137" s="640" t="s">
        <v>1295</v>
      </c>
      <c r="F137" s="640"/>
      <c r="G137" s="640"/>
      <c r="H137" s="640"/>
      <c r="I137" s="640"/>
      <c r="J137" s="640"/>
      <c r="K137" s="641"/>
    </row>
    <row r="138" spans="1:11" ht="21.75" customHeight="1">
      <c r="A138" s="370" t="s">
        <v>1296</v>
      </c>
      <c r="B138" s="639"/>
      <c r="C138" s="640"/>
      <c r="D138" s="640" t="s">
        <v>1295</v>
      </c>
      <c r="E138" s="640" t="s">
        <v>1295</v>
      </c>
      <c r="F138" s="640"/>
      <c r="G138" s="640"/>
      <c r="H138" s="640"/>
      <c r="I138" s="640"/>
      <c r="J138" s="640"/>
      <c r="K138" s="641"/>
    </row>
    <row r="139" spans="1:11" ht="19.5" customHeight="1">
      <c r="A139" s="370" t="s">
        <v>1297</v>
      </c>
      <c r="B139" s="639"/>
      <c r="C139" s="640"/>
      <c r="D139" s="640" t="s">
        <v>1295</v>
      </c>
      <c r="E139" s="640" t="s">
        <v>1295</v>
      </c>
      <c r="F139" s="640"/>
      <c r="G139" s="640"/>
      <c r="H139" s="640"/>
      <c r="I139" s="640"/>
      <c r="J139" s="640"/>
      <c r="K139" s="641"/>
    </row>
    <row r="140" spans="1:11">
      <c r="A140" s="370" t="s">
        <v>1298</v>
      </c>
      <c r="B140" s="639"/>
      <c r="C140" s="640"/>
      <c r="D140" s="640" t="s">
        <v>1295</v>
      </c>
      <c r="E140" s="640" t="s">
        <v>1295</v>
      </c>
      <c r="F140" s="640"/>
      <c r="G140" s="640"/>
      <c r="H140" s="640"/>
      <c r="I140" s="640"/>
      <c r="J140" s="640"/>
      <c r="K140" s="641"/>
    </row>
    <row r="141" spans="1:11">
      <c r="A141" s="370" t="s">
        <v>1299</v>
      </c>
      <c r="B141" s="639"/>
      <c r="C141" s="640"/>
      <c r="D141" s="640" t="s">
        <v>1295</v>
      </c>
      <c r="E141" s="640" t="s">
        <v>1295</v>
      </c>
      <c r="F141" s="640"/>
      <c r="G141" s="640"/>
      <c r="H141" s="640"/>
      <c r="I141" s="640"/>
      <c r="J141" s="640"/>
      <c r="K141" s="641"/>
    </row>
    <row r="143" spans="1:11">
      <c r="A143" s="772"/>
      <c r="B143" s="772"/>
      <c r="C143" s="772"/>
      <c r="D143" s="772"/>
      <c r="E143" s="772"/>
      <c r="F143" s="772"/>
      <c r="G143" s="772"/>
      <c r="H143" s="772"/>
      <c r="I143" s="772"/>
      <c r="J143" s="772"/>
      <c r="K143" s="772"/>
    </row>
  </sheetData>
  <mergeCells count="5">
    <mergeCell ref="A1:K1"/>
    <mergeCell ref="B3:K3"/>
    <mergeCell ref="A4:K4"/>
    <mergeCell ref="A71:K71"/>
    <mergeCell ref="A103:K103"/>
  </mergeCells>
  <pageMargins left="0.7" right="0.7" top="0.75" bottom="0.75" header="0.3" footer="0.3"/>
  <pageSetup scale="36"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205"/>
  <sheetViews>
    <sheetView topLeftCell="A8" zoomScaleNormal="100" workbookViewId="0">
      <selection activeCell="L18" sqref="L18"/>
    </sheetView>
  </sheetViews>
  <sheetFormatPr defaultRowHeight="15"/>
  <cols>
    <col min="1" max="1" width="37.7109375" customWidth="1"/>
    <col min="2" max="2" width="27.85546875" customWidth="1"/>
    <col min="3" max="3" width="20.42578125" customWidth="1"/>
    <col min="4" max="4" width="21.5703125" customWidth="1"/>
    <col min="5" max="5" width="19.85546875" customWidth="1"/>
    <col min="6" max="6" width="22.140625" customWidth="1"/>
    <col min="7" max="7" width="20.42578125" customWidth="1"/>
    <col min="8" max="8" width="19.5703125" customWidth="1"/>
  </cols>
  <sheetData>
    <row r="1" spans="1:8" ht="15.75" thickBot="1">
      <c r="A1" s="923" t="s">
        <v>222</v>
      </c>
      <c r="B1" s="924"/>
      <c r="C1" s="924"/>
      <c r="D1" s="924"/>
      <c r="E1" s="924"/>
      <c r="F1" s="924"/>
      <c r="G1" s="924"/>
      <c r="H1" s="925"/>
    </row>
    <row r="2" spans="1:8" ht="45">
      <c r="A2" s="6" t="s">
        <v>13</v>
      </c>
      <c r="B2" s="7" t="s">
        <v>14</v>
      </c>
      <c r="C2" s="7" t="s">
        <v>15</v>
      </c>
      <c r="D2" s="7" t="s">
        <v>16</v>
      </c>
      <c r="E2" s="8" t="s">
        <v>17</v>
      </c>
      <c r="F2" s="7" t="s">
        <v>18</v>
      </c>
      <c r="G2" s="7" t="s">
        <v>19</v>
      </c>
      <c r="H2" s="9" t="s">
        <v>20</v>
      </c>
    </row>
    <row r="3" spans="1:8">
      <c r="A3" s="926" t="s">
        <v>21</v>
      </c>
      <c r="B3" s="10" t="s">
        <v>22</v>
      </c>
      <c r="C3" s="11"/>
      <c r="D3" s="10" t="s">
        <v>23</v>
      </c>
      <c r="E3" s="10" t="s">
        <v>23</v>
      </c>
      <c r="F3" s="12" t="s">
        <v>23</v>
      </c>
      <c r="G3" s="12" t="s">
        <v>23</v>
      </c>
      <c r="H3" s="13" t="s">
        <v>23</v>
      </c>
    </row>
    <row r="4" spans="1:8" ht="140.25">
      <c r="A4" s="927"/>
      <c r="B4" s="14" t="s">
        <v>24</v>
      </c>
      <c r="C4" s="10"/>
      <c r="D4" s="11" t="s">
        <v>25</v>
      </c>
      <c r="E4" s="11" t="s">
        <v>26</v>
      </c>
      <c r="F4" s="11" t="s">
        <v>27</v>
      </c>
      <c r="G4" s="11" t="s">
        <v>26</v>
      </c>
      <c r="H4" s="15" t="s">
        <v>26</v>
      </c>
    </row>
    <row r="5" spans="1:8">
      <c r="A5" s="16" t="s">
        <v>28</v>
      </c>
      <c r="B5" s="17"/>
      <c r="C5" s="18"/>
      <c r="D5" s="19">
        <v>7994889</v>
      </c>
      <c r="E5" s="19">
        <v>7234457.1449999996</v>
      </c>
      <c r="F5" s="20">
        <v>3864457.15</v>
      </c>
      <c r="G5" s="20">
        <v>2996120</v>
      </c>
      <c r="H5" s="21">
        <v>2996120</v>
      </c>
    </row>
    <row r="6" spans="1:8">
      <c r="A6" s="22" t="s">
        <v>29</v>
      </c>
      <c r="B6" s="23"/>
      <c r="C6" s="24"/>
      <c r="D6" s="25">
        <v>3097120</v>
      </c>
      <c r="E6" s="25">
        <v>2816120</v>
      </c>
      <c r="F6" s="25">
        <v>2816120</v>
      </c>
      <c r="G6" s="25">
        <v>2816120</v>
      </c>
      <c r="H6" s="26">
        <v>2816120</v>
      </c>
    </row>
    <row r="7" spans="1:8">
      <c r="A7" s="22" t="s">
        <v>30</v>
      </c>
      <c r="B7" s="23"/>
      <c r="C7" s="24"/>
      <c r="D7" s="25">
        <v>489929</v>
      </c>
      <c r="E7" s="25">
        <v>0</v>
      </c>
      <c r="F7" s="27">
        <v>0</v>
      </c>
      <c r="G7" s="27">
        <v>0</v>
      </c>
      <c r="H7" s="28">
        <v>0</v>
      </c>
    </row>
    <row r="8" spans="1:8">
      <c r="A8" s="22" t="s">
        <v>31</v>
      </c>
      <c r="B8" s="23"/>
      <c r="C8" s="24"/>
      <c r="D8" s="25">
        <v>2520000</v>
      </c>
      <c r="E8" s="25">
        <v>2000000</v>
      </c>
      <c r="F8" s="27">
        <v>0</v>
      </c>
      <c r="G8" s="27">
        <v>0</v>
      </c>
      <c r="H8" s="28">
        <v>0</v>
      </c>
    </row>
    <row r="9" spans="1:8">
      <c r="A9" s="22" t="s">
        <v>32</v>
      </c>
      <c r="B9" s="23"/>
      <c r="C9" s="24"/>
      <c r="D9" s="27">
        <v>2168840</v>
      </c>
      <c r="E9" s="25">
        <v>2418337.15</v>
      </c>
      <c r="F9" s="25">
        <v>1048337.15</v>
      </c>
      <c r="G9" s="25">
        <v>1048337.15</v>
      </c>
      <c r="H9" s="26">
        <v>180000</v>
      </c>
    </row>
    <row r="10" spans="1:8">
      <c r="A10" s="928" t="s">
        <v>33</v>
      </c>
      <c r="B10" s="29" t="s">
        <v>22</v>
      </c>
      <c r="C10" s="30"/>
      <c r="D10" s="29" t="s">
        <v>23</v>
      </c>
      <c r="E10" s="29" t="s">
        <v>23</v>
      </c>
      <c r="F10" s="29" t="s">
        <v>23</v>
      </c>
      <c r="G10" s="29" t="s">
        <v>23</v>
      </c>
      <c r="H10" s="31" t="s">
        <v>23</v>
      </c>
    </row>
    <row r="11" spans="1:8" ht="135">
      <c r="A11" s="929"/>
      <c r="B11" s="32" t="s">
        <v>34</v>
      </c>
      <c r="C11" s="32"/>
      <c r="D11" s="32" t="s">
        <v>35</v>
      </c>
      <c r="E11" s="32" t="s">
        <v>36</v>
      </c>
      <c r="F11" s="32" t="s">
        <v>37</v>
      </c>
      <c r="G11" s="32" t="s">
        <v>38</v>
      </c>
      <c r="H11" s="33" t="s">
        <v>39</v>
      </c>
    </row>
    <row r="12" spans="1:8" ht="22.5">
      <c r="A12" s="16" t="s">
        <v>28</v>
      </c>
      <c r="B12" s="34" t="s">
        <v>40</v>
      </c>
      <c r="C12" s="18"/>
      <c r="D12" s="20">
        <v>5566680</v>
      </c>
      <c r="E12" s="20">
        <v>5118337.1500000004</v>
      </c>
      <c r="F12" s="20">
        <v>1748337.15</v>
      </c>
      <c r="G12" s="20">
        <v>880000</v>
      </c>
      <c r="H12" s="21">
        <v>880000</v>
      </c>
    </row>
    <row r="13" spans="1:8">
      <c r="A13" s="22" t="s">
        <v>29</v>
      </c>
      <c r="B13" s="23"/>
      <c r="C13" s="24"/>
      <c r="D13" s="27">
        <v>700000</v>
      </c>
      <c r="E13" s="27">
        <v>700000</v>
      </c>
      <c r="F13" s="27">
        <v>700000</v>
      </c>
      <c r="G13" s="27">
        <v>700000</v>
      </c>
      <c r="H13" s="28">
        <v>700000</v>
      </c>
    </row>
    <row r="14" spans="1:8">
      <c r="A14" s="22" t="s">
        <v>30</v>
      </c>
      <c r="B14" s="23"/>
      <c r="C14" s="24"/>
      <c r="D14" s="27" t="s">
        <v>41</v>
      </c>
      <c r="E14" s="27">
        <v>0</v>
      </c>
      <c r="F14" s="27">
        <v>0</v>
      </c>
      <c r="G14" s="27">
        <v>0</v>
      </c>
      <c r="H14" s="28">
        <v>0</v>
      </c>
    </row>
    <row r="15" spans="1:8">
      <c r="A15" s="22" t="s">
        <v>31</v>
      </c>
      <c r="B15" s="23"/>
      <c r="C15" s="24"/>
      <c r="D15" s="27">
        <v>2520000</v>
      </c>
      <c r="E15" s="27">
        <v>2000000</v>
      </c>
      <c r="F15" s="27">
        <v>0</v>
      </c>
      <c r="G15" s="27">
        <v>0</v>
      </c>
      <c r="H15" s="28">
        <v>0</v>
      </c>
    </row>
    <row r="16" spans="1:8">
      <c r="A16" s="22" t="s">
        <v>32</v>
      </c>
      <c r="B16" s="23"/>
      <c r="C16" s="24"/>
      <c r="D16" s="27">
        <v>2168840</v>
      </c>
      <c r="E16" s="27">
        <v>2418337.15</v>
      </c>
      <c r="F16" s="27">
        <v>1048337.15</v>
      </c>
      <c r="G16" s="27">
        <v>1048337.15</v>
      </c>
      <c r="H16" s="28">
        <v>180000</v>
      </c>
    </row>
    <row r="17" spans="1:8">
      <c r="A17" s="35"/>
      <c r="B17" s="29" t="s">
        <v>22</v>
      </c>
      <c r="C17" s="30"/>
      <c r="D17" s="29" t="s">
        <v>23</v>
      </c>
      <c r="E17" s="29" t="s">
        <v>23</v>
      </c>
      <c r="F17" s="29" t="s">
        <v>23</v>
      </c>
      <c r="G17" s="29" t="s">
        <v>23</v>
      </c>
      <c r="H17" s="31" t="s">
        <v>23</v>
      </c>
    </row>
    <row r="18" spans="1:8" ht="303.75">
      <c r="A18" s="36" t="s">
        <v>42</v>
      </c>
      <c r="B18" s="37" t="s">
        <v>43</v>
      </c>
      <c r="C18" s="38"/>
      <c r="D18" s="39" t="s">
        <v>44</v>
      </c>
      <c r="E18" s="39" t="s">
        <v>45</v>
      </c>
      <c r="F18" s="39" t="s">
        <v>46</v>
      </c>
      <c r="G18" s="40" t="s">
        <v>47</v>
      </c>
      <c r="H18" s="31" t="s">
        <v>47</v>
      </c>
    </row>
    <row r="19" spans="1:8" ht="22.5">
      <c r="A19" s="16" t="s">
        <v>28</v>
      </c>
      <c r="B19" s="34" t="s">
        <v>40</v>
      </c>
      <c r="C19" s="18"/>
      <c r="D19" s="20">
        <v>2186680</v>
      </c>
      <c r="E19" s="20">
        <v>868337.14500000002</v>
      </c>
      <c r="F19" s="20">
        <v>868337.14500000002</v>
      </c>
      <c r="G19" s="20">
        <v>0</v>
      </c>
      <c r="H19" s="21">
        <v>0</v>
      </c>
    </row>
    <row r="20" spans="1:8">
      <c r="A20" s="22" t="s">
        <v>29</v>
      </c>
      <c r="B20" s="23"/>
      <c r="C20" s="24"/>
      <c r="D20" s="27">
        <v>0</v>
      </c>
      <c r="E20" s="27">
        <v>0</v>
      </c>
      <c r="F20" s="27">
        <v>0</v>
      </c>
      <c r="G20" s="27">
        <v>0</v>
      </c>
      <c r="H20" s="28">
        <v>0</v>
      </c>
    </row>
    <row r="21" spans="1:8">
      <c r="A21" s="22" t="s">
        <v>30</v>
      </c>
      <c r="B21" s="23"/>
      <c r="C21" s="24"/>
      <c r="D21" s="27" t="s">
        <v>41</v>
      </c>
      <c r="E21" s="27">
        <v>0</v>
      </c>
      <c r="F21" s="27">
        <v>0</v>
      </c>
      <c r="G21" s="27">
        <v>0</v>
      </c>
      <c r="H21" s="28">
        <v>0</v>
      </c>
    </row>
    <row r="22" spans="1:8">
      <c r="A22" s="22" t="s">
        <v>31</v>
      </c>
      <c r="B22" s="23"/>
      <c r="C22" s="24"/>
      <c r="D22" s="27">
        <v>20000</v>
      </c>
      <c r="E22" s="27">
        <v>0</v>
      </c>
      <c r="F22" s="27">
        <v>0</v>
      </c>
      <c r="G22" s="27">
        <v>0</v>
      </c>
      <c r="H22" s="28">
        <v>0</v>
      </c>
    </row>
    <row r="23" spans="1:8">
      <c r="A23" s="41" t="s">
        <v>32</v>
      </c>
      <c r="B23" s="23"/>
      <c r="C23" s="24"/>
      <c r="D23" s="27" t="s">
        <v>48</v>
      </c>
      <c r="E23" s="27">
        <v>868337.14500000002</v>
      </c>
      <c r="F23" s="27">
        <v>868337.14500000002</v>
      </c>
      <c r="G23" s="27">
        <v>0</v>
      </c>
      <c r="H23" s="28">
        <v>0</v>
      </c>
    </row>
    <row r="24" spans="1:8">
      <c r="A24" s="42"/>
      <c r="B24" s="43" t="s">
        <v>49</v>
      </c>
      <c r="C24" s="43"/>
      <c r="D24" s="43" t="s">
        <v>23</v>
      </c>
      <c r="E24" s="43" t="s">
        <v>23</v>
      </c>
      <c r="F24" s="43" t="s">
        <v>23</v>
      </c>
      <c r="G24" s="43" t="s">
        <v>23</v>
      </c>
      <c r="H24" s="44"/>
    </row>
    <row r="25" spans="1:8" ht="225">
      <c r="A25" s="45" t="s">
        <v>50</v>
      </c>
      <c r="B25" s="37" t="s">
        <v>51</v>
      </c>
      <c r="C25" s="46"/>
      <c r="D25" s="37" t="s">
        <v>52</v>
      </c>
      <c r="E25" s="37" t="s">
        <v>53</v>
      </c>
      <c r="F25" s="47" t="s">
        <v>54</v>
      </c>
      <c r="G25" s="47" t="s">
        <v>54</v>
      </c>
      <c r="H25" s="48" t="s">
        <v>54</v>
      </c>
    </row>
    <row r="26" spans="1:8" ht="22.5">
      <c r="A26" s="16" t="s">
        <v>28</v>
      </c>
      <c r="B26" s="34" t="s">
        <v>40</v>
      </c>
      <c r="C26" s="17"/>
      <c r="D26" s="20">
        <v>2500000</v>
      </c>
      <c r="E26" s="20">
        <v>2000000</v>
      </c>
      <c r="F26" s="19">
        <v>0</v>
      </c>
      <c r="G26" s="19">
        <v>0</v>
      </c>
      <c r="H26" s="49">
        <v>0</v>
      </c>
    </row>
    <row r="27" spans="1:8">
      <c r="A27" s="22" t="s">
        <v>29</v>
      </c>
      <c r="B27" s="50"/>
      <c r="C27" s="23"/>
      <c r="D27" s="51">
        <v>0</v>
      </c>
      <c r="E27" s="51">
        <v>0</v>
      </c>
      <c r="F27" s="51">
        <v>0</v>
      </c>
      <c r="G27" s="51">
        <v>0</v>
      </c>
      <c r="H27" s="52">
        <v>0</v>
      </c>
    </row>
    <row r="28" spans="1:8">
      <c r="A28" s="22" t="s">
        <v>30</v>
      </c>
      <c r="B28" s="50"/>
      <c r="C28" s="23"/>
      <c r="D28" s="51">
        <v>0</v>
      </c>
      <c r="E28" s="51">
        <v>0</v>
      </c>
      <c r="F28" s="51">
        <v>0</v>
      </c>
      <c r="G28" s="51">
        <v>0</v>
      </c>
      <c r="H28" s="52">
        <v>0</v>
      </c>
    </row>
    <row r="29" spans="1:8">
      <c r="A29" s="22" t="s">
        <v>31</v>
      </c>
      <c r="B29" s="50"/>
      <c r="C29" s="23"/>
      <c r="D29" s="27">
        <v>2500000</v>
      </c>
      <c r="E29" s="27">
        <v>2000000</v>
      </c>
      <c r="F29" s="25">
        <v>0</v>
      </c>
      <c r="G29" s="25">
        <v>0</v>
      </c>
      <c r="H29" s="26">
        <v>0</v>
      </c>
    </row>
    <row r="30" spans="1:8">
      <c r="A30" s="22" t="s">
        <v>32</v>
      </c>
      <c r="B30" s="50"/>
      <c r="C30" s="23"/>
      <c r="D30" s="25">
        <v>0</v>
      </c>
      <c r="E30" s="25">
        <v>0</v>
      </c>
      <c r="F30" s="25">
        <v>0</v>
      </c>
      <c r="G30" s="25">
        <v>0</v>
      </c>
      <c r="H30" s="26">
        <v>0</v>
      </c>
    </row>
    <row r="31" spans="1:8">
      <c r="A31" s="53"/>
      <c r="B31" s="54" t="s">
        <v>49</v>
      </c>
      <c r="C31" s="43"/>
      <c r="D31" s="55" t="s">
        <v>23</v>
      </c>
      <c r="E31" s="55" t="s">
        <v>23</v>
      </c>
      <c r="F31" s="55" t="s">
        <v>23</v>
      </c>
      <c r="G31" s="55" t="s">
        <v>23</v>
      </c>
      <c r="H31" s="56"/>
    </row>
    <row r="32" spans="1:8" ht="112.5">
      <c r="A32" s="45" t="s">
        <v>55</v>
      </c>
      <c r="B32" s="30" t="s">
        <v>56</v>
      </c>
      <c r="C32" s="57"/>
      <c r="D32" s="58" t="s">
        <v>57</v>
      </c>
      <c r="E32" s="58" t="s">
        <v>58</v>
      </c>
      <c r="F32" s="59" t="s">
        <v>59</v>
      </c>
      <c r="G32" s="59" t="s">
        <v>59</v>
      </c>
      <c r="H32" s="60" t="s">
        <v>60</v>
      </c>
    </row>
    <row r="33" spans="1:8">
      <c r="A33" s="16" t="s">
        <v>28</v>
      </c>
      <c r="B33" s="17"/>
      <c r="C33" s="18"/>
      <c r="D33" s="20">
        <v>700000</v>
      </c>
      <c r="E33" s="20">
        <v>700000</v>
      </c>
      <c r="F33" s="20">
        <v>700000</v>
      </c>
      <c r="G33" s="20">
        <v>700000</v>
      </c>
      <c r="H33" s="21">
        <v>700000</v>
      </c>
    </row>
    <row r="34" spans="1:8">
      <c r="A34" s="22" t="s">
        <v>29</v>
      </c>
      <c r="B34" s="23"/>
      <c r="C34" s="24"/>
      <c r="D34" s="27">
        <v>700000</v>
      </c>
      <c r="E34" s="27">
        <v>700000</v>
      </c>
      <c r="F34" s="27">
        <v>700000</v>
      </c>
      <c r="G34" s="27">
        <v>700000</v>
      </c>
      <c r="H34" s="28">
        <v>700000</v>
      </c>
    </row>
    <row r="35" spans="1:8">
      <c r="A35" s="22" t="s">
        <v>30</v>
      </c>
      <c r="B35" s="23"/>
      <c r="C35" s="24"/>
      <c r="D35" s="27">
        <v>0</v>
      </c>
      <c r="E35" s="27">
        <v>0</v>
      </c>
      <c r="F35" s="27">
        <v>0</v>
      </c>
      <c r="G35" s="27">
        <v>0</v>
      </c>
      <c r="H35" s="28">
        <v>0</v>
      </c>
    </row>
    <row r="36" spans="1:8">
      <c r="A36" s="22" t="s">
        <v>32</v>
      </c>
      <c r="B36" s="23"/>
      <c r="C36" s="24"/>
      <c r="D36" s="27">
        <v>0</v>
      </c>
      <c r="E36" s="27">
        <v>0</v>
      </c>
      <c r="F36" s="27">
        <v>0</v>
      </c>
      <c r="G36" s="27">
        <v>0</v>
      </c>
      <c r="H36" s="28">
        <v>0</v>
      </c>
    </row>
    <row r="37" spans="1:8">
      <c r="A37" s="930" t="s">
        <v>61</v>
      </c>
      <c r="B37" s="43" t="s">
        <v>49</v>
      </c>
      <c r="C37" s="43"/>
      <c r="D37" s="43" t="s">
        <v>23</v>
      </c>
      <c r="E37" s="43" t="s">
        <v>23</v>
      </c>
      <c r="F37" s="43" t="s">
        <v>23</v>
      </c>
      <c r="G37" s="43" t="s">
        <v>23</v>
      </c>
      <c r="H37" s="44" t="s">
        <v>23</v>
      </c>
    </row>
    <row r="38" spans="1:8" ht="202.5">
      <c r="A38" s="931"/>
      <c r="B38" s="30" t="s">
        <v>62</v>
      </c>
      <c r="C38" s="57"/>
      <c r="D38" s="58" t="s">
        <v>63</v>
      </c>
      <c r="E38" s="58" t="s">
        <v>64</v>
      </c>
      <c r="F38" s="58" t="s">
        <v>65</v>
      </c>
      <c r="G38" s="58" t="s">
        <v>65</v>
      </c>
      <c r="H38" s="60" t="s">
        <v>65</v>
      </c>
    </row>
    <row r="39" spans="1:8" ht="22.5">
      <c r="A39" s="16" t="s">
        <v>28</v>
      </c>
      <c r="B39" s="34" t="s">
        <v>40</v>
      </c>
      <c r="C39" s="17"/>
      <c r="D39" s="20">
        <v>180000</v>
      </c>
      <c r="E39" s="20">
        <v>1550000</v>
      </c>
      <c r="F39" s="20">
        <v>180000</v>
      </c>
      <c r="G39" s="20">
        <v>180000</v>
      </c>
      <c r="H39" s="21">
        <v>180000</v>
      </c>
    </row>
    <row r="40" spans="1:8">
      <c r="A40" s="22" t="s">
        <v>29</v>
      </c>
      <c r="B40" s="61"/>
      <c r="C40" s="27"/>
      <c r="D40" s="27">
        <v>0</v>
      </c>
      <c r="E40" s="27">
        <v>0</v>
      </c>
      <c r="F40" s="27">
        <v>0</v>
      </c>
      <c r="G40" s="27">
        <v>0</v>
      </c>
      <c r="H40" s="28">
        <v>0</v>
      </c>
    </row>
    <row r="41" spans="1:8">
      <c r="A41" s="22" t="s">
        <v>30</v>
      </c>
      <c r="B41" s="61"/>
      <c r="C41" s="27"/>
      <c r="D41" s="27">
        <v>0</v>
      </c>
      <c r="E41" s="27">
        <v>0</v>
      </c>
      <c r="F41" s="27">
        <v>0</v>
      </c>
      <c r="G41" s="27">
        <v>0</v>
      </c>
      <c r="H41" s="28">
        <v>0</v>
      </c>
    </row>
    <row r="42" spans="1:8">
      <c r="A42" s="22" t="s">
        <v>32</v>
      </c>
      <c r="B42" s="61"/>
      <c r="C42" s="27"/>
      <c r="D42" s="27">
        <v>180000</v>
      </c>
      <c r="E42" s="27">
        <v>1550000</v>
      </c>
      <c r="F42" s="27">
        <v>180000</v>
      </c>
      <c r="G42" s="27">
        <v>180000</v>
      </c>
      <c r="H42" s="28">
        <v>180000</v>
      </c>
    </row>
    <row r="43" spans="1:8">
      <c r="A43" s="932" t="s">
        <v>66</v>
      </c>
      <c r="B43" s="43" t="s">
        <v>49</v>
      </c>
      <c r="C43" s="62"/>
      <c r="D43" s="55" t="s">
        <v>23</v>
      </c>
      <c r="E43" s="55" t="s">
        <v>23</v>
      </c>
      <c r="F43" s="55" t="s">
        <v>23</v>
      </c>
      <c r="G43" s="55" t="s">
        <v>23</v>
      </c>
      <c r="H43" s="56" t="s">
        <v>23</v>
      </c>
    </row>
    <row r="44" spans="1:8" ht="281.25">
      <c r="A44" s="907"/>
      <c r="B44" s="63" t="s">
        <v>67</v>
      </c>
      <c r="C44" s="64"/>
      <c r="D44" s="59" t="s">
        <v>68</v>
      </c>
      <c r="E44" s="59" t="s">
        <v>68</v>
      </c>
      <c r="F44" s="59" t="s">
        <v>68</v>
      </c>
      <c r="G44" s="59" t="s">
        <v>68</v>
      </c>
      <c r="H44" s="65" t="s">
        <v>68</v>
      </c>
    </row>
    <row r="45" spans="1:8" ht="24">
      <c r="A45" s="66" t="s">
        <v>28</v>
      </c>
      <c r="B45" s="67"/>
      <c r="C45" s="68"/>
      <c r="D45" s="69" t="s">
        <v>69</v>
      </c>
      <c r="E45" s="69" t="s">
        <v>69</v>
      </c>
      <c r="F45" s="69" t="s">
        <v>69</v>
      </c>
      <c r="G45" s="69" t="s">
        <v>69</v>
      </c>
      <c r="H45" s="70" t="s">
        <v>69</v>
      </c>
    </row>
    <row r="46" spans="1:8" ht="24">
      <c r="A46" s="22" t="s">
        <v>29</v>
      </c>
      <c r="B46" s="71"/>
      <c r="C46" s="72"/>
      <c r="D46" s="73" t="s">
        <v>69</v>
      </c>
      <c r="E46" s="73" t="s">
        <v>69</v>
      </c>
      <c r="F46" s="73" t="s">
        <v>69</v>
      </c>
      <c r="G46" s="73" t="s">
        <v>69</v>
      </c>
      <c r="H46" s="74" t="s">
        <v>69</v>
      </c>
    </row>
    <row r="47" spans="1:8">
      <c r="A47" s="22" t="s">
        <v>30</v>
      </c>
      <c r="B47" s="71"/>
      <c r="C47" s="72"/>
      <c r="D47" s="75">
        <v>0</v>
      </c>
      <c r="E47" s="75">
        <v>0</v>
      </c>
      <c r="F47" s="75">
        <v>0</v>
      </c>
      <c r="G47" s="75">
        <v>0</v>
      </c>
      <c r="H47" s="26">
        <v>0</v>
      </c>
    </row>
    <row r="48" spans="1:8">
      <c r="A48" s="22" t="s">
        <v>32</v>
      </c>
      <c r="B48" s="71"/>
      <c r="C48" s="72"/>
      <c r="D48" s="75">
        <v>0</v>
      </c>
      <c r="E48" s="75">
        <v>0</v>
      </c>
      <c r="F48" s="75">
        <v>0</v>
      </c>
      <c r="G48" s="75">
        <v>0</v>
      </c>
      <c r="H48" s="26">
        <v>0</v>
      </c>
    </row>
    <row r="49" spans="1:8">
      <c r="A49" s="921" t="s">
        <v>70</v>
      </c>
      <c r="B49" s="76" t="s">
        <v>71</v>
      </c>
      <c r="C49" s="77"/>
      <c r="D49" s="78" t="s">
        <v>23</v>
      </c>
      <c r="E49" s="78" t="s">
        <v>23</v>
      </c>
      <c r="F49" s="78" t="s">
        <v>23</v>
      </c>
      <c r="G49" s="78" t="s">
        <v>23</v>
      </c>
      <c r="H49" s="79" t="s">
        <v>23</v>
      </c>
    </row>
    <row r="50" spans="1:8" ht="236.25">
      <c r="A50" s="922"/>
      <c r="B50" s="63" t="s">
        <v>72</v>
      </c>
      <c r="C50" s="77"/>
      <c r="D50" s="58" t="s">
        <v>73</v>
      </c>
      <c r="E50" s="58" t="s">
        <v>73</v>
      </c>
      <c r="F50" s="58" t="s">
        <v>73</v>
      </c>
      <c r="G50" s="58" t="s">
        <v>73</v>
      </c>
      <c r="H50" s="60" t="s">
        <v>73</v>
      </c>
    </row>
    <row r="51" spans="1:8" ht="24">
      <c r="A51" s="80" t="s">
        <v>28</v>
      </c>
      <c r="B51" s="81"/>
      <c r="C51" s="82"/>
      <c r="D51" s="83" t="s">
        <v>69</v>
      </c>
      <c r="E51" s="83" t="s">
        <v>69</v>
      </c>
      <c r="F51" s="83" t="s">
        <v>69</v>
      </c>
      <c r="G51" s="83" t="s">
        <v>69</v>
      </c>
      <c r="H51" s="84" t="s">
        <v>69</v>
      </c>
    </row>
    <row r="52" spans="1:8" ht="24">
      <c r="A52" s="85" t="s">
        <v>29</v>
      </c>
      <c r="B52" s="71"/>
      <c r="C52" s="72"/>
      <c r="D52" s="73" t="s">
        <v>69</v>
      </c>
      <c r="E52" s="73" t="s">
        <v>69</v>
      </c>
      <c r="F52" s="73" t="s">
        <v>69</v>
      </c>
      <c r="G52" s="73" t="s">
        <v>69</v>
      </c>
      <c r="H52" s="74" t="s">
        <v>69</v>
      </c>
    </row>
    <row r="53" spans="1:8">
      <c r="A53" s="85" t="s">
        <v>30</v>
      </c>
      <c r="B53" s="71"/>
      <c r="C53" s="72"/>
      <c r="D53" s="75">
        <v>0</v>
      </c>
      <c r="E53" s="75">
        <v>0</v>
      </c>
      <c r="F53" s="75">
        <v>0</v>
      </c>
      <c r="G53" s="75">
        <v>0</v>
      </c>
      <c r="H53" s="26">
        <v>0</v>
      </c>
    </row>
    <row r="54" spans="1:8">
      <c r="A54" s="86" t="s">
        <v>32</v>
      </c>
      <c r="B54" s="71"/>
      <c r="C54" s="72"/>
      <c r="D54" s="75">
        <v>0</v>
      </c>
      <c r="E54" s="75">
        <v>0</v>
      </c>
      <c r="F54" s="75">
        <v>0</v>
      </c>
      <c r="G54" s="75">
        <v>0</v>
      </c>
      <c r="H54" s="26">
        <v>0</v>
      </c>
    </row>
    <row r="55" spans="1:8">
      <c r="A55" s="87"/>
      <c r="B55" s="76" t="s">
        <v>71</v>
      </c>
      <c r="C55" s="77"/>
      <c r="D55" s="78" t="s">
        <v>23</v>
      </c>
      <c r="E55" s="78" t="s">
        <v>23</v>
      </c>
      <c r="F55" s="78" t="s">
        <v>23</v>
      </c>
      <c r="G55" s="78" t="s">
        <v>23</v>
      </c>
      <c r="H55" s="88" t="s">
        <v>23</v>
      </c>
    </row>
    <row r="56" spans="1:8" ht="168.75">
      <c r="A56" s="89" t="s">
        <v>74</v>
      </c>
      <c r="B56" s="37" t="s">
        <v>75</v>
      </c>
      <c r="C56" s="58"/>
      <c r="D56" s="58" t="s">
        <v>76</v>
      </c>
      <c r="E56" s="58" t="s">
        <v>76</v>
      </c>
      <c r="F56" s="58" t="s">
        <v>76</v>
      </c>
      <c r="G56" s="58" t="s">
        <v>76</v>
      </c>
      <c r="H56" s="60" t="s">
        <v>76</v>
      </c>
    </row>
    <row r="57" spans="1:8" ht="24">
      <c r="A57" s="80" t="s">
        <v>28</v>
      </c>
      <c r="B57" s="90"/>
      <c r="C57" s="82"/>
      <c r="D57" s="91" t="s">
        <v>77</v>
      </c>
      <c r="E57" s="91" t="s">
        <v>77</v>
      </c>
      <c r="F57" s="91" t="s">
        <v>77</v>
      </c>
      <c r="G57" s="91" t="s">
        <v>77</v>
      </c>
      <c r="H57" s="92" t="s">
        <v>77</v>
      </c>
    </row>
    <row r="58" spans="1:8" ht="24">
      <c r="A58" s="85" t="s">
        <v>29</v>
      </c>
      <c r="B58" s="71"/>
      <c r="C58" s="72"/>
      <c r="D58" s="93" t="s">
        <v>77</v>
      </c>
      <c r="E58" s="93" t="s">
        <v>77</v>
      </c>
      <c r="F58" s="93" t="s">
        <v>77</v>
      </c>
      <c r="G58" s="93" t="s">
        <v>77</v>
      </c>
      <c r="H58" s="94" t="s">
        <v>77</v>
      </c>
    </row>
    <row r="59" spans="1:8">
      <c r="A59" s="85" t="s">
        <v>30</v>
      </c>
      <c r="B59" s="71"/>
      <c r="C59" s="72"/>
      <c r="D59" s="93">
        <v>0</v>
      </c>
      <c r="E59" s="95">
        <v>0</v>
      </c>
      <c r="F59" s="95">
        <v>0</v>
      </c>
      <c r="G59" s="95">
        <v>0</v>
      </c>
      <c r="H59" s="96">
        <v>0</v>
      </c>
    </row>
    <row r="60" spans="1:8">
      <c r="A60" s="86" t="s">
        <v>32</v>
      </c>
      <c r="B60" s="71"/>
      <c r="C60" s="72"/>
      <c r="D60" s="93">
        <v>0</v>
      </c>
      <c r="E60" s="95">
        <v>0</v>
      </c>
      <c r="F60" s="95">
        <v>0</v>
      </c>
      <c r="G60" s="95">
        <v>0</v>
      </c>
      <c r="H60" s="96">
        <v>0</v>
      </c>
    </row>
    <row r="61" spans="1:8" ht="213.75">
      <c r="A61" s="89" t="s">
        <v>78</v>
      </c>
      <c r="B61" s="37" t="s">
        <v>79</v>
      </c>
      <c r="C61" s="77"/>
      <c r="D61" s="58" t="s">
        <v>80</v>
      </c>
      <c r="E61" s="58" t="s">
        <v>81</v>
      </c>
      <c r="F61" s="58" t="s">
        <v>80</v>
      </c>
      <c r="G61" s="58" t="s">
        <v>82</v>
      </c>
      <c r="H61" s="60" t="s">
        <v>83</v>
      </c>
    </row>
    <row r="62" spans="1:8" ht="24">
      <c r="A62" s="80" t="s">
        <v>28</v>
      </c>
      <c r="B62" s="81"/>
      <c r="C62" s="82"/>
      <c r="D62" s="83" t="s">
        <v>69</v>
      </c>
      <c r="E62" s="83" t="s">
        <v>69</v>
      </c>
      <c r="F62" s="83" t="s">
        <v>69</v>
      </c>
      <c r="G62" s="83" t="s">
        <v>69</v>
      </c>
      <c r="H62" s="84" t="s">
        <v>69</v>
      </c>
    </row>
    <row r="63" spans="1:8" ht="24">
      <c r="A63" s="85" t="s">
        <v>29</v>
      </c>
      <c r="B63" s="71"/>
      <c r="C63" s="72"/>
      <c r="D63" s="73" t="s">
        <v>69</v>
      </c>
      <c r="E63" s="73" t="s">
        <v>69</v>
      </c>
      <c r="F63" s="73" t="s">
        <v>69</v>
      </c>
      <c r="G63" s="73" t="s">
        <v>69</v>
      </c>
      <c r="H63" s="74" t="s">
        <v>69</v>
      </c>
    </row>
    <row r="64" spans="1:8">
      <c r="A64" s="85" t="s">
        <v>30</v>
      </c>
      <c r="B64" s="71"/>
      <c r="C64" s="72"/>
      <c r="D64" s="75">
        <v>0</v>
      </c>
      <c r="E64" s="75">
        <v>0</v>
      </c>
      <c r="F64" s="75">
        <v>0</v>
      </c>
      <c r="G64" s="75">
        <v>0</v>
      </c>
      <c r="H64" s="26">
        <v>0</v>
      </c>
    </row>
    <row r="65" spans="1:8">
      <c r="A65" s="86" t="s">
        <v>32</v>
      </c>
      <c r="B65" s="71"/>
      <c r="C65" s="72"/>
      <c r="D65" s="75">
        <v>0</v>
      </c>
      <c r="E65" s="75">
        <v>0</v>
      </c>
      <c r="F65" s="75">
        <v>0</v>
      </c>
      <c r="G65" s="75">
        <v>0</v>
      </c>
      <c r="H65" s="26">
        <v>0</v>
      </c>
    </row>
    <row r="66" spans="1:8">
      <c r="A66" s="910" t="s">
        <v>84</v>
      </c>
      <c r="B66" s="46" t="s">
        <v>49</v>
      </c>
      <c r="C66" s="57"/>
      <c r="D66" s="97" t="s">
        <v>23</v>
      </c>
      <c r="E66" s="97" t="s">
        <v>23</v>
      </c>
      <c r="F66" s="97" t="s">
        <v>23</v>
      </c>
      <c r="G66" s="97" t="s">
        <v>23</v>
      </c>
      <c r="H66" s="98" t="s">
        <v>23</v>
      </c>
    </row>
    <row r="67" spans="1:8" ht="123.75">
      <c r="A67" s="911"/>
      <c r="B67" s="37" t="s">
        <v>85</v>
      </c>
      <c r="C67" s="77"/>
      <c r="D67" s="58" t="s">
        <v>86</v>
      </c>
      <c r="E67" s="58" t="s">
        <v>87</v>
      </c>
      <c r="F67" s="58" t="s">
        <v>88</v>
      </c>
      <c r="G67" s="58" t="s">
        <v>89</v>
      </c>
      <c r="H67" s="60" t="s">
        <v>90</v>
      </c>
    </row>
    <row r="68" spans="1:8" ht="24">
      <c r="A68" s="80" t="s">
        <v>28</v>
      </c>
      <c r="B68" s="81"/>
      <c r="C68" s="81"/>
      <c r="D68" s="83" t="s">
        <v>69</v>
      </c>
      <c r="E68" s="83" t="s">
        <v>69</v>
      </c>
      <c r="F68" s="83" t="s">
        <v>69</v>
      </c>
      <c r="G68" s="83" t="s">
        <v>69</v>
      </c>
      <c r="H68" s="84" t="s">
        <v>69</v>
      </c>
    </row>
    <row r="69" spans="1:8" ht="24">
      <c r="A69" s="85" t="s">
        <v>29</v>
      </c>
      <c r="B69" s="71"/>
      <c r="C69" s="71"/>
      <c r="D69" s="73" t="s">
        <v>69</v>
      </c>
      <c r="E69" s="73" t="s">
        <v>69</v>
      </c>
      <c r="F69" s="73" t="s">
        <v>69</v>
      </c>
      <c r="G69" s="73" t="s">
        <v>69</v>
      </c>
      <c r="H69" s="74" t="s">
        <v>69</v>
      </c>
    </row>
    <row r="70" spans="1:8">
      <c r="A70" s="85" t="s">
        <v>30</v>
      </c>
      <c r="B70" s="71"/>
      <c r="C70" s="71"/>
      <c r="D70" s="75">
        <v>0</v>
      </c>
      <c r="E70" s="75">
        <v>0</v>
      </c>
      <c r="F70" s="75">
        <v>0</v>
      </c>
      <c r="G70" s="75">
        <v>0</v>
      </c>
      <c r="H70" s="99">
        <v>0</v>
      </c>
    </row>
    <row r="71" spans="1:8">
      <c r="A71" s="86" t="s">
        <v>32</v>
      </c>
      <c r="B71" s="71"/>
      <c r="C71" s="71"/>
      <c r="D71" s="75">
        <v>0</v>
      </c>
      <c r="E71" s="75">
        <v>0</v>
      </c>
      <c r="F71" s="75">
        <v>0</v>
      </c>
      <c r="G71" s="75">
        <v>0</v>
      </c>
      <c r="H71" s="99">
        <v>0</v>
      </c>
    </row>
    <row r="72" spans="1:8">
      <c r="A72" s="912" t="s">
        <v>91</v>
      </c>
      <c r="B72" s="46" t="s">
        <v>49</v>
      </c>
      <c r="C72" s="46"/>
      <c r="D72" s="46" t="s">
        <v>23</v>
      </c>
      <c r="E72" s="46" t="s">
        <v>23</v>
      </c>
      <c r="F72" s="46" t="s">
        <v>23</v>
      </c>
      <c r="G72" s="46" t="s">
        <v>23</v>
      </c>
      <c r="H72" s="100" t="s">
        <v>23</v>
      </c>
    </row>
    <row r="73" spans="1:8" ht="112.5">
      <c r="A73" s="913"/>
      <c r="B73" s="101" t="s">
        <v>92</v>
      </c>
      <c r="C73" s="46"/>
      <c r="D73" s="102" t="s">
        <v>93</v>
      </c>
      <c r="E73" s="102" t="s">
        <v>93</v>
      </c>
      <c r="F73" s="102" t="s">
        <v>93</v>
      </c>
      <c r="G73" s="102" t="s">
        <v>93</v>
      </c>
      <c r="H73" s="103" t="s">
        <v>93</v>
      </c>
    </row>
    <row r="74" spans="1:8">
      <c r="A74" s="16" t="s">
        <v>28</v>
      </c>
      <c r="B74" s="81"/>
      <c r="C74" s="82"/>
      <c r="D74" s="19">
        <v>1797209</v>
      </c>
      <c r="E74" s="104">
        <v>1766120</v>
      </c>
      <c r="F74" s="104">
        <v>1766120</v>
      </c>
      <c r="G74" s="104">
        <v>1766120</v>
      </c>
      <c r="H74" s="105">
        <v>1766120</v>
      </c>
    </row>
    <row r="75" spans="1:8">
      <c r="A75" s="22" t="s">
        <v>29</v>
      </c>
      <c r="B75" s="71"/>
      <c r="C75" s="72"/>
      <c r="D75" s="75">
        <v>1766120</v>
      </c>
      <c r="E75" s="75">
        <v>1766120</v>
      </c>
      <c r="F75" s="75">
        <v>1766120</v>
      </c>
      <c r="G75" s="75">
        <v>1766120</v>
      </c>
      <c r="H75" s="99">
        <v>1766120</v>
      </c>
    </row>
    <row r="76" spans="1:8">
      <c r="A76" s="22" t="s">
        <v>30</v>
      </c>
      <c r="B76" s="71"/>
      <c r="C76" s="72"/>
      <c r="D76" s="75" t="s">
        <v>94</v>
      </c>
      <c r="E76" s="75">
        <v>0</v>
      </c>
      <c r="F76" s="75">
        <v>0</v>
      </c>
      <c r="G76" s="75">
        <v>0</v>
      </c>
      <c r="H76" s="99">
        <v>0</v>
      </c>
    </row>
    <row r="77" spans="1:8">
      <c r="A77" s="22" t="s">
        <v>32</v>
      </c>
      <c r="B77" s="71"/>
      <c r="C77" s="71"/>
      <c r="D77" s="25">
        <v>0</v>
      </c>
      <c r="E77" s="25">
        <v>0</v>
      </c>
      <c r="F77" s="25">
        <v>0</v>
      </c>
      <c r="G77" s="25">
        <v>0</v>
      </c>
      <c r="H77" s="26">
        <v>0</v>
      </c>
    </row>
    <row r="78" spans="1:8">
      <c r="A78" s="914" t="s">
        <v>95</v>
      </c>
      <c r="B78" s="43" t="s">
        <v>49</v>
      </c>
      <c r="C78" s="106"/>
      <c r="D78" s="43" t="s">
        <v>23</v>
      </c>
      <c r="E78" s="43" t="s">
        <v>23</v>
      </c>
      <c r="F78" s="43" t="s">
        <v>23</v>
      </c>
      <c r="G78" s="43" t="s">
        <v>23</v>
      </c>
      <c r="H78" s="44" t="s">
        <v>23</v>
      </c>
    </row>
    <row r="79" spans="1:8" ht="135">
      <c r="A79" s="915"/>
      <c r="B79" s="58" t="s">
        <v>96</v>
      </c>
      <c r="C79" s="107"/>
      <c r="D79" s="58" t="s">
        <v>97</v>
      </c>
      <c r="E79" s="58" t="s">
        <v>97</v>
      </c>
      <c r="F79" s="58" t="s">
        <v>97</v>
      </c>
      <c r="G79" s="58" t="s">
        <v>97</v>
      </c>
      <c r="H79" s="60" t="s">
        <v>97</v>
      </c>
    </row>
    <row r="80" spans="1:8">
      <c r="A80" s="16" t="s">
        <v>28</v>
      </c>
      <c r="B80" s="18"/>
      <c r="C80" s="18"/>
      <c r="D80" s="20" t="s">
        <v>98</v>
      </c>
      <c r="E80" s="20">
        <v>800000</v>
      </c>
      <c r="F80" s="20">
        <v>800000</v>
      </c>
      <c r="G80" s="20">
        <v>800000</v>
      </c>
      <c r="H80" s="21">
        <v>800000</v>
      </c>
    </row>
    <row r="81" spans="1:8">
      <c r="A81" s="22" t="s">
        <v>29</v>
      </c>
      <c r="B81" s="24"/>
      <c r="C81" s="24"/>
      <c r="D81" s="27" t="s">
        <v>98</v>
      </c>
      <c r="E81" s="27">
        <v>800000</v>
      </c>
      <c r="F81" s="27">
        <v>800000</v>
      </c>
      <c r="G81" s="27">
        <v>800000</v>
      </c>
      <c r="H81" s="28">
        <v>800000</v>
      </c>
    </row>
    <row r="82" spans="1:8">
      <c r="A82" s="22" t="s">
        <v>30</v>
      </c>
      <c r="B82" s="24"/>
      <c r="C82" s="24"/>
      <c r="D82" s="27">
        <v>0</v>
      </c>
      <c r="E82" s="27">
        <v>0</v>
      </c>
      <c r="F82" s="27">
        <v>0</v>
      </c>
      <c r="G82" s="27">
        <v>0</v>
      </c>
      <c r="H82" s="28">
        <v>0</v>
      </c>
    </row>
    <row r="83" spans="1:8">
      <c r="A83" s="22" t="s">
        <v>32</v>
      </c>
      <c r="B83" s="24"/>
      <c r="C83" s="24"/>
      <c r="D83" s="27">
        <v>0</v>
      </c>
      <c r="E83" s="27">
        <v>0</v>
      </c>
      <c r="F83" s="27">
        <v>0</v>
      </c>
      <c r="G83" s="27">
        <v>0</v>
      </c>
      <c r="H83" s="28">
        <v>0</v>
      </c>
    </row>
    <row r="84" spans="1:8">
      <c r="A84" s="916" t="s">
        <v>99</v>
      </c>
      <c r="B84" s="43" t="s">
        <v>49</v>
      </c>
      <c r="C84" s="43"/>
      <c r="D84" s="43" t="s">
        <v>23</v>
      </c>
      <c r="E84" s="43" t="s">
        <v>23</v>
      </c>
      <c r="F84" s="43" t="s">
        <v>23</v>
      </c>
      <c r="G84" s="43" t="s">
        <v>23</v>
      </c>
      <c r="H84" s="44" t="s">
        <v>23</v>
      </c>
    </row>
    <row r="85" spans="1:8" ht="78.75">
      <c r="A85" s="917"/>
      <c r="B85" s="62" t="s">
        <v>100</v>
      </c>
      <c r="C85" s="108"/>
      <c r="D85" s="62" t="s">
        <v>101</v>
      </c>
      <c r="E85" s="62" t="s">
        <v>101</v>
      </c>
      <c r="F85" s="62" t="s">
        <v>101</v>
      </c>
      <c r="G85" s="62" t="s">
        <v>101</v>
      </c>
      <c r="H85" s="109" t="s">
        <v>101</v>
      </c>
    </row>
    <row r="86" spans="1:8">
      <c r="A86" s="16" t="s">
        <v>28</v>
      </c>
      <c r="B86" s="17"/>
      <c r="C86" s="18"/>
      <c r="D86" s="20">
        <v>650000</v>
      </c>
      <c r="E86" s="20">
        <v>650000</v>
      </c>
      <c r="F86" s="20">
        <v>650000</v>
      </c>
      <c r="G86" s="20">
        <v>650000</v>
      </c>
      <c r="H86" s="21">
        <v>650000</v>
      </c>
    </row>
    <row r="87" spans="1:8">
      <c r="A87" s="22" t="s">
        <v>29</v>
      </c>
      <c r="B87" s="23"/>
      <c r="C87" s="24"/>
      <c r="D87" s="27">
        <v>650000</v>
      </c>
      <c r="E87" s="27">
        <v>650000</v>
      </c>
      <c r="F87" s="27">
        <v>650000</v>
      </c>
      <c r="G87" s="27">
        <v>650000</v>
      </c>
      <c r="H87" s="28">
        <v>650000</v>
      </c>
    </row>
    <row r="88" spans="1:8">
      <c r="A88" s="22" t="s">
        <v>30</v>
      </c>
      <c r="B88" s="23"/>
      <c r="C88" s="24"/>
      <c r="D88" s="27">
        <v>0</v>
      </c>
      <c r="E88" s="27">
        <v>0</v>
      </c>
      <c r="F88" s="27">
        <v>0</v>
      </c>
      <c r="G88" s="27">
        <v>0</v>
      </c>
      <c r="H88" s="28">
        <v>0</v>
      </c>
    </row>
    <row r="89" spans="1:8">
      <c r="A89" s="22" t="s">
        <v>32</v>
      </c>
      <c r="B89" s="23"/>
      <c r="C89" s="24"/>
      <c r="D89" s="27">
        <v>0</v>
      </c>
      <c r="E89" s="27">
        <v>0</v>
      </c>
      <c r="F89" s="27">
        <v>0</v>
      </c>
      <c r="G89" s="27">
        <v>0</v>
      </c>
      <c r="H89" s="28">
        <v>0</v>
      </c>
    </row>
    <row r="90" spans="1:8">
      <c r="A90" s="916" t="s">
        <v>102</v>
      </c>
      <c r="B90" s="43" t="s">
        <v>49</v>
      </c>
      <c r="C90" s="43"/>
      <c r="D90" s="43" t="s">
        <v>23</v>
      </c>
      <c r="E90" s="43" t="s">
        <v>23</v>
      </c>
      <c r="F90" s="43" t="s">
        <v>23</v>
      </c>
      <c r="G90" s="43" t="s">
        <v>23</v>
      </c>
      <c r="H90" s="44" t="s">
        <v>23</v>
      </c>
    </row>
    <row r="91" spans="1:8" ht="123.75">
      <c r="A91" s="917"/>
      <c r="B91" s="63" t="s">
        <v>103</v>
      </c>
      <c r="C91" s="110"/>
      <c r="D91" s="110" t="s">
        <v>104</v>
      </c>
      <c r="E91" s="110" t="s">
        <v>104</v>
      </c>
      <c r="F91" s="110" t="s">
        <v>104</v>
      </c>
      <c r="G91" s="110" t="s">
        <v>104</v>
      </c>
      <c r="H91" s="111" t="s">
        <v>104</v>
      </c>
    </row>
    <row r="92" spans="1:8">
      <c r="A92" s="16" t="s">
        <v>28</v>
      </c>
      <c r="B92" s="17"/>
      <c r="C92" s="18"/>
      <c r="D92" s="20">
        <v>10000</v>
      </c>
      <c r="E92" s="20">
        <v>10000</v>
      </c>
      <c r="F92" s="20">
        <v>10000</v>
      </c>
      <c r="G92" s="20">
        <v>10000</v>
      </c>
      <c r="H92" s="21">
        <v>10000</v>
      </c>
    </row>
    <row r="93" spans="1:8">
      <c r="A93" s="22" t="s">
        <v>29</v>
      </c>
      <c r="B93" s="23"/>
      <c r="C93" s="24"/>
      <c r="D93" s="27">
        <v>10000</v>
      </c>
      <c r="E93" s="27">
        <v>10000</v>
      </c>
      <c r="F93" s="27">
        <v>10000</v>
      </c>
      <c r="G93" s="27">
        <v>10000</v>
      </c>
      <c r="H93" s="28">
        <v>10000</v>
      </c>
    </row>
    <row r="94" spans="1:8">
      <c r="A94" s="22" t="s">
        <v>30</v>
      </c>
      <c r="B94" s="23"/>
      <c r="C94" s="24"/>
      <c r="D94" s="27">
        <v>0</v>
      </c>
      <c r="E94" s="27">
        <v>0</v>
      </c>
      <c r="F94" s="27">
        <v>0</v>
      </c>
      <c r="G94" s="27">
        <v>0</v>
      </c>
      <c r="H94" s="28">
        <v>0</v>
      </c>
    </row>
    <row r="95" spans="1:8">
      <c r="A95" s="22" t="s">
        <v>32</v>
      </c>
      <c r="B95" s="23"/>
      <c r="C95" s="24"/>
      <c r="D95" s="27">
        <v>0</v>
      </c>
      <c r="E95" s="27">
        <v>0</v>
      </c>
      <c r="F95" s="27">
        <v>0</v>
      </c>
      <c r="G95" s="27">
        <v>0</v>
      </c>
      <c r="H95" s="28">
        <v>0</v>
      </c>
    </row>
    <row r="96" spans="1:8">
      <c r="A96" s="916" t="s">
        <v>105</v>
      </c>
      <c r="B96" s="43" t="s">
        <v>49</v>
      </c>
      <c r="C96" s="43"/>
      <c r="D96" s="43" t="s">
        <v>23</v>
      </c>
      <c r="E96" s="43" t="s">
        <v>23</v>
      </c>
      <c r="F96" s="43" t="s">
        <v>23</v>
      </c>
      <c r="G96" s="43" t="s">
        <v>23</v>
      </c>
      <c r="H96" s="44" t="s">
        <v>23</v>
      </c>
    </row>
    <row r="97" spans="1:8" ht="56.25">
      <c r="A97" s="917"/>
      <c r="B97" s="63" t="s">
        <v>106</v>
      </c>
      <c r="C97" s="110"/>
      <c r="D97" s="59" t="s">
        <v>107</v>
      </c>
      <c r="E97" s="59" t="s">
        <v>107</v>
      </c>
      <c r="F97" s="59" t="s">
        <v>107</v>
      </c>
      <c r="G97" s="59" t="s">
        <v>107</v>
      </c>
      <c r="H97" s="65" t="s">
        <v>107</v>
      </c>
    </row>
    <row r="98" spans="1:8">
      <c r="A98" s="16" t="s">
        <v>28</v>
      </c>
      <c r="B98" s="34"/>
      <c r="C98" s="34"/>
      <c r="D98" s="112">
        <v>200000</v>
      </c>
      <c r="E98" s="112">
        <v>200000</v>
      </c>
      <c r="F98" s="112">
        <v>200000</v>
      </c>
      <c r="G98" s="112">
        <v>200000</v>
      </c>
      <c r="H98" s="113">
        <v>200000</v>
      </c>
    </row>
    <row r="99" spans="1:8">
      <c r="A99" s="22" t="s">
        <v>29</v>
      </c>
      <c r="B99" s="50"/>
      <c r="C99" s="50"/>
      <c r="D99" s="114">
        <v>200000</v>
      </c>
      <c r="E99" s="114">
        <v>200000</v>
      </c>
      <c r="F99" s="114">
        <v>200000</v>
      </c>
      <c r="G99" s="114">
        <v>200000</v>
      </c>
      <c r="H99" s="115">
        <v>200000</v>
      </c>
    </row>
    <row r="100" spans="1:8">
      <c r="A100" s="22" t="s">
        <v>30</v>
      </c>
      <c r="B100" s="50"/>
      <c r="C100" s="50"/>
      <c r="D100" s="114">
        <v>0</v>
      </c>
      <c r="E100" s="114">
        <v>0</v>
      </c>
      <c r="F100" s="114">
        <v>0</v>
      </c>
      <c r="G100" s="114">
        <v>0</v>
      </c>
      <c r="H100" s="115">
        <v>0</v>
      </c>
    </row>
    <row r="101" spans="1:8">
      <c r="A101" s="22" t="s">
        <v>32</v>
      </c>
      <c r="B101" s="50"/>
      <c r="C101" s="50"/>
      <c r="D101" s="114">
        <v>0</v>
      </c>
      <c r="E101" s="114">
        <v>0</v>
      </c>
      <c r="F101" s="114">
        <v>0</v>
      </c>
      <c r="G101" s="114">
        <v>0</v>
      </c>
      <c r="H101" s="115">
        <v>0</v>
      </c>
    </row>
    <row r="102" spans="1:8">
      <c r="A102" s="918" t="s">
        <v>108</v>
      </c>
      <c r="B102" s="43" t="s">
        <v>49</v>
      </c>
      <c r="C102" s="43"/>
      <c r="D102" s="43" t="s">
        <v>23</v>
      </c>
      <c r="E102" s="43" t="s">
        <v>23</v>
      </c>
      <c r="F102" s="43" t="s">
        <v>23</v>
      </c>
      <c r="G102" s="43" t="s">
        <v>23</v>
      </c>
      <c r="H102" s="44" t="s">
        <v>23</v>
      </c>
    </row>
    <row r="103" spans="1:8" ht="135">
      <c r="A103" s="919"/>
      <c r="B103" s="62" t="s">
        <v>109</v>
      </c>
      <c r="C103" s="116"/>
      <c r="D103" s="59" t="s">
        <v>110</v>
      </c>
      <c r="E103" s="59" t="s">
        <v>110</v>
      </c>
      <c r="F103" s="59" t="s">
        <v>110</v>
      </c>
      <c r="G103" s="59" t="s">
        <v>110</v>
      </c>
      <c r="H103" s="65" t="s">
        <v>110</v>
      </c>
    </row>
    <row r="104" spans="1:8">
      <c r="A104" s="16" t="s">
        <v>28</v>
      </c>
      <c r="B104" s="17"/>
      <c r="C104" s="18"/>
      <c r="D104" s="20">
        <v>100000</v>
      </c>
      <c r="E104" s="20">
        <v>100000</v>
      </c>
      <c r="F104" s="20">
        <v>100000</v>
      </c>
      <c r="G104" s="20">
        <v>100000</v>
      </c>
      <c r="H104" s="21">
        <v>100000</v>
      </c>
    </row>
    <row r="105" spans="1:8">
      <c r="A105" s="22" t="s">
        <v>29</v>
      </c>
      <c r="B105" s="23"/>
      <c r="C105" s="24"/>
      <c r="D105" s="27">
        <v>100000</v>
      </c>
      <c r="E105" s="27">
        <v>100000</v>
      </c>
      <c r="F105" s="27">
        <v>100000</v>
      </c>
      <c r="G105" s="27">
        <v>100000</v>
      </c>
      <c r="H105" s="28">
        <v>100000</v>
      </c>
    </row>
    <row r="106" spans="1:8">
      <c r="A106" s="22" t="s">
        <v>30</v>
      </c>
      <c r="B106" s="23"/>
      <c r="C106" s="24"/>
      <c r="D106" s="27">
        <v>0</v>
      </c>
      <c r="E106" s="27">
        <v>0</v>
      </c>
      <c r="F106" s="27">
        <v>0</v>
      </c>
      <c r="G106" s="27">
        <v>0</v>
      </c>
      <c r="H106" s="28">
        <v>0</v>
      </c>
    </row>
    <row r="107" spans="1:8">
      <c r="A107" s="22" t="s">
        <v>32</v>
      </c>
      <c r="B107" s="23"/>
      <c r="C107" s="24"/>
      <c r="D107" s="27">
        <v>0</v>
      </c>
      <c r="E107" s="27">
        <v>0</v>
      </c>
      <c r="F107" s="27">
        <v>0</v>
      </c>
      <c r="G107" s="27">
        <v>0</v>
      </c>
      <c r="H107" s="28">
        <v>0</v>
      </c>
    </row>
    <row r="108" spans="1:8">
      <c r="A108" s="905" t="s">
        <v>111</v>
      </c>
      <c r="B108" s="117" t="s">
        <v>49</v>
      </c>
      <c r="C108" s="117"/>
      <c r="D108" s="117" t="s">
        <v>23</v>
      </c>
      <c r="E108" s="117" t="s">
        <v>23</v>
      </c>
      <c r="F108" s="117" t="s">
        <v>23</v>
      </c>
      <c r="G108" s="117" t="s">
        <v>23</v>
      </c>
      <c r="H108" s="118" t="s">
        <v>23</v>
      </c>
    </row>
    <row r="109" spans="1:8" ht="157.5">
      <c r="A109" s="905"/>
      <c r="B109" s="30" t="s">
        <v>112</v>
      </c>
      <c r="C109" s="119"/>
      <c r="D109" s="120" t="s">
        <v>113</v>
      </c>
      <c r="E109" s="120" t="s">
        <v>114</v>
      </c>
      <c r="F109" s="120" t="s">
        <v>114</v>
      </c>
      <c r="G109" s="120" t="s">
        <v>114</v>
      </c>
      <c r="H109" s="121" t="s">
        <v>114</v>
      </c>
    </row>
    <row r="110" spans="1:8">
      <c r="A110" s="16" t="s">
        <v>28</v>
      </c>
      <c r="B110" s="17"/>
      <c r="C110" s="18"/>
      <c r="D110" s="20">
        <v>30000</v>
      </c>
      <c r="E110" s="20">
        <v>30000</v>
      </c>
      <c r="F110" s="20">
        <v>30000</v>
      </c>
      <c r="G110" s="20">
        <v>30000</v>
      </c>
      <c r="H110" s="21">
        <v>30000</v>
      </c>
    </row>
    <row r="111" spans="1:8">
      <c r="A111" s="22" t="s">
        <v>29</v>
      </c>
      <c r="B111" s="23"/>
      <c r="C111" s="24"/>
      <c r="D111" s="27">
        <v>30000</v>
      </c>
      <c r="E111" s="27">
        <v>30000</v>
      </c>
      <c r="F111" s="27">
        <v>30000</v>
      </c>
      <c r="G111" s="27">
        <v>30000</v>
      </c>
      <c r="H111" s="28">
        <v>30000</v>
      </c>
    </row>
    <row r="112" spans="1:8">
      <c r="A112" s="22" t="s">
        <v>30</v>
      </c>
      <c r="B112" s="23"/>
      <c r="C112" s="24"/>
      <c r="D112" s="122">
        <v>0</v>
      </c>
      <c r="E112" s="122">
        <v>0</v>
      </c>
      <c r="F112" s="122">
        <v>0</v>
      </c>
      <c r="G112" s="122">
        <v>0</v>
      </c>
      <c r="H112" s="123">
        <v>0</v>
      </c>
    </row>
    <row r="113" spans="1:8">
      <c r="A113" s="22" t="s">
        <v>32</v>
      </c>
      <c r="B113" s="23"/>
      <c r="C113" s="24"/>
      <c r="D113" s="27">
        <v>0</v>
      </c>
      <c r="E113" s="27">
        <v>0</v>
      </c>
      <c r="F113" s="27">
        <v>0</v>
      </c>
      <c r="G113" s="27">
        <v>0</v>
      </c>
      <c r="H113" s="28">
        <v>0</v>
      </c>
    </row>
    <row r="114" spans="1:8">
      <c r="A114" s="904" t="s">
        <v>115</v>
      </c>
      <c r="B114" s="47" t="s">
        <v>49</v>
      </c>
      <c r="C114" s="47"/>
      <c r="D114" s="43" t="s">
        <v>23</v>
      </c>
      <c r="E114" s="43" t="s">
        <v>23</v>
      </c>
      <c r="F114" s="43" t="s">
        <v>23</v>
      </c>
      <c r="G114" s="43" t="s">
        <v>23</v>
      </c>
      <c r="H114" s="44" t="s">
        <v>23</v>
      </c>
    </row>
    <row r="115" spans="1:8" ht="326.25">
      <c r="A115" s="904"/>
      <c r="B115" s="63" t="s">
        <v>116</v>
      </c>
      <c r="C115" s="63"/>
      <c r="D115" s="110" t="s">
        <v>117</v>
      </c>
      <c r="E115" s="110" t="s">
        <v>118</v>
      </c>
      <c r="F115" s="110" t="s">
        <v>118</v>
      </c>
      <c r="G115" s="110" t="s">
        <v>118</v>
      </c>
      <c r="H115" s="111" t="s">
        <v>118</v>
      </c>
    </row>
    <row r="116" spans="1:8">
      <c r="A116" s="16" t="s">
        <v>28</v>
      </c>
      <c r="B116" s="17"/>
      <c r="C116" s="18"/>
      <c r="D116" s="20" t="s">
        <v>119</v>
      </c>
      <c r="E116" s="20">
        <v>1120</v>
      </c>
      <c r="F116" s="20">
        <v>1120</v>
      </c>
      <c r="G116" s="20">
        <v>1120</v>
      </c>
      <c r="H116" s="21">
        <v>1120</v>
      </c>
    </row>
    <row r="117" spans="1:8">
      <c r="A117" s="22" t="s">
        <v>29</v>
      </c>
      <c r="B117" s="23"/>
      <c r="C117" s="24"/>
      <c r="D117" s="27">
        <v>1120</v>
      </c>
      <c r="E117" s="27">
        <v>1120</v>
      </c>
      <c r="F117" s="27">
        <v>1120</v>
      </c>
      <c r="G117" s="27">
        <v>1120</v>
      </c>
      <c r="H117" s="28">
        <v>1120</v>
      </c>
    </row>
    <row r="118" spans="1:8">
      <c r="A118" s="22" t="s">
        <v>30</v>
      </c>
      <c r="B118" s="23"/>
      <c r="C118" s="24"/>
      <c r="D118" s="27" t="s">
        <v>94</v>
      </c>
      <c r="E118" s="27">
        <v>0</v>
      </c>
      <c r="F118" s="27">
        <v>0</v>
      </c>
      <c r="G118" s="27">
        <v>0</v>
      </c>
      <c r="H118" s="28">
        <v>0</v>
      </c>
    </row>
    <row r="119" spans="1:8">
      <c r="A119" s="22" t="s">
        <v>32</v>
      </c>
      <c r="B119" s="23"/>
      <c r="C119" s="24"/>
      <c r="D119" s="27">
        <v>0</v>
      </c>
      <c r="E119" s="27">
        <v>0</v>
      </c>
      <c r="F119" s="27">
        <v>0</v>
      </c>
      <c r="G119" s="27">
        <v>0</v>
      </c>
      <c r="H119" s="28">
        <v>0</v>
      </c>
    </row>
    <row r="120" spans="1:8">
      <c r="A120" s="920" t="s">
        <v>120</v>
      </c>
      <c r="B120" s="43" t="s">
        <v>49</v>
      </c>
      <c r="C120" s="43"/>
      <c r="D120" s="43" t="s">
        <v>23</v>
      </c>
      <c r="E120" s="43" t="s">
        <v>23</v>
      </c>
      <c r="F120" s="43" t="s">
        <v>23</v>
      </c>
      <c r="G120" s="43" t="s">
        <v>23</v>
      </c>
      <c r="H120" s="44" t="s">
        <v>23</v>
      </c>
    </row>
    <row r="121" spans="1:8" ht="123.75">
      <c r="A121" s="920"/>
      <c r="B121" s="63" t="s">
        <v>121</v>
      </c>
      <c r="C121" s="124"/>
      <c r="D121" s="125" t="s">
        <v>122</v>
      </c>
      <c r="E121" s="125" t="s">
        <v>122</v>
      </c>
      <c r="F121" s="125" t="s">
        <v>122</v>
      </c>
      <c r="G121" s="125" t="s">
        <v>122</v>
      </c>
      <c r="H121" s="126" t="s">
        <v>122</v>
      </c>
    </row>
    <row r="122" spans="1:8">
      <c r="A122" s="16" t="s">
        <v>28</v>
      </c>
      <c r="B122" s="17"/>
      <c r="C122" s="18"/>
      <c r="D122" s="20">
        <v>30000</v>
      </c>
      <c r="E122" s="20">
        <v>30000</v>
      </c>
      <c r="F122" s="20">
        <v>30000</v>
      </c>
      <c r="G122" s="20">
        <v>30000</v>
      </c>
      <c r="H122" s="21">
        <v>30000</v>
      </c>
    </row>
    <row r="123" spans="1:8">
      <c r="A123" s="22" t="s">
        <v>29</v>
      </c>
      <c r="B123" s="23"/>
      <c r="C123" s="24"/>
      <c r="D123" s="27">
        <v>30000</v>
      </c>
      <c r="E123" s="27">
        <v>30000</v>
      </c>
      <c r="F123" s="27">
        <v>30000</v>
      </c>
      <c r="G123" s="27">
        <v>30000</v>
      </c>
      <c r="H123" s="28">
        <v>30000</v>
      </c>
    </row>
    <row r="124" spans="1:8">
      <c r="A124" s="22" t="s">
        <v>30</v>
      </c>
      <c r="B124" s="23"/>
      <c r="C124" s="24"/>
      <c r="D124" s="27">
        <v>0</v>
      </c>
      <c r="E124" s="27">
        <v>0</v>
      </c>
      <c r="F124" s="27">
        <v>0</v>
      </c>
      <c r="G124" s="27">
        <v>0</v>
      </c>
      <c r="H124" s="28">
        <v>0</v>
      </c>
    </row>
    <row r="125" spans="1:8">
      <c r="A125" s="22" t="s">
        <v>32</v>
      </c>
      <c r="B125" s="23"/>
      <c r="C125" s="24"/>
      <c r="D125" s="27">
        <v>0</v>
      </c>
      <c r="E125" s="27">
        <v>0</v>
      </c>
      <c r="F125" s="27">
        <v>0</v>
      </c>
      <c r="G125" s="27">
        <v>0</v>
      </c>
      <c r="H125" s="28">
        <v>0</v>
      </c>
    </row>
    <row r="126" spans="1:8">
      <c r="A126" s="920" t="s">
        <v>123</v>
      </c>
      <c r="B126" s="117" t="s">
        <v>49</v>
      </c>
      <c r="C126" s="117"/>
      <c r="D126" s="117" t="s">
        <v>23</v>
      </c>
      <c r="E126" s="117" t="s">
        <v>23</v>
      </c>
      <c r="F126" s="117" t="s">
        <v>23</v>
      </c>
      <c r="G126" s="117" t="s">
        <v>23</v>
      </c>
      <c r="H126" s="118" t="s">
        <v>23</v>
      </c>
    </row>
    <row r="127" spans="1:8" ht="45">
      <c r="A127" s="920"/>
      <c r="B127" s="30" t="s">
        <v>124</v>
      </c>
      <c r="C127" s="127"/>
      <c r="D127" s="128" t="s">
        <v>125</v>
      </c>
      <c r="E127" s="128" t="s">
        <v>125</v>
      </c>
      <c r="F127" s="128" t="s">
        <v>125</v>
      </c>
      <c r="G127" s="128" t="s">
        <v>125</v>
      </c>
      <c r="H127" s="129" t="s">
        <v>125</v>
      </c>
    </row>
    <row r="128" spans="1:8">
      <c r="A128" s="16" t="s">
        <v>28</v>
      </c>
      <c r="B128" s="17"/>
      <c r="C128" s="18"/>
      <c r="D128" s="20">
        <v>10000</v>
      </c>
      <c r="E128" s="20">
        <v>10000</v>
      </c>
      <c r="F128" s="20">
        <v>10000</v>
      </c>
      <c r="G128" s="20">
        <v>10000</v>
      </c>
      <c r="H128" s="21">
        <v>10000</v>
      </c>
    </row>
    <row r="129" spans="1:8">
      <c r="A129" s="22" t="s">
        <v>29</v>
      </c>
      <c r="B129" s="23"/>
      <c r="C129" s="24"/>
      <c r="D129" s="27">
        <v>10000</v>
      </c>
      <c r="E129" s="27">
        <v>10000</v>
      </c>
      <c r="F129" s="27">
        <v>10000</v>
      </c>
      <c r="G129" s="27">
        <v>10000</v>
      </c>
      <c r="H129" s="28">
        <v>10000</v>
      </c>
    </row>
    <row r="130" spans="1:8">
      <c r="A130" s="22" t="s">
        <v>30</v>
      </c>
      <c r="B130" s="23"/>
      <c r="C130" s="24"/>
      <c r="D130" s="27">
        <v>0</v>
      </c>
      <c r="E130" s="27">
        <v>0</v>
      </c>
      <c r="F130" s="27">
        <v>0</v>
      </c>
      <c r="G130" s="27">
        <v>0</v>
      </c>
      <c r="H130" s="28">
        <v>0</v>
      </c>
    </row>
    <row r="131" spans="1:8">
      <c r="A131" s="22" t="s">
        <v>32</v>
      </c>
      <c r="B131" s="23"/>
      <c r="C131" s="24"/>
      <c r="D131" s="27">
        <v>0</v>
      </c>
      <c r="E131" s="27">
        <v>0</v>
      </c>
      <c r="F131" s="27">
        <v>0</v>
      </c>
      <c r="G131" s="27">
        <v>0</v>
      </c>
      <c r="H131" s="28">
        <v>0</v>
      </c>
    </row>
    <row r="132" spans="1:8">
      <c r="A132" s="908" t="s">
        <v>126</v>
      </c>
      <c r="B132" s="130" t="s">
        <v>127</v>
      </c>
      <c r="C132" s="106"/>
      <c r="D132" s="46" t="s">
        <v>23</v>
      </c>
      <c r="E132" s="46" t="s">
        <v>23</v>
      </c>
      <c r="F132" s="46" t="s">
        <v>23</v>
      </c>
      <c r="G132" s="46" t="s">
        <v>23</v>
      </c>
      <c r="H132" s="44" t="s">
        <v>23</v>
      </c>
    </row>
    <row r="133" spans="1:8" ht="202.5">
      <c r="A133" s="909"/>
      <c r="B133" s="101" t="s">
        <v>128</v>
      </c>
      <c r="C133" s="106"/>
      <c r="D133" s="30" t="s">
        <v>129</v>
      </c>
      <c r="E133" s="30" t="s">
        <v>130</v>
      </c>
      <c r="F133" s="30" t="s">
        <v>131</v>
      </c>
      <c r="G133" s="30" t="s">
        <v>132</v>
      </c>
      <c r="H133" s="131" t="s">
        <v>133</v>
      </c>
    </row>
    <row r="134" spans="1:8">
      <c r="A134" s="16" t="s">
        <v>28</v>
      </c>
      <c r="B134" s="17"/>
      <c r="C134" s="18"/>
      <c r="D134" s="20">
        <v>5000</v>
      </c>
      <c r="E134" s="20">
        <v>5000</v>
      </c>
      <c r="F134" s="20">
        <v>5000</v>
      </c>
      <c r="G134" s="20">
        <v>5000</v>
      </c>
      <c r="H134" s="21">
        <v>5000</v>
      </c>
    </row>
    <row r="135" spans="1:8">
      <c r="A135" s="22" t="s">
        <v>29</v>
      </c>
      <c r="B135" s="23"/>
      <c r="C135" s="24"/>
      <c r="D135" s="27">
        <v>5000</v>
      </c>
      <c r="E135" s="27">
        <v>5000</v>
      </c>
      <c r="F135" s="27">
        <v>5000</v>
      </c>
      <c r="G135" s="27">
        <v>5000</v>
      </c>
      <c r="H135" s="28">
        <v>5000</v>
      </c>
    </row>
    <row r="136" spans="1:8">
      <c r="A136" s="22" t="s">
        <v>30</v>
      </c>
      <c r="B136" s="23"/>
      <c r="C136" s="24"/>
      <c r="D136" s="27">
        <v>0</v>
      </c>
      <c r="E136" s="27">
        <v>0</v>
      </c>
      <c r="F136" s="27">
        <v>0</v>
      </c>
      <c r="G136" s="27">
        <v>0</v>
      </c>
      <c r="H136" s="28">
        <v>0</v>
      </c>
    </row>
    <row r="137" spans="1:8">
      <c r="A137" s="22" t="s">
        <v>32</v>
      </c>
      <c r="B137" s="23"/>
      <c r="C137" s="24"/>
      <c r="D137" s="27">
        <v>0</v>
      </c>
      <c r="E137" s="27">
        <v>0</v>
      </c>
      <c r="F137" s="27">
        <v>0</v>
      </c>
      <c r="G137" s="27">
        <v>0</v>
      </c>
      <c r="H137" s="28">
        <v>0</v>
      </c>
    </row>
    <row r="138" spans="1:8">
      <c r="A138" s="901" t="s">
        <v>134</v>
      </c>
      <c r="B138" s="43" t="s">
        <v>49</v>
      </c>
      <c r="C138" s="43"/>
      <c r="D138" s="43" t="s">
        <v>23</v>
      </c>
      <c r="E138" s="43" t="s">
        <v>23</v>
      </c>
      <c r="F138" s="43" t="s">
        <v>23</v>
      </c>
      <c r="G138" s="43" t="s">
        <v>23</v>
      </c>
      <c r="H138" s="44" t="s">
        <v>23</v>
      </c>
    </row>
    <row r="139" spans="1:8" ht="168.75">
      <c r="A139" s="902"/>
      <c r="B139" s="62" t="s">
        <v>135</v>
      </c>
      <c r="C139" s="108"/>
      <c r="D139" s="132" t="s">
        <v>136</v>
      </c>
      <c r="E139" s="132" t="s">
        <v>137</v>
      </c>
      <c r="F139" s="132" t="s">
        <v>137</v>
      </c>
      <c r="G139" s="132" t="s">
        <v>137</v>
      </c>
      <c r="H139" s="133" t="s">
        <v>138</v>
      </c>
    </row>
    <row r="140" spans="1:8">
      <c r="A140" s="16" t="s">
        <v>28</v>
      </c>
      <c r="B140" s="134"/>
      <c r="C140" s="81"/>
      <c r="D140" s="19">
        <v>631000</v>
      </c>
      <c r="E140" s="20">
        <v>350000</v>
      </c>
      <c r="F140" s="20">
        <v>350000</v>
      </c>
      <c r="G140" s="20">
        <v>350000</v>
      </c>
      <c r="H140" s="21">
        <v>350000</v>
      </c>
    </row>
    <row r="141" spans="1:8">
      <c r="A141" s="22" t="s">
        <v>29</v>
      </c>
      <c r="B141" s="135"/>
      <c r="C141" s="71"/>
      <c r="D141" s="27">
        <v>350000</v>
      </c>
      <c r="E141" s="27">
        <v>350000</v>
      </c>
      <c r="F141" s="27">
        <v>350000</v>
      </c>
      <c r="G141" s="27">
        <v>350000</v>
      </c>
      <c r="H141" s="28">
        <v>350000</v>
      </c>
    </row>
    <row r="142" spans="1:8">
      <c r="A142" s="22" t="s">
        <v>30</v>
      </c>
      <c r="B142" s="135"/>
      <c r="C142" s="71"/>
      <c r="D142" s="25" t="s">
        <v>139</v>
      </c>
      <c r="E142" s="25">
        <v>0</v>
      </c>
      <c r="F142" s="25">
        <v>0</v>
      </c>
      <c r="G142" s="25">
        <v>0</v>
      </c>
      <c r="H142" s="26">
        <v>0</v>
      </c>
    </row>
    <row r="143" spans="1:8">
      <c r="A143" s="22" t="s">
        <v>32</v>
      </c>
      <c r="B143" s="135"/>
      <c r="C143" s="71"/>
      <c r="D143" s="27">
        <v>0</v>
      </c>
      <c r="E143" s="27">
        <v>0</v>
      </c>
      <c r="F143" s="27">
        <v>0</v>
      </c>
      <c r="G143" s="27">
        <v>0</v>
      </c>
      <c r="H143" s="28">
        <v>0</v>
      </c>
    </row>
    <row r="144" spans="1:8">
      <c r="A144" s="903" t="s">
        <v>140</v>
      </c>
      <c r="B144" s="43" t="s">
        <v>49</v>
      </c>
      <c r="C144" s="43"/>
      <c r="D144" s="43" t="s">
        <v>23</v>
      </c>
      <c r="E144" s="43" t="s">
        <v>23</v>
      </c>
      <c r="F144" s="43" t="s">
        <v>23</v>
      </c>
      <c r="G144" s="43" t="s">
        <v>23</v>
      </c>
      <c r="H144" s="44" t="s">
        <v>23</v>
      </c>
    </row>
    <row r="145" spans="1:8" ht="90">
      <c r="A145" s="903"/>
      <c r="B145" s="124" t="s">
        <v>141</v>
      </c>
      <c r="C145" s="124"/>
      <c r="D145" s="136" t="s">
        <v>142</v>
      </c>
      <c r="E145" s="137" t="s">
        <v>143</v>
      </c>
      <c r="F145" s="137" t="s">
        <v>143</v>
      </c>
      <c r="G145" s="137" t="s">
        <v>143</v>
      </c>
      <c r="H145" s="138" t="s">
        <v>143</v>
      </c>
    </row>
    <row r="146" spans="1:8">
      <c r="A146" s="16" t="s">
        <v>28</v>
      </c>
      <c r="B146" s="17"/>
      <c r="C146" s="18"/>
      <c r="D146" s="20">
        <v>50000</v>
      </c>
      <c r="E146" s="20">
        <v>50000</v>
      </c>
      <c r="F146" s="20">
        <v>50000</v>
      </c>
      <c r="G146" s="20">
        <v>50000</v>
      </c>
      <c r="H146" s="21">
        <v>50000</v>
      </c>
    </row>
    <row r="147" spans="1:8">
      <c r="A147" s="22" t="s">
        <v>29</v>
      </c>
      <c r="B147" s="23"/>
      <c r="C147" s="24"/>
      <c r="D147" s="27">
        <v>50000</v>
      </c>
      <c r="E147" s="27">
        <v>50000</v>
      </c>
      <c r="F147" s="27">
        <v>50000</v>
      </c>
      <c r="G147" s="27">
        <v>50000</v>
      </c>
      <c r="H147" s="28">
        <v>50000</v>
      </c>
    </row>
    <row r="148" spans="1:8">
      <c r="A148" s="22" t="s">
        <v>30</v>
      </c>
      <c r="B148" s="23"/>
      <c r="C148" s="24"/>
      <c r="D148" s="27">
        <v>0</v>
      </c>
      <c r="E148" s="27">
        <v>0</v>
      </c>
      <c r="F148" s="27">
        <v>0</v>
      </c>
      <c r="G148" s="27">
        <v>0</v>
      </c>
      <c r="H148" s="28">
        <v>0</v>
      </c>
    </row>
    <row r="149" spans="1:8">
      <c r="A149" s="22" t="s">
        <v>32</v>
      </c>
      <c r="B149" s="23"/>
      <c r="C149" s="24"/>
      <c r="D149" s="27">
        <v>0</v>
      </c>
      <c r="E149" s="27">
        <v>0</v>
      </c>
      <c r="F149" s="27">
        <v>0</v>
      </c>
      <c r="G149" s="27">
        <v>0</v>
      </c>
      <c r="H149" s="28">
        <v>0</v>
      </c>
    </row>
    <row r="150" spans="1:8">
      <c r="A150" s="904" t="s">
        <v>144</v>
      </c>
      <c r="B150" s="47" t="s">
        <v>49</v>
      </c>
      <c r="C150" s="47"/>
      <c r="D150" s="43" t="s">
        <v>23</v>
      </c>
      <c r="E150" s="43" t="s">
        <v>23</v>
      </c>
      <c r="F150" s="43" t="s">
        <v>23</v>
      </c>
      <c r="G150" s="43" t="s">
        <v>23</v>
      </c>
      <c r="H150" s="44" t="s">
        <v>23</v>
      </c>
    </row>
    <row r="151" spans="1:8" ht="168.75">
      <c r="A151" s="904"/>
      <c r="B151" s="63" t="s">
        <v>145</v>
      </c>
      <c r="C151" s="139"/>
      <c r="D151" s="110" t="s">
        <v>146</v>
      </c>
      <c r="E151" s="110" t="s">
        <v>146</v>
      </c>
      <c r="F151" s="110" t="s">
        <v>146</v>
      </c>
      <c r="G151" s="110" t="s">
        <v>146</v>
      </c>
      <c r="H151" s="111" t="s">
        <v>146</v>
      </c>
    </row>
    <row r="152" spans="1:8" ht="24">
      <c r="A152" s="16" t="s">
        <v>28</v>
      </c>
      <c r="B152" s="17"/>
      <c r="C152" s="18"/>
      <c r="D152" s="83" t="s">
        <v>69</v>
      </c>
      <c r="E152" s="83" t="s">
        <v>69</v>
      </c>
      <c r="F152" s="83" t="s">
        <v>69</v>
      </c>
      <c r="G152" s="83" t="s">
        <v>69</v>
      </c>
      <c r="H152" s="84" t="s">
        <v>69</v>
      </c>
    </row>
    <row r="153" spans="1:8" ht="24">
      <c r="A153" s="22" t="s">
        <v>29</v>
      </c>
      <c r="B153" s="23"/>
      <c r="C153" s="24"/>
      <c r="D153" s="73" t="s">
        <v>69</v>
      </c>
      <c r="E153" s="73" t="s">
        <v>69</v>
      </c>
      <c r="F153" s="73" t="s">
        <v>69</v>
      </c>
      <c r="G153" s="73" t="s">
        <v>69</v>
      </c>
      <c r="H153" s="74" t="s">
        <v>69</v>
      </c>
    </row>
    <row r="154" spans="1:8">
      <c r="A154" s="22" t="s">
        <v>30</v>
      </c>
      <c r="B154" s="23"/>
      <c r="C154" s="24"/>
      <c r="D154" s="75">
        <v>0</v>
      </c>
      <c r="E154" s="75">
        <v>0</v>
      </c>
      <c r="F154" s="75">
        <v>0</v>
      </c>
      <c r="G154" s="75">
        <v>0</v>
      </c>
      <c r="H154" s="99">
        <v>0</v>
      </c>
    </row>
    <row r="155" spans="1:8">
      <c r="A155" s="22" t="s">
        <v>32</v>
      </c>
      <c r="B155" s="23"/>
      <c r="C155" s="24"/>
      <c r="D155" s="75">
        <v>0</v>
      </c>
      <c r="E155" s="75">
        <v>0</v>
      </c>
      <c r="F155" s="75">
        <v>0</v>
      </c>
      <c r="G155" s="75">
        <v>0</v>
      </c>
      <c r="H155" s="99">
        <v>0</v>
      </c>
    </row>
    <row r="156" spans="1:8">
      <c r="A156" s="905" t="s">
        <v>147</v>
      </c>
      <c r="B156" s="29" t="s">
        <v>49</v>
      </c>
      <c r="C156" s="29"/>
      <c r="D156" s="46" t="s">
        <v>23</v>
      </c>
      <c r="E156" s="46" t="s">
        <v>23</v>
      </c>
      <c r="F156" s="46" t="s">
        <v>23</v>
      </c>
      <c r="G156" s="46" t="s">
        <v>23</v>
      </c>
      <c r="H156" s="100" t="s">
        <v>23</v>
      </c>
    </row>
    <row r="157" spans="1:8" ht="202.5">
      <c r="A157" s="905"/>
      <c r="B157" s="37" t="s">
        <v>148</v>
      </c>
      <c r="C157" s="107"/>
      <c r="D157" s="58" t="s">
        <v>149</v>
      </c>
      <c r="E157" s="58" t="s">
        <v>150</v>
      </c>
      <c r="F157" s="58" t="s">
        <v>151</v>
      </c>
      <c r="G157" s="58" t="s">
        <v>152</v>
      </c>
      <c r="H157" s="60" t="s">
        <v>153</v>
      </c>
    </row>
    <row r="158" spans="1:8">
      <c r="A158" s="16" t="s">
        <v>28</v>
      </c>
      <c r="B158" s="17"/>
      <c r="C158" s="18"/>
      <c r="D158" s="20" t="s">
        <v>139</v>
      </c>
      <c r="E158" s="20">
        <v>0</v>
      </c>
      <c r="F158" s="20">
        <v>0</v>
      </c>
      <c r="G158" s="20">
        <v>0</v>
      </c>
      <c r="H158" s="21">
        <v>0</v>
      </c>
    </row>
    <row r="159" spans="1:8" ht="22.5">
      <c r="A159" s="22" t="s">
        <v>29</v>
      </c>
      <c r="B159" s="23"/>
      <c r="C159" s="24"/>
      <c r="D159" s="27" t="s">
        <v>154</v>
      </c>
      <c r="E159" s="27" t="s">
        <v>154</v>
      </c>
      <c r="F159" s="27" t="s">
        <v>154</v>
      </c>
      <c r="G159" s="27" t="s">
        <v>154</v>
      </c>
      <c r="H159" s="28" t="s">
        <v>154</v>
      </c>
    </row>
    <row r="160" spans="1:8">
      <c r="A160" s="22" t="s">
        <v>30</v>
      </c>
      <c r="B160" s="23"/>
      <c r="C160" s="24"/>
      <c r="D160" s="27" t="s">
        <v>139</v>
      </c>
      <c r="E160" s="27">
        <v>0</v>
      </c>
      <c r="F160" s="27">
        <v>0</v>
      </c>
      <c r="G160" s="27">
        <v>0</v>
      </c>
      <c r="H160" s="28">
        <v>0</v>
      </c>
    </row>
    <row r="161" spans="1:8">
      <c r="A161" s="22" t="s">
        <v>32</v>
      </c>
      <c r="B161" s="23"/>
      <c r="C161" s="24"/>
      <c r="D161" s="27">
        <v>0</v>
      </c>
      <c r="E161" s="27">
        <v>0</v>
      </c>
      <c r="F161" s="27">
        <v>0</v>
      </c>
      <c r="G161" s="27">
        <v>0</v>
      </c>
      <c r="H161" s="28">
        <v>0</v>
      </c>
    </row>
    <row r="162" spans="1:8">
      <c r="A162" s="905" t="s">
        <v>155</v>
      </c>
      <c r="B162" s="43" t="s">
        <v>49</v>
      </c>
      <c r="C162" s="43"/>
      <c r="D162" s="43" t="s">
        <v>23</v>
      </c>
      <c r="E162" s="43" t="s">
        <v>23</v>
      </c>
      <c r="F162" s="43" t="s">
        <v>23</v>
      </c>
      <c r="G162" s="43" t="s">
        <v>23</v>
      </c>
      <c r="H162" s="44" t="s">
        <v>23</v>
      </c>
    </row>
    <row r="163" spans="1:8" ht="292.5">
      <c r="A163" s="905"/>
      <c r="B163" s="63" t="s">
        <v>156</v>
      </c>
      <c r="C163" s="108"/>
      <c r="D163" s="58" t="s">
        <v>157</v>
      </c>
      <c r="E163" s="58" t="s">
        <v>158</v>
      </c>
      <c r="F163" s="58" t="s">
        <v>157</v>
      </c>
      <c r="G163" s="58" t="s">
        <v>159</v>
      </c>
      <c r="H163" s="60" t="s">
        <v>160</v>
      </c>
    </row>
    <row r="164" spans="1:8">
      <c r="A164" s="16" t="s">
        <v>28</v>
      </c>
      <c r="B164" s="17"/>
      <c r="C164" s="18"/>
      <c r="D164" s="20">
        <v>300000</v>
      </c>
      <c r="E164" s="20">
        <v>300000</v>
      </c>
      <c r="F164" s="20">
        <v>300000</v>
      </c>
      <c r="G164" s="20">
        <v>300000</v>
      </c>
      <c r="H164" s="21">
        <v>300000</v>
      </c>
    </row>
    <row r="165" spans="1:8">
      <c r="A165" s="22" t="s">
        <v>29</v>
      </c>
      <c r="B165" s="23"/>
      <c r="C165" s="24"/>
      <c r="D165" s="27">
        <v>300000</v>
      </c>
      <c r="E165" s="27">
        <v>300000</v>
      </c>
      <c r="F165" s="27">
        <v>300000</v>
      </c>
      <c r="G165" s="27">
        <v>300000</v>
      </c>
      <c r="H165" s="28">
        <v>300000</v>
      </c>
    </row>
    <row r="166" spans="1:8">
      <c r="A166" s="22" t="s">
        <v>30</v>
      </c>
      <c r="B166" s="23"/>
      <c r="C166" s="24"/>
      <c r="D166" s="27">
        <v>0</v>
      </c>
      <c r="E166" s="27">
        <v>0</v>
      </c>
      <c r="F166" s="27">
        <v>0</v>
      </c>
      <c r="G166" s="27">
        <v>0</v>
      </c>
      <c r="H166" s="28">
        <v>0</v>
      </c>
    </row>
    <row r="167" spans="1:8">
      <c r="A167" s="22" t="s">
        <v>32</v>
      </c>
      <c r="B167" s="23"/>
      <c r="C167" s="24"/>
      <c r="D167" s="27">
        <v>0</v>
      </c>
      <c r="E167" s="27">
        <v>0</v>
      </c>
      <c r="F167" s="27">
        <v>0</v>
      </c>
      <c r="G167" s="27">
        <v>0</v>
      </c>
      <c r="H167" s="28">
        <v>0</v>
      </c>
    </row>
    <row r="168" spans="1:8">
      <c r="A168" s="906" t="s">
        <v>161</v>
      </c>
      <c r="B168" s="29" t="s">
        <v>49</v>
      </c>
      <c r="C168" s="107"/>
      <c r="D168" s="140" t="s">
        <v>23</v>
      </c>
      <c r="E168" s="140" t="s">
        <v>23</v>
      </c>
      <c r="F168" s="140" t="s">
        <v>23</v>
      </c>
      <c r="G168" s="140" t="s">
        <v>23</v>
      </c>
      <c r="H168" s="141" t="s">
        <v>23</v>
      </c>
    </row>
    <row r="169" spans="1:8" ht="112.5">
      <c r="A169" s="907"/>
      <c r="B169" s="37" t="s">
        <v>162</v>
      </c>
      <c r="C169" s="107"/>
      <c r="D169" s="58" t="s">
        <v>163</v>
      </c>
      <c r="E169" s="58" t="s">
        <v>163</v>
      </c>
      <c r="F169" s="58" t="s">
        <v>163</v>
      </c>
      <c r="G169" s="58" t="s">
        <v>163</v>
      </c>
      <c r="H169" s="60" t="s">
        <v>163</v>
      </c>
    </row>
    <row r="170" spans="1:8" ht="22.5">
      <c r="A170" s="16" t="s">
        <v>28</v>
      </c>
      <c r="B170" s="17"/>
      <c r="C170" s="17"/>
      <c r="D170" s="20" t="s">
        <v>154</v>
      </c>
      <c r="E170" s="20" t="s">
        <v>154</v>
      </c>
      <c r="F170" s="20" t="s">
        <v>154</v>
      </c>
      <c r="G170" s="20" t="s">
        <v>154</v>
      </c>
      <c r="H170" s="21" t="s">
        <v>154</v>
      </c>
    </row>
    <row r="171" spans="1:8" ht="22.5">
      <c r="A171" s="22" t="s">
        <v>29</v>
      </c>
      <c r="B171" s="23"/>
      <c r="C171" s="23"/>
      <c r="D171" s="27" t="s">
        <v>154</v>
      </c>
      <c r="E171" s="27" t="s">
        <v>154</v>
      </c>
      <c r="F171" s="27" t="s">
        <v>154</v>
      </c>
      <c r="G171" s="27" t="s">
        <v>154</v>
      </c>
      <c r="H171" s="28" t="s">
        <v>154</v>
      </c>
    </row>
    <row r="172" spans="1:8">
      <c r="A172" s="22" t="s">
        <v>30</v>
      </c>
      <c r="B172" s="23"/>
      <c r="C172" s="23"/>
      <c r="D172" s="27">
        <v>0</v>
      </c>
      <c r="E172" s="27">
        <v>0</v>
      </c>
      <c r="F172" s="27">
        <v>0</v>
      </c>
      <c r="G172" s="27">
        <v>0</v>
      </c>
      <c r="H172" s="28">
        <v>0</v>
      </c>
    </row>
    <row r="173" spans="1:8">
      <c r="A173" s="22" t="s">
        <v>32</v>
      </c>
      <c r="B173" s="23"/>
      <c r="C173" s="23"/>
      <c r="D173" s="27">
        <v>0</v>
      </c>
      <c r="E173" s="27">
        <v>0</v>
      </c>
      <c r="F173" s="27">
        <v>0</v>
      </c>
      <c r="G173" s="27">
        <v>0</v>
      </c>
      <c r="H173" s="28">
        <v>0</v>
      </c>
    </row>
    <row r="174" spans="1:8">
      <c r="A174" s="899" t="s">
        <v>164</v>
      </c>
      <c r="B174" s="47" t="s">
        <v>49</v>
      </c>
      <c r="C174" s="119"/>
      <c r="D174" s="142" t="s">
        <v>23</v>
      </c>
      <c r="E174" s="142" t="s">
        <v>23</v>
      </c>
      <c r="F174" s="142" t="s">
        <v>23</v>
      </c>
      <c r="G174" s="142" t="s">
        <v>23</v>
      </c>
      <c r="H174" s="143" t="s">
        <v>23</v>
      </c>
    </row>
    <row r="175" spans="1:8" ht="90">
      <c r="A175" s="900"/>
      <c r="B175" s="30" t="s">
        <v>165</v>
      </c>
      <c r="C175" s="119"/>
      <c r="D175" s="30" t="s">
        <v>166</v>
      </c>
      <c r="E175" s="30" t="s">
        <v>166</v>
      </c>
      <c r="F175" s="30" t="s">
        <v>166</v>
      </c>
      <c r="G175" s="30" t="s">
        <v>166</v>
      </c>
      <c r="H175" s="131" t="s">
        <v>166</v>
      </c>
    </row>
    <row r="176" spans="1:8" ht="24">
      <c r="A176" s="16" t="s">
        <v>28</v>
      </c>
      <c r="B176" s="17"/>
      <c r="C176" s="18"/>
      <c r="D176" s="144" t="s">
        <v>69</v>
      </c>
      <c r="E176" s="144" t="s">
        <v>69</v>
      </c>
      <c r="F176" s="144" t="s">
        <v>69</v>
      </c>
      <c r="G176" s="144" t="s">
        <v>69</v>
      </c>
      <c r="H176" s="145" t="s">
        <v>69</v>
      </c>
    </row>
    <row r="177" spans="1:8" ht="24">
      <c r="A177" s="22" t="s">
        <v>29</v>
      </c>
      <c r="B177" s="23"/>
      <c r="C177" s="24"/>
      <c r="D177" s="146" t="s">
        <v>69</v>
      </c>
      <c r="E177" s="146" t="s">
        <v>69</v>
      </c>
      <c r="F177" s="146" t="s">
        <v>69</v>
      </c>
      <c r="G177" s="146" t="s">
        <v>69</v>
      </c>
      <c r="H177" s="147" t="s">
        <v>69</v>
      </c>
    </row>
    <row r="178" spans="1:8">
      <c r="A178" s="22" t="s">
        <v>30</v>
      </c>
      <c r="B178" s="23"/>
      <c r="C178" s="24"/>
      <c r="D178" s="27">
        <v>0</v>
      </c>
      <c r="E178" s="27">
        <v>0</v>
      </c>
      <c r="F178" s="27">
        <v>0</v>
      </c>
      <c r="G178" s="27">
        <v>0</v>
      </c>
      <c r="H178" s="28">
        <v>0</v>
      </c>
    </row>
    <row r="179" spans="1:8" ht="15.75" thickBot="1">
      <c r="A179" s="148" t="s">
        <v>32</v>
      </c>
      <c r="B179" s="149"/>
      <c r="C179" s="150"/>
      <c r="D179" s="151">
        <v>0</v>
      </c>
      <c r="E179" s="151">
        <v>0</v>
      </c>
      <c r="F179" s="151">
        <v>0</v>
      </c>
      <c r="G179" s="151">
        <v>0</v>
      </c>
      <c r="H179" s="152">
        <v>0</v>
      </c>
    </row>
    <row r="180" spans="1:8">
      <c r="A180" s="153"/>
      <c r="B180" s="154"/>
      <c r="C180" s="155"/>
      <c r="D180" s="156"/>
      <c r="E180" s="156"/>
      <c r="F180" s="157"/>
    </row>
    <row r="181" spans="1:8">
      <c r="A181" s="158"/>
      <c r="B181" s="159"/>
      <c r="C181" s="159"/>
      <c r="D181" s="159"/>
      <c r="E181" s="159"/>
      <c r="F181" s="160"/>
    </row>
    <row r="182" spans="1:8">
      <c r="A182" s="158"/>
      <c r="B182" s="159"/>
      <c r="C182" s="159"/>
      <c r="D182" s="159"/>
      <c r="E182" s="159"/>
      <c r="F182" s="160"/>
    </row>
    <row r="183" spans="1:8">
      <c r="A183" s="158"/>
      <c r="B183" s="159"/>
      <c r="C183" s="159"/>
      <c r="D183" s="159"/>
      <c r="E183" s="159"/>
      <c r="F183" s="160"/>
    </row>
    <row r="184" spans="1:8">
      <c r="A184" s="158"/>
      <c r="B184" s="159"/>
      <c r="C184" s="159"/>
      <c r="D184" s="159"/>
      <c r="E184" s="159"/>
      <c r="F184" s="160"/>
    </row>
    <row r="185" spans="1:8">
      <c r="A185" s="158"/>
      <c r="B185" s="159"/>
      <c r="C185" s="159"/>
      <c r="D185" s="159"/>
      <c r="E185" s="159"/>
      <c r="F185" s="160"/>
    </row>
    <row r="186" spans="1:8">
      <c r="A186" s="153"/>
      <c r="B186" s="154"/>
      <c r="C186" s="155"/>
      <c r="D186" s="156"/>
      <c r="E186" s="156"/>
      <c r="F186" s="157"/>
    </row>
    <row r="187" spans="1:8">
      <c r="A187" s="153"/>
      <c r="B187" s="154"/>
      <c r="C187" s="155"/>
      <c r="D187" s="156"/>
      <c r="E187" s="156"/>
      <c r="F187" s="157"/>
    </row>
    <row r="188" spans="1:8">
      <c r="A188" s="153"/>
      <c r="B188" s="154"/>
      <c r="C188" s="155"/>
      <c r="D188" s="156"/>
      <c r="E188" s="156"/>
      <c r="F188" s="157"/>
    </row>
    <row r="189" spans="1:8">
      <c r="A189" s="153"/>
      <c r="B189" s="154"/>
      <c r="C189" s="155"/>
      <c r="D189" s="156"/>
      <c r="E189" s="156"/>
      <c r="F189" s="157"/>
    </row>
    <row r="190" spans="1:8">
      <c r="A190" s="153"/>
      <c r="B190" s="154"/>
      <c r="C190" s="155"/>
      <c r="D190" s="156"/>
      <c r="E190" s="156"/>
      <c r="F190" s="157"/>
    </row>
    <row r="191" spans="1:8">
      <c r="A191" s="153"/>
      <c r="B191" s="154"/>
      <c r="C191" s="155"/>
      <c r="D191" s="156"/>
      <c r="E191" s="156"/>
      <c r="F191" s="157"/>
    </row>
    <row r="192" spans="1:8">
      <c r="A192" s="153"/>
      <c r="B192" s="154"/>
      <c r="C192" s="155"/>
      <c r="D192" s="156"/>
      <c r="E192" s="156"/>
      <c r="F192" s="157"/>
    </row>
    <row r="193" spans="1:7" ht="15.75" thickBot="1">
      <c r="A193" s="153"/>
      <c r="B193" s="154"/>
      <c r="C193" s="155"/>
      <c r="D193" s="156"/>
      <c r="E193" s="156"/>
      <c r="F193" s="157"/>
    </row>
    <row r="194" spans="1:7" ht="16.5" thickTop="1" thickBot="1">
      <c r="A194" s="153"/>
      <c r="B194" s="154"/>
      <c r="C194" s="155"/>
      <c r="D194" s="156"/>
      <c r="E194" s="156"/>
      <c r="F194" s="157"/>
      <c r="G194" s="167"/>
    </row>
    <row r="195" spans="1:7" ht="15.75" thickTop="1">
      <c r="A195" s="153"/>
      <c r="B195" s="154"/>
      <c r="C195" s="155"/>
      <c r="D195" s="156"/>
      <c r="E195" s="156"/>
      <c r="F195" s="157"/>
    </row>
    <row r="196" spans="1:7">
      <c r="A196" s="153"/>
      <c r="B196" s="154"/>
      <c r="C196" s="155"/>
      <c r="D196" s="156"/>
      <c r="E196" s="156"/>
      <c r="F196" s="157"/>
    </row>
    <row r="197" spans="1:7">
      <c r="A197" s="153"/>
      <c r="B197" s="154"/>
      <c r="C197" s="155"/>
      <c r="D197" s="156"/>
      <c r="E197" s="156"/>
      <c r="F197" s="157"/>
    </row>
    <row r="198" spans="1:7">
      <c r="A198" s="153"/>
      <c r="B198" s="154"/>
      <c r="C198" s="155"/>
      <c r="D198" s="156"/>
      <c r="E198" s="156"/>
      <c r="F198" s="157"/>
    </row>
    <row r="199" spans="1:7">
      <c r="A199" s="153"/>
      <c r="B199" s="154"/>
      <c r="C199" s="155"/>
      <c r="D199" s="156"/>
      <c r="E199" s="156"/>
      <c r="F199" s="157"/>
    </row>
    <row r="200" spans="1:7">
      <c r="A200" s="153"/>
      <c r="B200" s="154"/>
      <c r="C200" s="155"/>
      <c r="D200" s="156"/>
      <c r="E200" s="156"/>
      <c r="F200" s="157"/>
    </row>
    <row r="201" spans="1:7" ht="15.75" thickBot="1">
      <c r="A201" s="161"/>
      <c r="B201" s="162"/>
      <c r="C201" s="163"/>
      <c r="D201" s="164"/>
      <c r="E201" s="164"/>
      <c r="F201" s="165"/>
    </row>
    <row r="202" spans="1:7">
      <c r="A202" s="166"/>
      <c r="B202" s="154"/>
      <c r="C202" s="155"/>
      <c r="D202" s="156"/>
      <c r="E202" s="156"/>
      <c r="F202" s="156"/>
    </row>
    <row r="203" spans="1:7">
      <c r="A203" s="166"/>
      <c r="B203" s="154"/>
      <c r="C203" s="155"/>
      <c r="D203" s="156"/>
      <c r="E203" s="156"/>
      <c r="F203" s="156"/>
    </row>
    <row r="204" spans="1:7">
      <c r="A204" s="166"/>
      <c r="B204" s="154"/>
      <c r="C204" s="155"/>
      <c r="D204" s="156"/>
      <c r="E204" s="156"/>
      <c r="F204" s="156"/>
    </row>
    <row r="205" spans="1:7">
      <c r="A205" s="166"/>
      <c r="B205" s="154"/>
      <c r="C205" s="155"/>
      <c r="D205" s="156"/>
      <c r="E205" s="156"/>
      <c r="F205" s="156"/>
    </row>
  </sheetData>
  <mergeCells count="25">
    <mergeCell ref="A49:A50"/>
    <mergeCell ref="A1:H1"/>
    <mergeCell ref="A3:A4"/>
    <mergeCell ref="A10:A11"/>
    <mergeCell ref="A37:A38"/>
    <mergeCell ref="A43:A44"/>
    <mergeCell ref="A132:A133"/>
    <mergeCell ref="A66:A67"/>
    <mergeCell ref="A72:A73"/>
    <mergeCell ref="A78:A79"/>
    <mergeCell ref="A84:A85"/>
    <mergeCell ref="A90:A91"/>
    <mergeCell ref="A96:A97"/>
    <mergeCell ref="A102:A103"/>
    <mergeCell ref="A108:A109"/>
    <mergeCell ref="A114:A115"/>
    <mergeCell ref="A120:A121"/>
    <mergeCell ref="A126:A127"/>
    <mergeCell ref="A174:A175"/>
    <mergeCell ref="A138:A139"/>
    <mergeCell ref="A144:A145"/>
    <mergeCell ref="A150:A151"/>
    <mergeCell ref="A156:A157"/>
    <mergeCell ref="A162:A163"/>
    <mergeCell ref="A168:A169"/>
  </mergeCells>
  <pageMargins left="0.25" right="0.25"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
  <sheetViews>
    <sheetView tabSelected="1" zoomScaleNormal="100" workbookViewId="0">
      <selection activeCell="E5" sqref="E5"/>
    </sheetView>
  </sheetViews>
  <sheetFormatPr defaultRowHeight="15"/>
  <cols>
    <col min="1" max="1" width="20" style="1165" customWidth="1"/>
    <col min="2" max="2" width="29.42578125" style="1166" customWidth="1"/>
    <col min="3" max="3" width="16.85546875" style="1166" customWidth="1"/>
    <col min="4" max="4" width="25.42578125" style="1166" customWidth="1"/>
    <col min="5" max="5" width="29" style="1166" customWidth="1"/>
    <col min="6" max="6" width="25.42578125" style="1166" customWidth="1"/>
    <col min="7" max="7" width="21.140625" style="1166" customWidth="1"/>
    <col min="8" max="8" width="26.140625" style="1131" customWidth="1"/>
  </cols>
  <sheetData>
    <row r="1" spans="1:8" ht="19.5" customHeight="1" thickBot="1">
      <c r="A1" s="936" t="s">
        <v>167</v>
      </c>
      <c r="B1" s="937"/>
      <c r="C1" s="937"/>
      <c r="D1" s="937"/>
      <c r="E1" s="937"/>
      <c r="F1" s="937"/>
      <c r="G1" s="937"/>
    </row>
    <row r="2" spans="1:8" ht="25.5">
      <c r="A2" s="938"/>
      <c r="B2" s="940" t="s">
        <v>168</v>
      </c>
      <c r="C2" s="942" t="s">
        <v>169</v>
      </c>
      <c r="D2" s="792" t="s">
        <v>170</v>
      </c>
      <c r="E2" s="793"/>
      <c r="F2" s="793"/>
      <c r="G2" s="793"/>
      <c r="H2" s="793"/>
    </row>
    <row r="3" spans="1:8" ht="15.75" thickBot="1">
      <c r="A3" s="939"/>
      <c r="B3" s="941"/>
      <c r="C3" s="943"/>
      <c r="D3" s="799" t="s">
        <v>171</v>
      </c>
      <c r="E3" s="799" t="s">
        <v>172</v>
      </c>
      <c r="F3" s="799" t="s">
        <v>173</v>
      </c>
      <c r="G3" s="799" t="s">
        <v>174</v>
      </c>
      <c r="H3" s="791" t="s">
        <v>1552</v>
      </c>
    </row>
    <row r="4" spans="1:8" ht="90" customHeight="1" thickBot="1">
      <c r="A4" s="773" t="s">
        <v>175</v>
      </c>
      <c r="B4" s="933" t="s">
        <v>176</v>
      </c>
      <c r="C4" s="934"/>
      <c r="D4" s="934"/>
      <c r="E4" s="934"/>
      <c r="F4" s="934"/>
      <c r="G4" s="934"/>
      <c r="H4" s="935"/>
    </row>
    <row r="5" spans="1:8" ht="409.6" thickBot="1">
      <c r="A5" s="774" t="s">
        <v>177</v>
      </c>
      <c r="B5" s="775" t="s">
        <v>1453</v>
      </c>
      <c r="C5" s="776" t="s">
        <v>178</v>
      </c>
      <c r="D5" s="776" t="s">
        <v>1631</v>
      </c>
      <c r="E5" s="775" t="s">
        <v>1632</v>
      </c>
      <c r="F5" s="776" t="s">
        <v>1633</v>
      </c>
      <c r="G5" s="789" t="s">
        <v>179</v>
      </c>
      <c r="H5" s="1132" t="s">
        <v>1634</v>
      </c>
    </row>
    <row r="6" spans="1:8" ht="15.75" thickBot="1">
      <c r="A6" s="1133" t="s">
        <v>180</v>
      </c>
      <c r="B6" s="1134" t="s">
        <v>181</v>
      </c>
      <c r="C6" s="1134"/>
      <c r="D6" s="1135"/>
      <c r="E6" s="1135"/>
      <c r="F6" s="1135"/>
      <c r="G6" s="1136"/>
      <c r="H6" s="1136"/>
    </row>
    <row r="7" spans="1:8" ht="409.6" thickBot="1">
      <c r="A7" s="774" t="s">
        <v>182</v>
      </c>
      <c r="B7" s="1137" t="s">
        <v>183</v>
      </c>
      <c r="C7" s="1138" t="s">
        <v>184</v>
      </c>
      <c r="D7" s="1139" t="s">
        <v>1635</v>
      </c>
      <c r="E7" s="1140" t="s">
        <v>1636</v>
      </c>
      <c r="F7" s="1139" t="s">
        <v>185</v>
      </c>
      <c r="G7" s="1141" t="s">
        <v>186</v>
      </c>
      <c r="H7" s="1142" t="s">
        <v>186</v>
      </c>
    </row>
    <row r="8" spans="1:8" ht="26.25" thickBot="1">
      <c r="A8" s="1143" t="s">
        <v>180</v>
      </c>
      <c r="B8" s="783"/>
      <c r="C8" s="783"/>
      <c r="D8" s="1145" t="s">
        <v>1637</v>
      </c>
      <c r="E8" s="1145"/>
      <c r="F8" s="1145"/>
      <c r="G8" s="1146"/>
      <c r="H8" s="1146"/>
    </row>
    <row r="9" spans="1:8" ht="237" thickBot="1">
      <c r="A9" s="774" t="s">
        <v>187</v>
      </c>
      <c r="B9" s="775" t="s">
        <v>188</v>
      </c>
      <c r="C9" s="776" t="s">
        <v>189</v>
      </c>
      <c r="D9" s="776" t="s">
        <v>190</v>
      </c>
      <c r="E9" s="775" t="s">
        <v>191</v>
      </c>
      <c r="F9" s="776" t="s">
        <v>192</v>
      </c>
      <c r="G9" s="1147" t="s">
        <v>1553</v>
      </c>
      <c r="H9" s="1148" t="s">
        <v>1554</v>
      </c>
    </row>
    <row r="10" spans="1:8" ht="15.75" thickBot="1">
      <c r="A10" s="784" t="s">
        <v>180</v>
      </c>
      <c r="B10" s="785" t="s">
        <v>181</v>
      </c>
      <c r="C10" s="785"/>
      <c r="D10" s="1149"/>
      <c r="E10" s="1149"/>
      <c r="F10" s="1149"/>
      <c r="G10" s="1150"/>
      <c r="H10" s="1150"/>
    </row>
    <row r="11" spans="1:8" ht="409.6" thickBot="1">
      <c r="A11" s="774" t="s">
        <v>194</v>
      </c>
      <c r="B11" s="775" t="s">
        <v>195</v>
      </c>
      <c r="C11" s="776" t="s">
        <v>196</v>
      </c>
      <c r="D11" s="776" t="s">
        <v>1638</v>
      </c>
      <c r="E11" s="775" t="s">
        <v>1639</v>
      </c>
      <c r="F11" s="776" t="s">
        <v>1640</v>
      </c>
      <c r="G11" s="789" t="s">
        <v>1641</v>
      </c>
      <c r="H11" s="1148" t="s">
        <v>1642</v>
      </c>
    </row>
    <row r="12" spans="1:8" ht="15.75" thickBot="1">
      <c r="A12" s="786" t="s">
        <v>180</v>
      </c>
      <c r="B12" s="783"/>
      <c r="C12" s="783"/>
      <c r="D12" s="1151" t="s">
        <v>1643</v>
      </c>
      <c r="E12" s="1144" t="s">
        <v>1644</v>
      </c>
      <c r="F12" s="1151" t="s">
        <v>1644</v>
      </c>
      <c r="G12" s="1151" t="s">
        <v>1644</v>
      </c>
      <c r="H12" s="1151" t="s">
        <v>1644</v>
      </c>
    </row>
    <row r="13" spans="1:8" ht="116.25" thickBot="1">
      <c r="A13" s="1152" t="s">
        <v>1645</v>
      </c>
      <c r="B13" s="1153" t="s">
        <v>1646</v>
      </c>
      <c r="C13" s="1153" t="s">
        <v>1647</v>
      </c>
      <c r="D13" s="1153" t="s">
        <v>1648</v>
      </c>
      <c r="E13" s="1153" t="s">
        <v>1649</v>
      </c>
      <c r="F13" s="1153"/>
      <c r="G13" s="1153"/>
      <c r="H13" s="1153"/>
    </row>
    <row r="14" spans="1:8" ht="15.75" thickBot="1">
      <c r="A14" s="784" t="s">
        <v>180</v>
      </c>
      <c r="B14" s="784"/>
      <c r="C14" s="784"/>
      <c r="D14" s="784"/>
      <c r="E14" s="784" t="s">
        <v>1650</v>
      </c>
      <c r="F14" s="784"/>
      <c r="G14" s="784"/>
      <c r="H14" s="784"/>
    </row>
    <row r="15" spans="1:8" ht="409.6" thickBot="1">
      <c r="A15" s="777" t="s">
        <v>1651</v>
      </c>
      <c r="B15" s="1154" t="s">
        <v>1652</v>
      </c>
      <c r="C15" s="1155" t="s">
        <v>197</v>
      </c>
      <c r="D15" s="1156" t="s">
        <v>1555</v>
      </c>
      <c r="E15" s="1157" t="s">
        <v>1653</v>
      </c>
      <c r="F15" s="1158" t="s">
        <v>198</v>
      </c>
      <c r="G15" s="1159" t="s">
        <v>199</v>
      </c>
      <c r="H15" s="1160" t="s">
        <v>1556</v>
      </c>
    </row>
    <row r="16" spans="1:8" ht="15.75" thickBot="1">
      <c r="A16" s="786" t="s">
        <v>180</v>
      </c>
      <c r="B16" s="1145"/>
      <c r="C16" s="783"/>
      <c r="D16" s="1145"/>
      <c r="E16" s="1145" t="s">
        <v>1654</v>
      </c>
      <c r="F16" s="1145"/>
      <c r="G16" s="1145"/>
      <c r="H16" s="1145"/>
    </row>
    <row r="17" spans="1:8" ht="409.6" thickBot="1">
      <c r="A17" s="774" t="s">
        <v>1655</v>
      </c>
      <c r="B17" s="775" t="s">
        <v>200</v>
      </c>
      <c r="C17" s="778" t="s">
        <v>201</v>
      </c>
      <c r="D17" s="779" t="s">
        <v>1454</v>
      </c>
      <c r="E17" s="780" t="s">
        <v>202</v>
      </c>
      <c r="F17" s="779" t="s">
        <v>203</v>
      </c>
      <c r="G17" s="790" t="s">
        <v>204</v>
      </c>
      <c r="H17" s="1161" t="s">
        <v>1557</v>
      </c>
    </row>
    <row r="18" spans="1:8" ht="15.75" thickBot="1">
      <c r="A18" s="785" t="s">
        <v>180</v>
      </c>
      <c r="B18" s="785"/>
      <c r="C18" s="785"/>
      <c r="D18" s="1149"/>
      <c r="E18" s="1149" t="s">
        <v>1656</v>
      </c>
      <c r="F18" s="1149" t="s">
        <v>1650</v>
      </c>
      <c r="G18" s="1150" t="s">
        <v>1650</v>
      </c>
      <c r="H18" s="1150" t="s">
        <v>1650</v>
      </c>
    </row>
    <row r="19" spans="1:8" ht="338.25" thickBot="1">
      <c r="A19" s="774" t="s">
        <v>1657</v>
      </c>
      <c r="B19" s="775" t="s">
        <v>205</v>
      </c>
      <c r="C19" s="778" t="s">
        <v>206</v>
      </c>
      <c r="D19" s="779" t="s">
        <v>207</v>
      </c>
      <c r="E19" s="780" t="s">
        <v>1658</v>
      </c>
      <c r="F19" s="779" t="s">
        <v>208</v>
      </c>
      <c r="G19" s="790" t="s">
        <v>209</v>
      </c>
      <c r="H19" s="1161" t="s">
        <v>1558</v>
      </c>
    </row>
    <row r="20" spans="1:8" ht="15.75" thickBot="1">
      <c r="A20" s="786" t="s">
        <v>180</v>
      </c>
      <c r="B20" s="783"/>
      <c r="C20" s="783"/>
      <c r="D20" s="1145" t="s">
        <v>1659</v>
      </c>
      <c r="E20" s="1145" t="s">
        <v>1660</v>
      </c>
      <c r="F20" s="1145" t="s">
        <v>1660</v>
      </c>
      <c r="G20" s="1146" t="s">
        <v>1660</v>
      </c>
      <c r="H20" s="1146" t="s">
        <v>1660</v>
      </c>
    </row>
    <row r="21" spans="1:8" ht="293.25" thickBot="1">
      <c r="A21" s="774" t="s">
        <v>1661</v>
      </c>
      <c r="B21" s="775" t="s">
        <v>210</v>
      </c>
      <c r="C21" s="778" t="s">
        <v>211</v>
      </c>
      <c r="D21" s="778" t="s">
        <v>212</v>
      </c>
      <c r="E21" s="781" t="s">
        <v>213</v>
      </c>
      <c r="F21" s="778" t="s">
        <v>214</v>
      </c>
      <c r="G21" s="782" t="s">
        <v>215</v>
      </c>
      <c r="H21" s="1147" t="s">
        <v>215</v>
      </c>
    </row>
    <row r="22" spans="1:8" ht="15.75" thickBot="1">
      <c r="A22" s="787" t="s">
        <v>180</v>
      </c>
      <c r="B22" s="788"/>
      <c r="C22" s="788"/>
      <c r="D22" s="1162"/>
      <c r="E22" s="1162"/>
      <c r="F22" s="1162"/>
      <c r="G22" s="1163"/>
      <c r="H22" s="1163"/>
    </row>
    <row r="23" spans="1:8" ht="113.25" thickBot="1">
      <c r="A23" s="774" t="s">
        <v>1662</v>
      </c>
      <c r="B23" s="775" t="s">
        <v>216</v>
      </c>
      <c r="C23" s="778" t="s">
        <v>217</v>
      </c>
      <c r="D23" s="779" t="s">
        <v>218</v>
      </c>
      <c r="E23" s="780" t="s">
        <v>219</v>
      </c>
      <c r="F23" s="779" t="s">
        <v>219</v>
      </c>
      <c r="G23" s="790" t="s">
        <v>220</v>
      </c>
      <c r="H23" s="1164" t="s">
        <v>220</v>
      </c>
    </row>
    <row r="24" spans="1:8" ht="15.75" thickBot="1">
      <c r="A24" s="787" t="s">
        <v>221</v>
      </c>
      <c r="B24" s="788"/>
      <c r="C24" s="788"/>
      <c r="D24" s="1162"/>
      <c r="E24" s="1162"/>
      <c r="F24" s="1162"/>
      <c r="G24" s="1163"/>
      <c r="H24" s="1163"/>
    </row>
  </sheetData>
  <mergeCells count="5">
    <mergeCell ref="B4:H4"/>
    <mergeCell ref="A1:G1"/>
    <mergeCell ref="A2:A3"/>
    <mergeCell ref="B2:B3"/>
    <mergeCell ref="C2:C3"/>
  </mergeCells>
  <pageMargins left="0.7" right="0.7" top="0.75" bottom="0.75" header="0.3" footer="0.3"/>
  <pageSetup scale="6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6"/>
  <sheetViews>
    <sheetView zoomScaleNormal="100" workbookViewId="0">
      <selection activeCell="C5" sqref="C5"/>
    </sheetView>
  </sheetViews>
  <sheetFormatPr defaultRowHeight="15"/>
  <cols>
    <col min="1" max="1" width="24" style="1" customWidth="1"/>
    <col min="2" max="2" width="21" style="1" customWidth="1"/>
    <col min="3" max="3" width="41" style="1" customWidth="1"/>
    <col min="4" max="4" width="40.140625" style="1" customWidth="1"/>
    <col min="5" max="5" width="37.7109375" style="1" customWidth="1"/>
    <col min="6" max="6" width="24.7109375" style="1" customWidth="1"/>
    <col min="7" max="7" width="22.28515625" style="1" customWidth="1"/>
    <col min="8" max="8" width="28.140625" style="1" customWidth="1"/>
    <col min="9" max="9" width="34.7109375" style="1" customWidth="1"/>
  </cols>
  <sheetData>
    <row r="1" spans="1:9" ht="19.5" thickBot="1">
      <c r="A1" s="952" t="s">
        <v>223</v>
      </c>
      <c r="B1" s="953"/>
      <c r="C1" s="953"/>
      <c r="D1" s="953"/>
      <c r="E1" s="953"/>
      <c r="F1" s="953"/>
      <c r="G1" s="953"/>
      <c r="H1" s="953"/>
      <c r="I1" s="954"/>
    </row>
    <row r="2" spans="1:9" ht="15.75" thickBot="1">
      <c r="A2" s="955" t="s">
        <v>224</v>
      </c>
      <c r="B2" s="955" t="s">
        <v>225</v>
      </c>
      <c r="C2" s="955" t="s">
        <v>226</v>
      </c>
      <c r="D2" s="957" t="s">
        <v>227</v>
      </c>
      <c r="E2" s="958"/>
      <c r="F2" s="958"/>
      <c r="G2" s="958"/>
      <c r="H2" s="959"/>
      <c r="I2" s="960" t="s">
        <v>228</v>
      </c>
    </row>
    <row r="3" spans="1:9" ht="15.75" thickBot="1">
      <c r="A3" s="956"/>
      <c r="B3" s="956"/>
      <c r="C3" s="956">
        <v>2013</v>
      </c>
      <c r="D3" s="177">
        <v>2015</v>
      </c>
      <c r="E3" s="178">
        <v>2016</v>
      </c>
      <c r="F3" s="179">
        <v>2017</v>
      </c>
      <c r="G3" s="179">
        <v>2018</v>
      </c>
      <c r="H3" s="180">
        <v>2019</v>
      </c>
      <c r="I3" s="961" t="s">
        <v>228</v>
      </c>
    </row>
    <row r="4" spans="1:9" ht="79.5" thickBot="1">
      <c r="A4" s="181" t="s">
        <v>229</v>
      </c>
      <c r="B4" s="944" t="s">
        <v>230</v>
      </c>
      <c r="C4" s="945"/>
      <c r="D4" s="945"/>
      <c r="E4" s="945"/>
      <c r="F4" s="945"/>
      <c r="G4" s="945"/>
      <c r="H4" s="945"/>
      <c r="I4" s="182"/>
    </row>
    <row r="5" spans="1:9" ht="192" thickBot="1">
      <c r="A5" s="183" t="s">
        <v>231</v>
      </c>
      <c r="B5" s="184" t="s">
        <v>232</v>
      </c>
      <c r="C5" s="184" t="s">
        <v>233</v>
      </c>
      <c r="D5" s="185" t="s">
        <v>234</v>
      </c>
      <c r="E5" s="185" t="s">
        <v>235</v>
      </c>
      <c r="F5" s="185" t="s">
        <v>236</v>
      </c>
      <c r="G5" s="185" t="s">
        <v>236</v>
      </c>
      <c r="H5" s="185" t="s">
        <v>236</v>
      </c>
      <c r="I5" s="186" t="s">
        <v>237</v>
      </c>
    </row>
    <row r="6" spans="1:9">
      <c r="A6" s="187" t="s">
        <v>28</v>
      </c>
      <c r="B6" s="188"/>
      <c r="C6" s="188"/>
      <c r="D6" s="188">
        <f>D7</f>
        <v>1072000</v>
      </c>
      <c r="E6" s="188">
        <f t="shared" ref="E6:H6" si="0">E7</f>
        <v>1887000</v>
      </c>
      <c r="F6" s="188">
        <f t="shared" si="0"/>
        <v>312000</v>
      </c>
      <c r="G6" s="188">
        <f t="shared" si="0"/>
        <v>1812000</v>
      </c>
      <c r="H6" s="188">
        <f t="shared" si="0"/>
        <v>312000</v>
      </c>
      <c r="I6" s="189"/>
    </row>
    <row r="7" spans="1:9" ht="28.5" customHeight="1">
      <c r="A7" s="190" t="s">
        <v>29</v>
      </c>
      <c r="B7" s="191"/>
      <c r="C7" s="191"/>
      <c r="D7" s="192">
        <f>D11+D15+D35+D55</f>
        <v>1072000</v>
      </c>
      <c r="E7" s="192">
        <f t="shared" ref="E7:H7" si="1">E11+E15+E35+E55</f>
        <v>1887000</v>
      </c>
      <c r="F7" s="192">
        <f t="shared" si="1"/>
        <v>312000</v>
      </c>
      <c r="G7" s="192">
        <f t="shared" si="1"/>
        <v>1812000</v>
      </c>
      <c r="H7" s="192">
        <f t="shared" si="1"/>
        <v>312000</v>
      </c>
      <c r="I7" s="193"/>
    </row>
    <row r="8" spans="1:9" ht="24.75" customHeight="1" thickBot="1">
      <c r="A8" s="194" t="s">
        <v>30</v>
      </c>
      <c r="B8" s="195"/>
      <c r="C8" s="195"/>
      <c r="D8" s="196" t="s">
        <v>238</v>
      </c>
      <c r="E8" s="196" t="s">
        <v>238</v>
      </c>
      <c r="F8" s="196" t="s">
        <v>238</v>
      </c>
      <c r="G8" s="196" t="s">
        <v>238</v>
      </c>
      <c r="H8" s="196" t="s">
        <v>238</v>
      </c>
      <c r="I8" s="197"/>
    </row>
    <row r="9" spans="1:9" ht="315.75" thickBot="1">
      <c r="A9" s="198" t="s">
        <v>239</v>
      </c>
      <c r="B9" s="199" t="s">
        <v>240</v>
      </c>
      <c r="C9" s="199" t="s">
        <v>241</v>
      </c>
      <c r="D9" s="200" t="s">
        <v>242</v>
      </c>
      <c r="E9" s="201" t="s">
        <v>243</v>
      </c>
      <c r="F9" s="201" t="s">
        <v>243</v>
      </c>
      <c r="G9" s="201" t="s">
        <v>243</v>
      </c>
      <c r="H9" s="201" t="s">
        <v>243</v>
      </c>
      <c r="I9" s="202"/>
    </row>
    <row r="10" spans="1:9">
      <c r="A10" s="203" t="s">
        <v>244</v>
      </c>
      <c r="B10" s="204"/>
      <c r="C10" s="204"/>
      <c r="D10" s="204">
        <f>D11</f>
        <v>12000</v>
      </c>
      <c r="E10" s="204">
        <f>E11</f>
        <v>12000</v>
      </c>
      <c r="F10" s="204">
        <f>F11</f>
        <v>12000</v>
      </c>
      <c r="G10" s="204">
        <f>G11</f>
        <v>12000</v>
      </c>
      <c r="H10" s="204">
        <f>H11</f>
        <v>12000</v>
      </c>
      <c r="I10" s="205"/>
    </row>
    <row r="11" spans="1:9">
      <c r="A11" s="206" t="s">
        <v>29</v>
      </c>
      <c r="B11" s="207"/>
      <c r="C11" s="207"/>
      <c r="D11" s="207">
        <v>12000</v>
      </c>
      <c r="E11" s="207">
        <f>5000+5000+2000</f>
        <v>12000</v>
      </c>
      <c r="F11" s="207">
        <f>5000+5000+2000</f>
        <v>12000</v>
      </c>
      <c r="G11" s="207">
        <f>5000+5000+2000</f>
        <v>12000</v>
      </c>
      <c r="H11" s="207">
        <f>5000+5000+2000</f>
        <v>12000</v>
      </c>
      <c r="I11" s="208"/>
    </row>
    <row r="12" spans="1:9" ht="15.75" thickBot="1">
      <c r="A12" s="209" t="s">
        <v>30</v>
      </c>
      <c r="B12" s="210"/>
      <c r="C12" s="210"/>
      <c r="D12" s="211">
        <v>0</v>
      </c>
      <c r="E12" s="211">
        <v>0</v>
      </c>
      <c r="F12" s="211">
        <v>0</v>
      </c>
      <c r="G12" s="211">
        <v>0</v>
      </c>
      <c r="H12" s="211">
        <v>0</v>
      </c>
      <c r="I12" s="212"/>
    </row>
    <row r="13" spans="1:9" ht="15.75" thickBot="1">
      <c r="A13" s="946" t="s">
        <v>245</v>
      </c>
      <c r="B13" s="947"/>
      <c r="C13" s="947"/>
      <c r="D13" s="947"/>
      <c r="E13" s="947"/>
      <c r="F13" s="947"/>
      <c r="G13" s="947"/>
      <c r="H13" s="948"/>
      <c r="I13" s="213"/>
    </row>
    <row r="14" spans="1:9">
      <c r="A14" s="214" t="s">
        <v>246</v>
      </c>
      <c r="B14" s="215"/>
      <c r="C14" s="215"/>
      <c r="D14" s="215">
        <f>D18+D22</f>
        <v>950000</v>
      </c>
      <c r="E14" s="215">
        <f t="shared" ref="E14:H14" si="2">E18+E22</f>
        <v>1655000</v>
      </c>
      <c r="F14" s="215">
        <f t="shared" si="2"/>
        <v>100000</v>
      </c>
      <c r="G14" s="215">
        <f t="shared" si="2"/>
        <v>1600000</v>
      </c>
      <c r="H14" s="215">
        <f t="shared" si="2"/>
        <v>100000</v>
      </c>
      <c r="I14" s="216"/>
    </row>
    <row r="15" spans="1:9">
      <c r="A15" s="206" t="s">
        <v>29</v>
      </c>
      <c r="B15" s="207"/>
      <c r="C15" s="207"/>
      <c r="D15" s="207">
        <f>D19+D23+D27+D31</f>
        <v>990000</v>
      </c>
      <c r="E15" s="207">
        <f t="shared" ref="E15:H15" si="3">E19+E23+E27+E31</f>
        <v>1695000</v>
      </c>
      <c r="F15" s="207">
        <f t="shared" si="3"/>
        <v>140000</v>
      </c>
      <c r="G15" s="207">
        <f t="shared" si="3"/>
        <v>1640000</v>
      </c>
      <c r="H15" s="207">
        <f t="shared" si="3"/>
        <v>140000</v>
      </c>
      <c r="I15" s="208"/>
    </row>
    <row r="16" spans="1:9" ht="15.75" thickBot="1">
      <c r="A16" s="209" t="s">
        <v>30</v>
      </c>
      <c r="B16" s="210"/>
      <c r="C16" s="210"/>
      <c r="D16" s="211" t="s">
        <v>238</v>
      </c>
      <c r="E16" s="211" t="s">
        <v>238</v>
      </c>
      <c r="F16" s="211" t="s">
        <v>238</v>
      </c>
      <c r="G16" s="211" t="s">
        <v>238</v>
      </c>
      <c r="H16" s="211" t="s">
        <v>238</v>
      </c>
      <c r="I16" s="212"/>
    </row>
    <row r="17" spans="1:9" ht="214.5" thickBot="1">
      <c r="A17" s="217" t="s">
        <v>247</v>
      </c>
      <c r="B17" s="199" t="s">
        <v>248</v>
      </c>
      <c r="C17" s="218" t="s">
        <v>249</v>
      </c>
      <c r="D17" s="200" t="s">
        <v>250</v>
      </c>
      <c r="E17" s="201" t="s">
        <v>251</v>
      </c>
      <c r="F17" s="219" t="s">
        <v>252</v>
      </c>
      <c r="G17" s="220" t="s">
        <v>253</v>
      </c>
      <c r="H17" s="220" t="s">
        <v>254</v>
      </c>
      <c r="I17" s="202" t="s">
        <v>255</v>
      </c>
    </row>
    <row r="18" spans="1:9">
      <c r="A18" s="221" t="s">
        <v>256</v>
      </c>
      <c r="B18" s="222"/>
      <c r="C18" s="222"/>
      <c r="D18" s="223">
        <f>D19</f>
        <v>730000</v>
      </c>
      <c r="E18" s="223">
        <f>E19</f>
        <v>1500000</v>
      </c>
      <c r="F18" s="223">
        <f>F19</f>
        <v>0</v>
      </c>
      <c r="G18" s="223">
        <f>G19</f>
        <v>1500000</v>
      </c>
      <c r="H18" s="223">
        <f>H19</f>
        <v>0</v>
      </c>
      <c r="I18" s="224"/>
    </row>
    <row r="19" spans="1:9">
      <c r="A19" s="225" t="s">
        <v>29</v>
      </c>
      <c r="B19" s="226"/>
      <c r="C19" s="226"/>
      <c r="D19" s="227">
        <v>730000</v>
      </c>
      <c r="E19" s="227">
        <v>1500000</v>
      </c>
      <c r="F19" s="227">
        <v>0</v>
      </c>
      <c r="G19" s="227">
        <v>1500000</v>
      </c>
      <c r="H19" s="227">
        <v>0</v>
      </c>
      <c r="I19" s="228"/>
    </row>
    <row r="20" spans="1:9" ht="15.75" thickBot="1">
      <c r="A20" s="209" t="s">
        <v>30</v>
      </c>
      <c r="B20" s="210"/>
      <c r="C20" s="210"/>
      <c r="D20" s="211" t="s">
        <v>238</v>
      </c>
      <c r="E20" s="211" t="s">
        <v>238</v>
      </c>
      <c r="F20" s="211" t="s">
        <v>238</v>
      </c>
      <c r="G20" s="211" t="s">
        <v>238</v>
      </c>
      <c r="H20" s="211" t="s">
        <v>238</v>
      </c>
      <c r="I20" s="212"/>
    </row>
    <row r="21" spans="1:9" ht="270.75" thickBot="1">
      <c r="A21" s="217" t="s">
        <v>257</v>
      </c>
      <c r="B21" s="199" t="s">
        <v>258</v>
      </c>
      <c r="C21" s="199" t="s">
        <v>259</v>
      </c>
      <c r="D21" s="200" t="s">
        <v>260</v>
      </c>
      <c r="E21" s="200" t="s">
        <v>261</v>
      </c>
      <c r="F21" s="219" t="s">
        <v>262</v>
      </c>
      <c r="G21" s="219" t="s">
        <v>263</v>
      </c>
      <c r="H21" s="219" t="s">
        <v>264</v>
      </c>
      <c r="I21" s="202" t="s">
        <v>237</v>
      </c>
    </row>
    <row r="22" spans="1:9">
      <c r="A22" s="229" t="s">
        <v>265</v>
      </c>
      <c r="B22" s="230"/>
      <c r="C22" s="230"/>
      <c r="D22" s="230">
        <f>D23</f>
        <v>220000</v>
      </c>
      <c r="E22" s="230">
        <f>E23</f>
        <v>155000</v>
      </c>
      <c r="F22" s="230">
        <f>F23</f>
        <v>100000</v>
      </c>
      <c r="G22" s="230">
        <f>G23</f>
        <v>100000</v>
      </c>
      <c r="H22" s="230">
        <f>H23</f>
        <v>100000</v>
      </c>
      <c r="I22" s="231"/>
    </row>
    <row r="23" spans="1:9">
      <c r="A23" s="206" t="s">
        <v>29</v>
      </c>
      <c r="B23" s="207"/>
      <c r="C23" s="207"/>
      <c r="D23" s="207">
        <v>220000</v>
      </c>
      <c r="E23" s="207">
        <f>65000+50000+40000</f>
        <v>155000</v>
      </c>
      <c r="F23" s="207">
        <v>100000</v>
      </c>
      <c r="G23" s="207">
        <f>100000</f>
        <v>100000</v>
      </c>
      <c r="H23" s="207">
        <f>100000</f>
        <v>100000</v>
      </c>
      <c r="I23" s="208"/>
    </row>
    <row r="24" spans="1:9" ht="15.75" thickBot="1">
      <c r="A24" s="209" t="s">
        <v>30</v>
      </c>
      <c r="B24" s="210"/>
      <c r="C24" s="210"/>
      <c r="D24" s="211" t="s">
        <v>238</v>
      </c>
      <c r="E24" s="211" t="s">
        <v>238</v>
      </c>
      <c r="F24" s="211" t="s">
        <v>238</v>
      </c>
      <c r="G24" s="211" t="s">
        <v>238</v>
      </c>
      <c r="H24" s="211" t="s">
        <v>238</v>
      </c>
      <c r="I24" s="212"/>
    </row>
    <row r="25" spans="1:9" ht="90.75" thickBot="1">
      <c r="A25" s="217" t="s">
        <v>266</v>
      </c>
      <c r="B25" s="199" t="s">
        <v>267</v>
      </c>
      <c r="C25" s="218" t="s">
        <v>268</v>
      </c>
      <c r="D25" s="200" t="s">
        <v>269</v>
      </c>
      <c r="E25" s="200" t="s">
        <v>270</v>
      </c>
      <c r="F25" s="219" t="s">
        <v>271</v>
      </c>
      <c r="G25" s="219" t="s">
        <v>272</v>
      </c>
      <c r="H25" s="219" t="s">
        <v>273</v>
      </c>
      <c r="I25" s="202" t="s">
        <v>237</v>
      </c>
    </row>
    <row r="26" spans="1:9">
      <c r="A26" s="221" t="s">
        <v>274</v>
      </c>
      <c r="B26" s="222"/>
      <c r="C26" s="222"/>
      <c r="D26" s="223">
        <f>D27</f>
        <v>0</v>
      </c>
      <c r="E26" s="223">
        <f>E27</f>
        <v>0</v>
      </c>
      <c r="F26" s="223">
        <f>F27</f>
        <v>0</v>
      </c>
      <c r="G26" s="223">
        <f>G27</f>
        <v>0</v>
      </c>
      <c r="H26" s="223">
        <f>H27</f>
        <v>0</v>
      </c>
      <c r="I26" s="224"/>
    </row>
    <row r="27" spans="1:9" ht="21" customHeight="1">
      <c r="A27" s="225" t="s">
        <v>29</v>
      </c>
      <c r="B27" s="226"/>
      <c r="C27" s="226"/>
      <c r="D27" s="227"/>
      <c r="E27" s="227"/>
      <c r="F27" s="227"/>
      <c r="G27" s="227"/>
      <c r="H27" s="227"/>
      <c r="I27" s="228"/>
    </row>
    <row r="28" spans="1:9" ht="27" customHeight="1" thickBot="1">
      <c r="A28" s="209" t="s">
        <v>30</v>
      </c>
      <c r="B28" s="210"/>
      <c r="C28" s="210"/>
      <c r="D28" s="211"/>
      <c r="E28" s="211" t="s">
        <v>238</v>
      </c>
      <c r="F28" s="211" t="s">
        <v>238</v>
      </c>
      <c r="G28" s="211" t="s">
        <v>238</v>
      </c>
      <c r="H28" s="211" t="s">
        <v>238</v>
      </c>
      <c r="I28" s="212"/>
    </row>
    <row r="29" spans="1:9" ht="203.25" thickBot="1">
      <c r="A29" s="217" t="s">
        <v>275</v>
      </c>
      <c r="B29" s="199" t="s">
        <v>276</v>
      </c>
      <c r="C29" s="218" t="s">
        <v>277</v>
      </c>
      <c r="D29" s="200" t="s">
        <v>278</v>
      </c>
      <c r="E29" s="201" t="s">
        <v>279</v>
      </c>
      <c r="F29" s="219" t="s">
        <v>280</v>
      </c>
      <c r="G29" s="219" t="s">
        <v>281</v>
      </c>
      <c r="H29" s="219" t="s">
        <v>280</v>
      </c>
      <c r="I29" s="202" t="s">
        <v>282</v>
      </c>
    </row>
    <row r="30" spans="1:9">
      <c r="A30" s="229" t="s">
        <v>283</v>
      </c>
      <c r="B30" s="230"/>
      <c r="C30" s="230"/>
      <c r="D30" s="230">
        <f>D31</f>
        <v>40000</v>
      </c>
      <c r="E30" s="230">
        <f>E31</f>
        <v>40000</v>
      </c>
      <c r="F30" s="230">
        <f>F31</f>
        <v>40000</v>
      </c>
      <c r="G30" s="230">
        <f>G31</f>
        <v>40000</v>
      </c>
      <c r="H30" s="230">
        <f>H31</f>
        <v>40000</v>
      </c>
      <c r="I30" s="231"/>
    </row>
    <row r="31" spans="1:9" ht="26.25" customHeight="1">
      <c r="A31" s="206" t="s">
        <v>29</v>
      </c>
      <c r="B31" s="207"/>
      <c r="C31" s="207"/>
      <c r="D31" s="207">
        <v>40000</v>
      </c>
      <c r="E31" s="207">
        <v>40000</v>
      </c>
      <c r="F31" s="207">
        <v>40000</v>
      </c>
      <c r="G31" s="207">
        <v>40000</v>
      </c>
      <c r="H31" s="207">
        <v>40000</v>
      </c>
      <c r="I31" s="208"/>
    </row>
    <row r="32" spans="1:9" ht="27" customHeight="1" thickBot="1">
      <c r="A32" s="209" t="s">
        <v>30</v>
      </c>
      <c r="B32" s="210"/>
      <c r="C32" s="210"/>
      <c r="D32" s="211" t="s">
        <v>238</v>
      </c>
      <c r="E32" s="211" t="s">
        <v>238</v>
      </c>
      <c r="F32" s="211" t="s">
        <v>238</v>
      </c>
      <c r="G32" s="211" t="s">
        <v>238</v>
      </c>
      <c r="H32" s="211" t="s">
        <v>238</v>
      </c>
      <c r="I32" s="212"/>
    </row>
    <row r="33" spans="1:9" ht="15.75" thickBot="1">
      <c r="A33" s="949" t="s">
        <v>284</v>
      </c>
      <c r="B33" s="950"/>
      <c r="C33" s="950"/>
      <c r="D33" s="950"/>
      <c r="E33" s="950"/>
      <c r="F33" s="950"/>
      <c r="G33" s="950"/>
      <c r="H33" s="950"/>
      <c r="I33" s="951"/>
    </row>
    <row r="34" spans="1:9">
      <c r="A34" s="214" t="s">
        <v>285</v>
      </c>
      <c r="B34" s="215"/>
      <c r="C34" s="215"/>
      <c r="D34" s="215">
        <f>D35</f>
        <v>55000</v>
      </c>
      <c r="E34" s="215">
        <f t="shared" ref="E34:H34" si="4">E35</f>
        <v>125000</v>
      </c>
      <c r="F34" s="215">
        <f t="shared" si="4"/>
        <v>125000</v>
      </c>
      <c r="G34" s="215">
        <f t="shared" si="4"/>
        <v>125000</v>
      </c>
      <c r="H34" s="215">
        <f t="shared" si="4"/>
        <v>125000</v>
      </c>
      <c r="I34" s="216"/>
    </row>
    <row r="35" spans="1:9" ht="22.5" customHeight="1">
      <c r="A35" s="206" t="s">
        <v>29</v>
      </c>
      <c r="B35" s="207"/>
      <c r="C35" s="207"/>
      <c r="D35" s="207">
        <f>D39+D43+D51</f>
        <v>55000</v>
      </c>
      <c r="E35" s="207">
        <f t="shared" ref="E35:H35" si="5">E39+E43+E51</f>
        <v>125000</v>
      </c>
      <c r="F35" s="207">
        <f t="shared" si="5"/>
        <v>125000</v>
      </c>
      <c r="G35" s="207">
        <f t="shared" si="5"/>
        <v>125000</v>
      </c>
      <c r="H35" s="207">
        <f t="shared" si="5"/>
        <v>125000</v>
      </c>
      <c r="I35" s="208"/>
    </row>
    <row r="36" spans="1:9" ht="25.5" customHeight="1" thickBot="1">
      <c r="A36" s="209" t="s">
        <v>30</v>
      </c>
      <c r="B36" s="210"/>
      <c r="C36" s="210"/>
      <c r="D36" s="211" t="s">
        <v>238</v>
      </c>
      <c r="E36" s="211" t="s">
        <v>238</v>
      </c>
      <c r="F36" s="211" t="s">
        <v>238</v>
      </c>
      <c r="G36" s="211" t="s">
        <v>238</v>
      </c>
      <c r="H36" s="211" t="s">
        <v>238</v>
      </c>
      <c r="I36" s="212"/>
    </row>
    <row r="37" spans="1:9" ht="203.25" thickBot="1">
      <c r="A37" s="217" t="s">
        <v>286</v>
      </c>
      <c r="B37" s="218" t="s">
        <v>287</v>
      </c>
      <c r="C37" s="218" t="s">
        <v>288</v>
      </c>
      <c r="D37" s="200" t="s">
        <v>289</v>
      </c>
      <c r="E37" s="200" t="s">
        <v>290</v>
      </c>
      <c r="F37" s="219" t="s">
        <v>291</v>
      </c>
      <c r="G37" s="219" t="s">
        <v>292</v>
      </c>
      <c r="H37" s="219" t="s">
        <v>292</v>
      </c>
      <c r="I37" s="202" t="s">
        <v>237</v>
      </c>
    </row>
    <row r="38" spans="1:9">
      <c r="A38" s="229" t="s">
        <v>293</v>
      </c>
      <c r="B38" s="230"/>
      <c r="C38" s="230"/>
      <c r="D38" s="230">
        <f>D39</f>
        <v>20000</v>
      </c>
      <c r="E38" s="230">
        <f>E39</f>
        <v>30000</v>
      </c>
      <c r="F38" s="230">
        <f>F39</f>
        <v>30000</v>
      </c>
      <c r="G38" s="230">
        <f>G39</f>
        <v>30000</v>
      </c>
      <c r="H38" s="230">
        <f>H39</f>
        <v>30000</v>
      </c>
      <c r="I38" s="231"/>
    </row>
    <row r="39" spans="1:9" ht="27" customHeight="1">
      <c r="A39" s="206" t="s">
        <v>29</v>
      </c>
      <c r="B39" s="207"/>
      <c r="C39" s="207"/>
      <c r="D39" s="207">
        <v>20000</v>
      </c>
      <c r="E39" s="207">
        <v>30000</v>
      </c>
      <c r="F39" s="207">
        <v>30000</v>
      </c>
      <c r="G39" s="207">
        <v>30000</v>
      </c>
      <c r="H39" s="207">
        <v>30000</v>
      </c>
      <c r="I39" s="208"/>
    </row>
    <row r="40" spans="1:9" ht="21.75" customHeight="1" thickBot="1">
      <c r="A40" s="209" t="s">
        <v>30</v>
      </c>
      <c r="B40" s="210"/>
      <c r="C40" s="210"/>
      <c r="D40" s="211" t="s">
        <v>238</v>
      </c>
      <c r="E40" s="211" t="s">
        <v>238</v>
      </c>
      <c r="F40" s="211" t="s">
        <v>238</v>
      </c>
      <c r="G40" s="211" t="s">
        <v>238</v>
      </c>
      <c r="H40" s="211" t="s">
        <v>238</v>
      </c>
      <c r="I40" s="212"/>
    </row>
    <row r="41" spans="1:9" ht="248.25" thickBot="1">
      <c r="A41" s="217" t="s">
        <v>294</v>
      </c>
      <c r="B41" s="199" t="s">
        <v>295</v>
      </c>
      <c r="C41" s="218" t="s">
        <v>296</v>
      </c>
      <c r="D41" s="201" t="s">
        <v>297</v>
      </c>
      <c r="E41" s="219" t="s">
        <v>298</v>
      </c>
      <c r="F41" s="219" t="s">
        <v>299</v>
      </c>
      <c r="G41" s="219" t="s">
        <v>299</v>
      </c>
      <c r="H41" s="219" t="s">
        <v>299</v>
      </c>
      <c r="I41" s="202" t="s">
        <v>237</v>
      </c>
    </row>
    <row r="42" spans="1:9">
      <c r="A42" s="221" t="s">
        <v>300</v>
      </c>
      <c r="B42" s="222"/>
      <c r="C42" s="222"/>
      <c r="D42" s="223">
        <f>D43</f>
        <v>30000</v>
      </c>
      <c r="E42" s="223">
        <f>E43</f>
        <v>50000</v>
      </c>
      <c r="F42" s="223">
        <f t="shared" ref="F42:H42" si="6">F43</f>
        <v>50000</v>
      </c>
      <c r="G42" s="223">
        <f t="shared" si="6"/>
        <v>50000</v>
      </c>
      <c r="H42" s="223">
        <f t="shared" si="6"/>
        <v>50000</v>
      </c>
      <c r="I42" s="224"/>
    </row>
    <row r="43" spans="1:9" ht="17.25" customHeight="1">
      <c r="A43" s="225" t="s">
        <v>29</v>
      </c>
      <c r="B43" s="226"/>
      <c r="C43" s="226"/>
      <c r="D43" s="227">
        <v>30000</v>
      </c>
      <c r="E43" s="227">
        <v>50000</v>
      </c>
      <c r="F43" s="227">
        <v>50000</v>
      </c>
      <c r="G43" s="227">
        <v>50000</v>
      </c>
      <c r="H43" s="227">
        <v>50000</v>
      </c>
      <c r="I43" s="228"/>
    </row>
    <row r="44" spans="1:9" ht="24" customHeight="1" thickBot="1">
      <c r="A44" s="209" t="s">
        <v>30</v>
      </c>
      <c r="B44" s="210"/>
      <c r="C44" s="210"/>
      <c r="D44" s="211" t="s">
        <v>238</v>
      </c>
      <c r="E44" s="211" t="s">
        <v>238</v>
      </c>
      <c r="F44" s="211" t="s">
        <v>238</v>
      </c>
      <c r="G44" s="211" t="s">
        <v>238</v>
      </c>
      <c r="H44" s="211" t="s">
        <v>238</v>
      </c>
      <c r="I44" s="212"/>
    </row>
    <row r="45" spans="1:9" ht="282" thickBot="1">
      <c r="A45" s="217" t="s">
        <v>301</v>
      </c>
      <c r="B45" s="199" t="s">
        <v>302</v>
      </c>
      <c r="C45" s="218" t="s">
        <v>303</v>
      </c>
      <c r="D45" s="220" t="s">
        <v>304</v>
      </c>
      <c r="E45" s="220" t="s">
        <v>305</v>
      </c>
      <c r="F45" s="220" t="s">
        <v>306</v>
      </c>
      <c r="G45" s="220" t="s">
        <v>307</v>
      </c>
      <c r="H45" s="220" t="s">
        <v>308</v>
      </c>
      <c r="I45" s="202" t="s">
        <v>237</v>
      </c>
    </row>
    <row r="46" spans="1:9">
      <c r="A46" s="232" t="s">
        <v>309</v>
      </c>
      <c r="B46" s="233"/>
      <c r="C46" s="234"/>
      <c r="D46" s="234">
        <f>D47</f>
        <v>20000</v>
      </c>
      <c r="E46" s="234">
        <f>E47</f>
        <v>40000</v>
      </c>
      <c r="F46" s="234">
        <f>F47</f>
        <v>220000</v>
      </c>
      <c r="G46" s="235">
        <f>G47</f>
        <v>220000</v>
      </c>
      <c r="H46" s="235">
        <f>H47</f>
        <v>220000</v>
      </c>
      <c r="I46" s="231"/>
    </row>
    <row r="47" spans="1:9" ht="25.5" customHeight="1">
      <c r="A47" s="236" t="s">
        <v>29</v>
      </c>
      <c r="B47" s="237"/>
      <c r="C47" s="238"/>
      <c r="D47" s="238">
        <v>20000</v>
      </c>
      <c r="E47" s="238">
        <v>40000</v>
      </c>
      <c r="F47" s="238">
        <f>40000+30*500*12</f>
        <v>220000</v>
      </c>
      <c r="G47" s="238">
        <f>40000+30*500*12</f>
        <v>220000</v>
      </c>
      <c r="H47" s="238">
        <f>40000+30*500*12</f>
        <v>220000</v>
      </c>
      <c r="I47" s="208"/>
    </row>
    <row r="48" spans="1:9" ht="23.25" customHeight="1" thickBot="1">
      <c r="A48" s="239" t="s">
        <v>30</v>
      </c>
      <c r="B48" s="240"/>
      <c r="C48" s="241"/>
      <c r="D48" s="242" t="s">
        <v>238</v>
      </c>
      <c r="E48" s="242" t="s">
        <v>238</v>
      </c>
      <c r="F48" s="242" t="s">
        <v>238</v>
      </c>
      <c r="G48" s="243" t="s">
        <v>238</v>
      </c>
      <c r="H48" s="243" t="s">
        <v>238</v>
      </c>
      <c r="I48" s="212"/>
    </row>
    <row r="49" spans="1:9" ht="304.5" thickBot="1">
      <c r="A49" s="217" t="s">
        <v>310</v>
      </c>
      <c r="B49" s="199" t="s">
        <v>311</v>
      </c>
      <c r="C49" s="218" t="s">
        <v>312</v>
      </c>
      <c r="D49" s="201" t="s">
        <v>313</v>
      </c>
      <c r="E49" s="201" t="s">
        <v>314</v>
      </c>
      <c r="F49" s="201" t="s">
        <v>315</v>
      </c>
      <c r="G49" s="219" t="s">
        <v>315</v>
      </c>
      <c r="H49" s="219" t="s">
        <v>315</v>
      </c>
      <c r="I49" s="202" t="s">
        <v>237</v>
      </c>
    </row>
    <row r="50" spans="1:9">
      <c r="A50" s="229" t="s">
        <v>316</v>
      </c>
      <c r="B50" s="230"/>
      <c r="C50" s="230"/>
      <c r="D50" s="230">
        <v>5000</v>
      </c>
      <c r="E50" s="230">
        <f>E51</f>
        <v>45000</v>
      </c>
      <c r="F50" s="230">
        <f>F51</f>
        <v>45000</v>
      </c>
      <c r="G50" s="230">
        <f>G51</f>
        <v>45000</v>
      </c>
      <c r="H50" s="230">
        <f>H51</f>
        <v>45000</v>
      </c>
      <c r="I50" s="231"/>
    </row>
    <row r="51" spans="1:9" ht="19.5" customHeight="1">
      <c r="A51" s="206" t="s">
        <v>29</v>
      </c>
      <c r="B51" s="207"/>
      <c r="C51" s="207"/>
      <c r="D51" s="207">
        <v>5000</v>
      </c>
      <c r="E51" s="207">
        <f>5000+10000+10000+10000+10000</f>
        <v>45000</v>
      </c>
      <c r="F51" s="207">
        <f>5000+10000+10000+10000+10000</f>
        <v>45000</v>
      </c>
      <c r="G51" s="207">
        <f>5000+10000+10000+10000+10000</f>
        <v>45000</v>
      </c>
      <c r="H51" s="207">
        <f>5000+10000+10000+10000+10000</f>
        <v>45000</v>
      </c>
      <c r="I51" s="208"/>
    </row>
    <row r="52" spans="1:9" ht="21" customHeight="1" thickBot="1">
      <c r="A52" s="209" t="s">
        <v>30</v>
      </c>
      <c r="B52" s="210"/>
      <c r="C52" s="210"/>
      <c r="D52" s="211" t="s">
        <v>238</v>
      </c>
      <c r="E52" s="211" t="s">
        <v>238</v>
      </c>
      <c r="F52" s="211" t="s">
        <v>238</v>
      </c>
      <c r="G52" s="211" t="s">
        <v>238</v>
      </c>
      <c r="H52" s="211" t="s">
        <v>238</v>
      </c>
      <c r="I52" s="212"/>
    </row>
    <row r="53" spans="1:9" ht="383.25" thickBot="1">
      <c r="A53" s="198" t="s">
        <v>317</v>
      </c>
      <c r="B53" s="199" t="s">
        <v>318</v>
      </c>
      <c r="C53" s="199" t="s">
        <v>319</v>
      </c>
      <c r="D53" s="201" t="s">
        <v>320</v>
      </c>
      <c r="E53" s="201" t="s">
        <v>321</v>
      </c>
      <c r="F53" s="219" t="s">
        <v>322</v>
      </c>
      <c r="G53" s="201" t="s">
        <v>323</v>
      </c>
      <c r="H53" s="201" t="s">
        <v>324</v>
      </c>
      <c r="I53" s="244" t="s">
        <v>237</v>
      </c>
    </row>
    <row r="54" spans="1:9">
      <c r="A54" s="245" t="s">
        <v>325</v>
      </c>
      <c r="B54" s="246"/>
      <c r="C54" s="247"/>
      <c r="D54" s="247">
        <f>D55</f>
        <v>15000</v>
      </c>
      <c r="E54" s="247">
        <f>E55</f>
        <v>55000</v>
      </c>
      <c r="F54" s="248">
        <f>F55</f>
        <v>35000</v>
      </c>
      <c r="G54" s="248">
        <f>G55</f>
        <v>35000</v>
      </c>
      <c r="H54" s="248">
        <f>H55</f>
        <v>35000</v>
      </c>
      <c r="I54" s="216"/>
    </row>
    <row r="55" spans="1:9" ht="25.5" customHeight="1">
      <c r="A55" s="236" t="s">
        <v>29</v>
      </c>
      <c r="B55" s="237"/>
      <c r="C55" s="238"/>
      <c r="D55" s="238">
        <v>15000</v>
      </c>
      <c r="E55" s="238">
        <f>10000+15000+10000+20000</f>
        <v>55000</v>
      </c>
      <c r="F55" s="249">
        <f>10000+15000+10000</f>
        <v>35000</v>
      </c>
      <c r="G55" s="249">
        <f>10000+15000+10000</f>
        <v>35000</v>
      </c>
      <c r="H55" s="249">
        <f>10000+15000+10000</f>
        <v>35000</v>
      </c>
      <c r="I55" s="208"/>
    </row>
    <row r="56" spans="1:9" ht="24.75" customHeight="1" thickBot="1">
      <c r="A56" s="239" t="s">
        <v>30</v>
      </c>
      <c r="B56" s="240"/>
      <c r="C56" s="241"/>
      <c r="D56" s="242" t="s">
        <v>238</v>
      </c>
      <c r="E56" s="242" t="s">
        <v>238</v>
      </c>
      <c r="F56" s="243" t="s">
        <v>238</v>
      </c>
      <c r="G56" s="243" t="s">
        <v>238</v>
      </c>
      <c r="H56" s="243" t="s">
        <v>238</v>
      </c>
      <c r="I56" s="250"/>
    </row>
  </sheetData>
  <mergeCells count="9">
    <mergeCell ref="B4:H4"/>
    <mergeCell ref="A13:H13"/>
    <mergeCell ref="A33:I33"/>
    <mergeCell ref="A1:I1"/>
    <mergeCell ref="A2:A3"/>
    <mergeCell ref="B2:B3"/>
    <mergeCell ref="C2:C3"/>
    <mergeCell ref="D2:H2"/>
    <mergeCell ref="I2:I3"/>
  </mergeCells>
  <pageMargins left="0.7" right="0.7" top="0.75" bottom="0.75" header="0.3" footer="0.3"/>
  <pageSetup scale="44"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zoomScaleNormal="100" workbookViewId="0">
      <selection activeCell="A4" sqref="A1:K1048576"/>
    </sheetView>
  </sheetViews>
  <sheetFormatPr defaultRowHeight="15"/>
  <cols>
    <col min="1" max="1" width="17" style="176" customWidth="1"/>
    <col min="2" max="2" width="12" style="309" customWidth="1"/>
    <col min="3" max="3" width="17.140625" style="1" customWidth="1"/>
    <col min="4" max="4" width="16.42578125" style="1" customWidth="1"/>
    <col min="5" max="5" width="18.85546875" style="1" customWidth="1"/>
    <col min="6" max="6" width="26.42578125" style="310" customWidth="1"/>
    <col min="7" max="7" width="17.7109375" style="1" customWidth="1"/>
    <col min="8" max="8" width="19.7109375" style="1" customWidth="1"/>
    <col min="9" max="9" width="17.140625" style="1" customWidth="1"/>
    <col min="10" max="11" width="16.42578125" style="1" customWidth="1"/>
  </cols>
  <sheetData>
    <row r="1" spans="1:11" ht="19.5" thickBot="1">
      <c r="A1" s="953" t="s">
        <v>326</v>
      </c>
      <c r="B1" s="953"/>
      <c r="C1" s="953"/>
      <c r="D1" s="953"/>
      <c r="E1" s="953"/>
      <c r="F1" s="953"/>
      <c r="G1" s="953"/>
      <c r="H1" s="953"/>
      <c r="I1" s="954"/>
      <c r="J1" s="794"/>
      <c r="K1" s="794"/>
    </row>
    <row r="2" spans="1:11" ht="15.75" customHeight="1" thickBot="1">
      <c r="A2" s="1053"/>
      <c r="B2" s="1055" t="s">
        <v>327</v>
      </c>
      <c r="C2" s="1053" t="s">
        <v>328</v>
      </c>
      <c r="D2" s="1055" t="s">
        <v>329</v>
      </c>
      <c r="E2" s="1057" t="s">
        <v>330</v>
      </c>
      <c r="F2" s="1058"/>
      <c r="G2" s="1058"/>
      <c r="H2" s="1058"/>
      <c r="I2" s="1058"/>
      <c r="J2" s="1058"/>
      <c r="K2" s="1059"/>
    </row>
    <row r="3" spans="1:11" ht="15.75" thickBot="1">
      <c r="A3" s="1054"/>
      <c r="B3" s="1056"/>
      <c r="C3" s="1054"/>
      <c r="D3" s="1056">
        <v>2012</v>
      </c>
      <c r="E3" s="800">
        <v>2013</v>
      </c>
      <c r="F3" s="800">
        <v>2014</v>
      </c>
      <c r="G3" s="800">
        <v>2015</v>
      </c>
      <c r="H3" s="800">
        <v>2016</v>
      </c>
      <c r="I3" s="800">
        <v>2017</v>
      </c>
      <c r="J3" s="800">
        <v>2018</v>
      </c>
      <c r="K3" s="798">
        <v>2019</v>
      </c>
    </row>
    <row r="4" spans="1:11" ht="158.25" customHeight="1" thickBot="1">
      <c r="A4" s="251" t="s">
        <v>331</v>
      </c>
      <c r="B4" s="1038" t="s">
        <v>332</v>
      </c>
      <c r="C4" s="1039"/>
      <c r="D4" s="1039"/>
      <c r="E4" s="1039"/>
      <c r="F4" s="1039"/>
      <c r="G4" s="1039"/>
      <c r="H4" s="1039"/>
      <c r="I4" s="1039"/>
      <c r="J4" s="1039"/>
      <c r="K4" s="1040"/>
    </row>
    <row r="5" spans="1:11" ht="56.25" customHeight="1">
      <c r="A5" s="1041" t="s">
        <v>333</v>
      </c>
      <c r="B5" s="1025" t="s">
        <v>1561</v>
      </c>
      <c r="C5" s="252" t="s">
        <v>334</v>
      </c>
      <c r="D5" s="1043" t="s">
        <v>335</v>
      </c>
      <c r="E5" s="1043" t="s">
        <v>336</v>
      </c>
      <c r="F5" s="1045" t="s">
        <v>337</v>
      </c>
      <c r="G5" s="1043" t="s">
        <v>336</v>
      </c>
      <c r="H5" s="1043" t="s">
        <v>336</v>
      </c>
      <c r="I5" s="1047" t="s">
        <v>336</v>
      </c>
      <c r="J5" s="1049" t="s">
        <v>336</v>
      </c>
      <c r="K5" s="1051" t="s">
        <v>336</v>
      </c>
    </row>
    <row r="6" spans="1:11" ht="57" thickBot="1">
      <c r="A6" s="1042"/>
      <c r="B6" s="1026"/>
      <c r="C6" s="253" t="s">
        <v>338</v>
      </c>
      <c r="D6" s="1044"/>
      <c r="E6" s="1044"/>
      <c r="F6" s="1046"/>
      <c r="G6" s="1044"/>
      <c r="H6" s="1044"/>
      <c r="I6" s="1048"/>
      <c r="J6" s="1050"/>
      <c r="K6" s="1052"/>
    </row>
    <row r="7" spans="1:11" ht="22.5">
      <c r="A7" s="801" t="s">
        <v>339</v>
      </c>
      <c r="B7" s="802"/>
      <c r="C7" s="802"/>
      <c r="D7" s="803" t="s">
        <v>340</v>
      </c>
      <c r="E7" s="804">
        <f>E8+E9</f>
        <v>130991155.83000001</v>
      </c>
      <c r="F7" s="804">
        <f>F8</f>
        <v>124394100</v>
      </c>
      <c r="G7" s="804">
        <f t="shared" ref="G7:K7" si="0">G8</f>
        <v>125595000</v>
      </c>
      <c r="H7" s="804">
        <f t="shared" si="0"/>
        <v>147279700</v>
      </c>
      <c r="I7" s="804">
        <f t="shared" si="0"/>
        <v>139563700</v>
      </c>
      <c r="J7" s="805">
        <f t="shared" si="0"/>
        <v>139279700</v>
      </c>
      <c r="K7" s="806">
        <f t="shared" si="0"/>
        <v>126000000</v>
      </c>
    </row>
    <row r="8" spans="1:11" ht="22.5">
      <c r="A8" s="254" t="s">
        <v>341</v>
      </c>
      <c r="B8" s="255"/>
      <c r="C8" s="256"/>
      <c r="D8" s="257" t="s">
        <v>342</v>
      </c>
      <c r="E8" s="258">
        <f t="shared" ref="E8:K8" si="1">E16+E21+E41+E74+E99+E108+E120</f>
        <v>130942417.40000001</v>
      </c>
      <c r="F8" s="807">
        <f t="shared" si="1"/>
        <v>124394100</v>
      </c>
      <c r="G8" s="258">
        <f t="shared" si="1"/>
        <v>125595000</v>
      </c>
      <c r="H8" s="258">
        <f t="shared" si="1"/>
        <v>147279700</v>
      </c>
      <c r="I8" s="258">
        <f t="shared" si="1"/>
        <v>139563700</v>
      </c>
      <c r="J8" s="258">
        <f t="shared" si="1"/>
        <v>139279700</v>
      </c>
      <c r="K8" s="258">
        <f t="shared" si="1"/>
        <v>126000000</v>
      </c>
    </row>
    <row r="9" spans="1:11" ht="15.75" thickBot="1">
      <c r="A9" s="259" t="s">
        <v>343</v>
      </c>
      <c r="B9" s="260"/>
      <c r="C9" s="261"/>
      <c r="D9" s="262" t="s">
        <v>344</v>
      </c>
      <c r="E9" s="263">
        <f>E17+E22+E42+E75+E100+E109+E121</f>
        <v>48738.43</v>
      </c>
      <c r="F9" s="808">
        <v>0</v>
      </c>
      <c r="G9" s="263">
        <v>0</v>
      </c>
      <c r="H9" s="263">
        <v>0</v>
      </c>
      <c r="I9" s="263">
        <v>0</v>
      </c>
      <c r="J9" s="264"/>
      <c r="K9" s="265"/>
    </row>
    <row r="10" spans="1:11" ht="45" customHeight="1">
      <c r="A10" s="1023" t="s">
        <v>345</v>
      </c>
      <c r="B10" s="986" t="s">
        <v>1562</v>
      </c>
      <c r="C10" s="964" t="s">
        <v>346</v>
      </c>
      <c r="D10" s="1035" t="s">
        <v>347</v>
      </c>
      <c r="E10" s="809" t="s">
        <v>348</v>
      </c>
      <c r="F10" s="810" t="s">
        <v>349</v>
      </c>
      <c r="G10" s="1020" t="s">
        <v>350</v>
      </c>
      <c r="H10" s="1020" t="s">
        <v>350</v>
      </c>
      <c r="I10" s="1020" t="s">
        <v>350</v>
      </c>
      <c r="J10" s="1029" t="s">
        <v>350</v>
      </c>
      <c r="K10" s="1032" t="s">
        <v>350</v>
      </c>
    </row>
    <row r="11" spans="1:11" ht="67.5">
      <c r="A11" s="1024"/>
      <c r="B11" s="987"/>
      <c r="C11" s="1007"/>
      <c r="D11" s="1036"/>
      <c r="E11" s="811" t="s">
        <v>351</v>
      </c>
      <c r="F11" s="812" t="s">
        <v>352</v>
      </c>
      <c r="G11" s="996"/>
      <c r="H11" s="996"/>
      <c r="I11" s="996"/>
      <c r="J11" s="1030"/>
      <c r="K11" s="1002"/>
    </row>
    <row r="12" spans="1:11" ht="67.5">
      <c r="A12" s="1024"/>
      <c r="B12" s="987"/>
      <c r="C12" s="1007"/>
      <c r="D12" s="1036"/>
      <c r="E12" s="811" t="s">
        <v>353</v>
      </c>
      <c r="F12" s="812" t="s">
        <v>354</v>
      </c>
      <c r="G12" s="996"/>
      <c r="H12" s="996"/>
      <c r="I12" s="996"/>
      <c r="J12" s="1030"/>
      <c r="K12" s="1002"/>
    </row>
    <row r="13" spans="1:11" ht="56.25">
      <c r="A13" s="1024"/>
      <c r="B13" s="987"/>
      <c r="C13" s="1007"/>
      <c r="D13" s="1036"/>
      <c r="E13" s="811" t="s">
        <v>355</v>
      </c>
      <c r="F13" s="812" t="s">
        <v>356</v>
      </c>
      <c r="G13" s="996"/>
      <c r="H13" s="996"/>
      <c r="I13" s="996"/>
      <c r="J13" s="1030"/>
      <c r="K13" s="1002"/>
    </row>
    <row r="14" spans="1:11" ht="409.6" thickBot="1">
      <c r="A14" s="1034"/>
      <c r="B14" s="988"/>
      <c r="C14" s="965"/>
      <c r="D14" s="1037"/>
      <c r="E14" s="813" t="s">
        <v>357</v>
      </c>
      <c r="F14" s="814" t="s">
        <v>1563</v>
      </c>
      <c r="G14" s="997"/>
      <c r="H14" s="997"/>
      <c r="I14" s="997"/>
      <c r="J14" s="1031"/>
      <c r="K14" s="1003"/>
    </row>
    <row r="15" spans="1:11" ht="22.5">
      <c r="A15" s="815" t="s">
        <v>358</v>
      </c>
      <c r="B15" s="816"/>
      <c r="C15" s="816"/>
      <c r="D15" s="817"/>
      <c r="E15" s="817"/>
      <c r="F15" s="818"/>
      <c r="G15" s="817"/>
      <c r="H15" s="817"/>
      <c r="I15" s="817"/>
      <c r="J15" s="819"/>
      <c r="K15" s="820"/>
    </row>
    <row r="16" spans="1:11" ht="22.5">
      <c r="A16" s="266" t="s">
        <v>359</v>
      </c>
      <c r="B16" s="267"/>
      <c r="C16" s="267"/>
      <c r="D16" s="268"/>
      <c r="E16" s="268"/>
      <c r="F16" s="821"/>
      <c r="G16" s="268"/>
      <c r="H16" s="268"/>
      <c r="I16" s="268"/>
      <c r="J16" s="269"/>
      <c r="K16" s="270"/>
    </row>
    <row r="17" spans="1:11" ht="15.75" thickBot="1">
      <c r="A17" s="271" t="s">
        <v>360</v>
      </c>
      <c r="B17" s="272"/>
      <c r="C17" s="272"/>
      <c r="D17" s="273"/>
      <c r="E17" s="273"/>
      <c r="F17" s="822"/>
      <c r="G17" s="273"/>
      <c r="H17" s="273"/>
      <c r="I17" s="273"/>
      <c r="J17" s="274"/>
      <c r="K17" s="275"/>
    </row>
    <row r="18" spans="1:11" ht="56.25" customHeight="1">
      <c r="A18" s="1023" t="s">
        <v>361</v>
      </c>
      <c r="B18" s="1025" t="s">
        <v>1561</v>
      </c>
      <c r="C18" s="823" t="s">
        <v>362</v>
      </c>
      <c r="D18" s="980" t="s">
        <v>363</v>
      </c>
      <c r="E18" s="980" t="s">
        <v>364</v>
      </c>
      <c r="F18" s="1027" t="s">
        <v>1564</v>
      </c>
      <c r="G18" s="1020" t="s">
        <v>365</v>
      </c>
      <c r="H18" s="1020" t="s">
        <v>365</v>
      </c>
      <c r="I18" s="1020" t="s">
        <v>365</v>
      </c>
      <c r="J18" s="1033" t="s">
        <v>365</v>
      </c>
      <c r="K18" s="1032" t="s">
        <v>365</v>
      </c>
    </row>
    <row r="19" spans="1:11" ht="34.5" thickBot="1">
      <c r="A19" s="1024"/>
      <c r="B19" s="1026"/>
      <c r="C19" s="824" t="s">
        <v>1565</v>
      </c>
      <c r="D19" s="981"/>
      <c r="E19" s="981"/>
      <c r="F19" s="1028"/>
      <c r="G19" s="997"/>
      <c r="H19" s="997"/>
      <c r="I19" s="997"/>
      <c r="J19" s="1000"/>
      <c r="K19" s="1003"/>
    </row>
    <row r="20" spans="1:11" ht="22.5">
      <c r="A20" s="815" t="s">
        <v>366</v>
      </c>
      <c r="B20" s="816"/>
      <c r="C20" s="816"/>
      <c r="D20" s="817" t="s">
        <v>367</v>
      </c>
      <c r="E20" s="817">
        <f>E21+E22</f>
        <v>85388984.49000001</v>
      </c>
      <c r="F20" s="817">
        <f t="shared" ref="F20:K20" si="2">F21+F22</f>
        <v>81274359.100000009</v>
      </c>
      <c r="G20" s="817">
        <f t="shared" si="2"/>
        <v>79606000</v>
      </c>
      <c r="H20" s="817">
        <f t="shared" si="2"/>
        <v>88729700</v>
      </c>
      <c r="I20" s="817">
        <f t="shared" si="2"/>
        <v>88613700</v>
      </c>
      <c r="J20" s="819">
        <f t="shared" si="2"/>
        <v>89229700</v>
      </c>
      <c r="K20" s="820">
        <f t="shared" si="2"/>
        <v>85000000</v>
      </c>
    </row>
    <row r="21" spans="1:11" ht="22.5">
      <c r="A21" s="266" t="s">
        <v>368</v>
      </c>
      <c r="B21" s="267"/>
      <c r="C21" s="267"/>
      <c r="D21" s="268" t="s">
        <v>367</v>
      </c>
      <c r="E21" s="268">
        <f>E28+E35</f>
        <v>85341546.060000002</v>
      </c>
      <c r="F21" s="821">
        <f t="shared" ref="F21:K22" si="3">F28+F35</f>
        <v>81274359.100000009</v>
      </c>
      <c r="G21" s="268">
        <f t="shared" si="3"/>
        <v>79606000</v>
      </c>
      <c r="H21" s="268">
        <f t="shared" si="3"/>
        <v>88729700</v>
      </c>
      <c r="I21" s="268">
        <f t="shared" si="3"/>
        <v>88613700</v>
      </c>
      <c r="J21" s="269">
        <f t="shared" si="3"/>
        <v>89229700</v>
      </c>
      <c r="K21" s="270">
        <f t="shared" si="3"/>
        <v>85000000</v>
      </c>
    </row>
    <row r="22" spans="1:11" ht="23.25" thickBot="1">
      <c r="A22" s="271" t="s">
        <v>369</v>
      </c>
      <c r="B22" s="272"/>
      <c r="C22" s="272"/>
      <c r="D22" s="273" t="s">
        <v>370</v>
      </c>
      <c r="E22" s="273">
        <f>E29+E36</f>
        <v>47438.43</v>
      </c>
      <c r="F22" s="822">
        <f t="shared" si="3"/>
        <v>0</v>
      </c>
      <c r="G22" s="273">
        <f t="shared" si="3"/>
        <v>0</v>
      </c>
      <c r="H22" s="273">
        <f t="shared" si="3"/>
        <v>0</v>
      </c>
      <c r="I22" s="273">
        <f t="shared" si="3"/>
        <v>0</v>
      </c>
      <c r="J22" s="274">
        <f t="shared" si="3"/>
        <v>0</v>
      </c>
      <c r="K22" s="275">
        <f t="shared" si="3"/>
        <v>0</v>
      </c>
    </row>
    <row r="23" spans="1:11" ht="135" customHeight="1">
      <c r="A23" s="1004" t="s">
        <v>1566</v>
      </c>
      <c r="B23" s="986" t="s">
        <v>1561</v>
      </c>
      <c r="C23" s="825" t="s">
        <v>371</v>
      </c>
      <c r="D23" s="980" t="s">
        <v>363</v>
      </c>
      <c r="E23" s="980" t="s">
        <v>372</v>
      </c>
      <c r="F23" s="826" t="s">
        <v>1567</v>
      </c>
      <c r="G23" s="276" t="s">
        <v>373</v>
      </c>
      <c r="H23" s="276" t="s">
        <v>373</v>
      </c>
      <c r="I23" s="276" t="s">
        <v>373</v>
      </c>
      <c r="J23" s="277" t="s">
        <v>373</v>
      </c>
      <c r="K23" s="278" t="s">
        <v>373</v>
      </c>
    </row>
    <row r="24" spans="1:11" ht="22.5" customHeight="1">
      <c r="A24" s="1005"/>
      <c r="B24" s="987"/>
      <c r="C24" s="827" t="s">
        <v>374</v>
      </c>
      <c r="D24" s="1021"/>
      <c r="E24" s="1021"/>
      <c r="F24" s="1022" t="s">
        <v>1568</v>
      </c>
      <c r="G24" s="995" t="s">
        <v>375</v>
      </c>
      <c r="H24" s="995" t="s">
        <v>375</v>
      </c>
      <c r="I24" s="995" t="s">
        <v>375</v>
      </c>
      <c r="J24" s="998" t="s">
        <v>375</v>
      </c>
      <c r="K24" s="1001" t="s">
        <v>375</v>
      </c>
    </row>
    <row r="25" spans="1:11" ht="22.5" customHeight="1">
      <c r="A25" s="1005"/>
      <c r="B25" s="987"/>
      <c r="C25" s="827" t="s">
        <v>1569</v>
      </c>
      <c r="D25" s="1021"/>
      <c r="E25" s="1021"/>
      <c r="F25" s="1022"/>
      <c r="G25" s="996"/>
      <c r="H25" s="996"/>
      <c r="I25" s="996"/>
      <c r="J25" s="999"/>
      <c r="K25" s="1002"/>
    </row>
    <row r="26" spans="1:11" ht="57" thickBot="1">
      <c r="A26" s="1006"/>
      <c r="B26" s="988"/>
      <c r="C26" s="828" t="s">
        <v>376</v>
      </c>
      <c r="D26" s="981"/>
      <c r="E26" s="981"/>
      <c r="F26" s="983"/>
      <c r="G26" s="997"/>
      <c r="H26" s="997"/>
      <c r="I26" s="997"/>
      <c r="J26" s="1000"/>
      <c r="K26" s="1003"/>
    </row>
    <row r="27" spans="1:11" ht="22.5">
      <c r="A27" s="815" t="s">
        <v>377</v>
      </c>
      <c r="B27" s="816"/>
      <c r="C27" s="816"/>
      <c r="D27" s="817">
        <v>65186331.960000001</v>
      </c>
      <c r="E27" s="817">
        <v>85388984.49000001</v>
      </c>
      <c r="F27" s="817">
        <f>F28</f>
        <v>81274359.100000009</v>
      </c>
      <c r="G27" s="817">
        <f>G28</f>
        <v>79606000</v>
      </c>
      <c r="H27" s="817">
        <f t="shared" ref="H27:K27" si="4">H28</f>
        <v>88729700</v>
      </c>
      <c r="I27" s="817">
        <f t="shared" si="4"/>
        <v>88613700</v>
      </c>
      <c r="J27" s="817">
        <f t="shared" si="4"/>
        <v>89229700</v>
      </c>
      <c r="K27" s="817">
        <f t="shared" si="4"/>
        <v>85000000</v>
      </c>
    </row>
    <row r="28" spans="1:11" ht="22.5">
      <c r="A28" s="266" t="s">
        <v>378</v>
      </c>
      <c r="B28" s="267"/>
      <c r="C28" s="267"/>
      <c r="D28" s="268">
        <v>65186331.960000001</v>
      </c>
      <c r="E28" s="268">
        <v>85341546.060000002</v>
      </c>
      <c r="F28" s="821">
        <f>124394100-F41-F74-F99-F108-F120</f>
        <v>81274359.100000009</v>
      </c>
      <c r="G28" s="268">
        <f>125595000-G41-G74</f>
        <v>79606000</v>
      </c>
      <c r="H28" s="268">
        <f>147279700-H41-H74</f>
        <v>88729700</v>
      </c>
      <c r="I28" s="268">
        <f>139563700-I41-I74</f>
        <v>88613700</v>
      </c>
      <c r="J28" s="268">
        <f>139279700-J41-J74</f>
        <v>89229700</v>
      </c>
      <c r="K28" s="268">
        <v>85000000</v>
      </c>
    </row>
    <row r="29" spans="1:11" ht="15.75" thickBot="1">
      <c r="A29" s="271" t="s">
        <v>379</v>
      </c>
      <c r="B29" s="272"/>
      <c r="C29" s="272"/>
      <c r="D29" s="273"/>
      <c r="E29" s="273">
        <v>47438.43</v>
      </c>
      <c r="F29" s="822"/>
      <c r="G29" s="273"/>
      <c r="H29" s="273"/>
      <c r="I29" s="273"/>
      <c r="J29" s="274"/>
      <c r="K29" s="275"/>
    </row>
    <row r="30" spans="1:11" ht="56.25" customHeight="1">
      <c r="A30" s="1004" t="s">
        <v>1570</v>
      </c>
      <c r="B30" s="986" t="s">
        <v>380</v>
      </c>
      <c r="C30" s="964" t="s">
        <v>381</v>
      </c>
      <c r="D30" s="1008" t="s">
        <v>382</v>
      </c>
      <c r="E30" s="795" t="s">
        <v>383</v>
      </c>
      <c r="F30" s="1011" t="s">
        <v>1571</v>
      </c>
      <c r="G30" s="1014" t="s">
        <v>384</v>
      </c>
      <c r="H30" s="1014" t="s">
        <v>385</v>
      </c>
      <c r="I30" s="1014" t="s">
        <v>384</v>
      </c>
      <c r="J30" s="1017" t="s">
        <v>386</v>
      </c>
      <c r="K30" s="1014" t="s">
        <v>384</v>
      </c>
    </row>
    <row r="31" spans="1:11" ht="22.5">
      <c r="A31" s="1005"/>
      <c r="B31" s="987"/>
      <c r="C31" s="1007"/>
      <c r="D31" s="1009"/>
      <c r="E31" s="797" t="s">
        <v>387</v>
      </c>
      <c r="F31" s="1012"/>
      <c r="G31" s="1015"/>
      <c r="H31" s="1015"/>
      <c r="I31" s="1015"/>
      <c r="J31" s="1018"/>
      <c r="K31" s="1015"/>
    </row>
    <row r="32" spans="1:11" ht="135">
      <c r="A32" s="1005"/>
      <c r="B32" s="987"/>
      <c r="C32" s="1007"/>
      <c r="D32" s="1009"/>
      <c r="E32" s="797" t="s">
        <v>388</v>
      </c>
      <c r="F32" s="1012"/>
      <c r="G32" s="1015"/>
      <c r="H32" s="1015"/>
      <c r="I32" s="1015"/>
      <c r="J32" s="1018"/>
      <c r="K32" s="1015"/>
    </row>
    <row r="33" spans="1:11" ht="102" thickBot="1">
      <c r="A33" s="1006"/>
      <c r="B33" s="988"/>
      <c r="C33" s="965"/>
      <c r="D33" s="1010"/>
      <c r="E33" s="796" t="s">
        <v>389</v>
      </c>
      <c r="F33" s="1013"/>
      <c r="G33" s="1016"/>
      <c r="H33" s="1016"/>
      <c r="I33" s="1016"/>
      <c r="J33" s="1019"/>
      <c r="K33" s="1016"/>
    </row>
    <row r="34" spans="1:11" ht="22.5">
      <c r="A34" s="815" t="s">
        <v>390</v>
      </c>
      <c r="B34" s="816"/>
      <c r="C34" s="816"/>
      <c r="D34" s="817" t="s">
        <v>370</v>
      </c>
      <c r="E34" s="817" t="s">
        <v>370</v>
      </c>
      <c r="F34" s="818" t="s">
        <v>370</v>
      </c>
      <c r="G34" s="817" t="s">
        <v>370</v>
      </c>
      <c r="H34" s="817" t="s">
        <v>370</v>
      </c>
      <c r="I34" s="817" t="s">
        <v>370</v>
      </c>
      <c r="J34" s="819" t="s">
        <v>370</v>
      </c>
      <c r="K34" s="820" t="s">
        <v>370</v>
      </c>
    </row>
    <row r="35" spans="1:11" ht="22.5">
      <c r="A35" s="266" t="s">
        <v>391</v>
      </c>
      <c r="B35" s="267"/>
      <c r="C35" s="267"/>
      <c r="D35" s="268"/>
      <c r="E35" s="268"/>
      <c r="F35" s="821"/>
      <c r="G35" s="268"/>
      <c r="H35" s="268"/>
      <c r="I35" s="268"/>
      <c r="J35" s="269"/>
      <c r="K35" s="270"/>
    </row>
    <row r="36" spans="1:11" ht="15.75" thickBot="1">
      <c r="A36" s="271" t="s">
        <v>392</v>
      </c>
      <c r="B36" s="272"/>
      <c r="C36" s="272"/>
      <c r="D36" s="273"/>
      <c r="E36" s="273"/>
      <c r="F36" s="822"/>
      <c r="G36" s="273"/>
      <c r="H36" s="273"/>
      <c r="I36" s="273"/>
      <c r="J36" s="274"/>
      <c r="K36" s="275"/>
    </row>
    <row r="37" spans="1:11" ht="78.75">
      <c r="A37" s="968" t="s">
        <v>1572</v>
      </c>
      <c r="B37" s="986" t="s">
        <v>1561</v>
      </c>
      <c r="C37" s="990" t="s">
        <v>393</v>
      </c>
      <c r="D37" s="809" t="s">
        <v>394</v>
      </c>
      <c r="E37" s="829" t="s">
        <v>395</v>
      </c>
      <c r="F37" s="830" t="s">
        <v>395</v>
      </c>
      <c r="G37" s="831" t="s">
        <v>395</v>
      </c>
      <c r="H37" s="831" t="s">
        <v>395</v>
      </c>
      <c r="I37" s="831" t="s">
        <v>395</v>
      </c>
      <c r="J37" s="832" t="s">
        <v>395</v>
      </c>
      <c r="K37" s="833" t="s">
        <v>395</v>
      </c>
    </row>
    <row r="38" spans="1:11" ht="112.5">
      <c r="A38" s="989"/>
      <c r="B38" s="987"/>
      <c r="C38" s="991"/>
      <c r="D38" s="811" t="s">
        <v>396</v>
      </c>
      <c r="E38" s="811" t="s">
        <v>397</v>
      </c>
      <c r="F38" s="834" t="s">
        <v>193</v>
      </c>
      <c r="G38" s="835" t="s">
        <v>193</v>
      </c>
      <c r="H38" s="835" t="s">
        <v>193</v>
      </c>
      <c r="I38" s="835" t="s">
        <v>193</v>
      </c>
      <c r="J38" s="836" t="s">
        <v>193</v>
      </c>
      <c r="K38" s="837" t="s">
        <v>193</v>
      </c>
    </row>
    <row r="39" spans="1:11" ht="147" thickBot="1">
      <c r="A39" s="969"/>
      <c r="B39" s="988"/>
      <c r="C39" s="992"/>
      <c r="D39" s="813" t="s">
        <v>398</v>
      </c>
      <c r="E39" s="838" t="s">
        <v>399</v>
      </c>
      <c r="F39" s="839" t="s">
        <v>399</v>
      </c>
      <c r="G39" s="840" t="s">
        <v>399</v>
      </c>
      <c r="H39" s="840" t="s">
        <v>399</v>
      </c>
      <c r="I39" s="840" t="s">
        <v>399</v>
      </c>
      <c r="J39" s="841" t="s">
        <v>399</v>
      </c>
      <c r="K39" s="842" t="s">
        <v>399</v>
      </c>
    </row>
    <row r="40" spans="1:11" ht="22.5">
      <c r="A40" s="815" t="s">
        <v>400</v>
      </c>
      <c r="B40" s="816"/>
      <c r="C40" s="816"/>
      <c r="D40" s="817">
        <f>D41</f>
        <v>51184313.219999999</v>
      </c>
      <c r="E40" s="817">
        <f>E41+E42</f>
        <v>45464252.339999996</v>
      </c>
      <c r="F40" s="817">
        <f t="shared" ref="F40:K40" si="5">F41</f>
        <v>38917286.019999996</v>
      </c>
      <c r="G40" s="817">
        <f t="shared" si="5"/>
        <v>43389000</v>
      </c>
      <c r="H40" s="817">
        <f t="shared" si="5"/>
        <v>56550000</v>
      </c>
      <c r="I40" s="817">
        <f t="shared" si="5"/>
        <v>48950000</v>
      </c>
      <c r="J40" s="843">
        <f t="shared" si="5"/>
        <v>48050000</v>
      </c>
      <c r="K40" s="843">
        <f t="shared" si="5"/>
        <v>39000000</v>
      </c>
    </row>
    <row r="41" spans="1:11" ht="22.5">
      <c r="A41" s="266" t="s">
        <v>401</v>
      </c>
      <c r="B41" s="267"/>
      <c r="C41" s="267"/>
      <c r="D41" s="268">
        <f t="shared" ref="D41:K41" si="6">D45+D49+D53+D57+D62+D66+D70</f>
        <v>51184313.219999999</v>
      </c>
      <c r="E41" s="268">
        <f t="shared" si="6"/>
        <v>45462952.339999996</v>
      </c>
      <c r="F41" s="821">
        <f t="shared" si="6"/>
        <v>38917286.019999996</v>
      </c>
      <c r="G41" s="268">
        <f t="shared" si="6"/>
        <v>43389000</v>
      </c>
      <c r="H41" s="268">
        <f t="shared" si="6"/>
        <v>56550000</v>
      </c>
      <c r="I41" s="268">
        <f t="shared" si="6"/>
        <v>48950000</v>
      </c>
      <c r="J41" s="279">
        <f t="shared" si="6"/>
        <v>48050000</v>
      </c>
      <c r="K41" s="279">
        <f t="shared" si="6"/>
        <v>39000000</v>
      </c>
    </row>
    <row r="42" spans="1:11" ht="23.25" thickBot="1">
      <c r="A42" s="271" t="s">
        <v>402</v>
      </c>
      <c r="B42" s="272"/>
      <c r="C42" s="272"/>
      <c r="D42" s="273" t="s">
        <v>370</v>
      </c>
      <c r="E42" s="273">
        <f>E46+E50+E54+E58+E63+E67+E71</f>
        <v>1300</v>
      </c>
      <c r="F42" s="822" t="s">
        <v>370</v>
      </c>
      <c r="G42" s="273" t="s">
        <v>370</v>
      </c>
      <c r="H42" s="273" t="s">
        <v>370</v>
      </c>
      <c r="I42" s="273" t="s">
        <v>370</v>
      </c>
      <c r="J42" s="274" t="s">
        <v>370</v>
      </c>
      <c r="K42" s="275" t="s">
        <v>370</v>
      </c>
    </row>
    <row r="43" spans="1:11" ht="383.25" thickBot="1">
      <c r="A43" s="844" t="s">
        <v>1573</v>
      </c>
      <c r="B43" s="280" t="s">
        <v>1574</v>
      </c>
      <c r="C43" s="281" t="s">
        <v>403</v>
      </c>
      <c r="D43" s="281" t="s">
        <v>404</v>
      </c>
      <c r="E43" s="281" t="s">
        <v>405</v>
      </c>
      <c r="F43" s="845" t="s">
        <v>1575</v>
      </c>
      <c r="G43" s="294" t="s">
        <v>1576</v>
      </c>
      <c r="H43" s="294" t="s">
        <v>406</v>
      </c>
      <c r="I43" s="294" t="s">
        <v>407</v>
      </c>
      <c r="J43" s="282" t="s">
        <v>193</v>
      </c>
      <c r="K43" s="283" t="s">
        <v>193</v>
      </c>
    </row>
    <row r="44" spans="1:11" ht="22.5">
      <c r="A44" s="815" t="s">
        <v>408</v>
      </c>
      <c r="B44" s="816"/>
      <c r="C44" s="816"/>
      <c r="D44" s="817">
        <f>D45+D46</f>
        <v>10702596.68</v>
      </c>
      <c r="E44" s="817">
        <f t="shared" ref="E44:K44" si="7">E45+E46</f>
        <v>3098577.18</v>
      </c>
      <c r="F44" s="817">
        <f t="shared" si="7"/>
        <v>8412981.3300000001</v>
      </c>
      <c r="G44" s="817">
        <f t="shared" si="7"/>
        <v>18373085</v>
      </c>
      <c r="H44" s="817">
        <f t="shared" si="7"/>
        <v>28000000</v>
      </c>
      <c r="I44" s="817">
        <f t="shared" si="7"/>
        <v>10000000</v>
      </c>
      <c r="J44" s="819">
        <f t="shared" si="7"/>
        <v>0</v>
      </c>
      <c r="K44" s="820">
        <f t="shared" si="7"/>
        <v>0</v>
      </c>
    </row>
    <row r="45" spans="1:11" ht="22.5">
      <c r="A45" s="266" t="s">
        <v>409</v>
      </c>
      <c r="B45" s="267"/>
      <c r="C45" s="267"/>
      <c r="D45" s="268">
        <v>10702596.68</v>
      </c>
      <c r="E45" s="268">
        <f>802419.18+68244+535210+1692704</f>
        <v>3098577.18</v>
      </c>
      <c r="F45" s="846">
        <v>8412981.3300000001</v>
      </c>
      <c r="G45" s="268">
        <f>9373085+9000000</f>
        <v>18373085</v>
      </c>
      <c r="H45" s="268">
        <v>28000000</v>
      </c>
      <c r="I45" s="268">
        <v>10000000</v>
      </c>
      <c r="J45" s="269">
        <v>0</v>
      </c>
      <c r="K45" s="270">
        <v>0</v>
      </c>
    </row>
    <row r="46" spans="1:11" ht="15.75" thickBot="1">
      <c r="A46" s="271" t="s">
        <v>410</v>
      </c>
      <c r="B46" s="272"/>
      <c r="C46" s="272"/>
      <c r="D46" s="273"/>
      <c r="E46" s="273"/>
      <c r="F46" s="822"/>
      <c r="G46" s="273"/>
      <c r="H46" s="273"/>
      <c r="I46" s="273"/>
      <c r="J46" s="274"/>
      <c r="K46" s="275"/>
    </row>
    <row r="47" spans="1:11" ht="349.5" thickBot="1">
      <c r="A47" s="844" t="s">
        <v>1577</v>
      </c>
      <c r="B47" s="986" t="s">
        <v>1561</v>
      </c>
      <c r="C47" s="847" t="s">
        <v>1578</v>
      </c>
      <c r="D47" s="847" t="s">
        <v>1579</v>
      </c>
      <c r="E47" s="848" t="s">
        <v>1580</v>
      </c>
      <c r="F47" s="849" t="s">
        <v>1581</v>
      </c>
      <c r="G47" s="848" t="s">
        <v>1580</v>
      </c>
      <c r="H47" s="848" t="s">
        <v>1580</v>
      </c>
      <c r="I47" s="848" t="s">
        <v>1580</v>
      </c>
      <c r="J47" s="850" t="s">
        <v>411</v>
      </c>
      <c r="K47" s="851" t="s">
        <v>411</v>
      </c>
    </row>
    <row r="48" spans="1:11" ht="22.5">
      <c r="A48" s="815" t="s">
        <v>412</v>
      </c>
      <c r="B48" s="987"/>
      <c r="C48" s="816"/>
      <c r="D48" s="817">
        <v>10330684.449999999</v>
      </c>
      <c r="E48" s="817">
        <v>26443691.210000001</v>
      </c>
      <c r="F48" s="817">
        <f>F49</f>
        <v>12332811.999999998</v>
      </c>
      <c r="G48" s="817">
        <f>G49</f>
        <v>4515915</v>
      </c>
      <c r="H48" s="817">
        <f>H49</f>
        <v>3050000</v>
      </c>
      <c r="I48" s="817">
        <f>I49</f>
        <v>14450000</v>
      </c>
      <c r="J48" s="843">
        <f t="shared" ref="J48" si="8">J49</f>
        <v>24050000</v>
      </c>
      <c r="K48" s="852">
        <f>K49</f>
        <v>15000000</v>
      </c>
    </row>
    <row r="49" spans="1:11" ht="23.25" thickBot="1">
      <c r="A49" s="266" t="s">
        <v>413</v>
      </c>
      <c r="B49" s="988"/>
      <c r="C49" s="267"/>
      <c r="D49" s="268">
        <v>10330684.449999999</v>
      </c>
      <c r="E49" s="268">
        <v>26442391.210000001</v>
      </c>
      <c r="F49" s="846">
        <f>24361526-2788166.98-F62-F66-F45</f>
        <v>12332811.999999998</v>
      </c>
      <c r="G49" s="268">
        <f>24889000-400000-9000000-9373085-500000-500000-600000</f>
        <v>4515915</v>
      </c>
      <c r="H49" s="268">
        <f>32450000-28000000-1000000-400000</f>
        <v>3050000</v>
      </c>
      <c r="I49" s="268">
        <f>24950000-I45-500000</f>
        <v>14450000</v>
      </c>
      <c r="J49" s="279">
        <v>24050000</v>
      </c>
      <c r="K49" s="284">
        <v>15000000</v>
      </c>
    </row>
    <row r="50" spans="1:11" ht="15.75" thickBot="1">
      <c r="A50" s="271" t="s">
        <v>414</v>
      </c>
      <c r="B50" s="272"/>
      <c r="C50" s="272"/>
      <c r="D50" s="273"/>
      <c r="E50" s="273">
        <v>1300</v>
      </c>
      <c r="F50" s="822"/>
      <c r="G50" s="273"/>
      <c r="H50" s="273"/>
      <c r="I50" s="273"/>
      <c r="J50" s="274"/>
      <c r="K50" s="275"/>
    </row>
    <row r="51" spans="1:11" ht="237" customHeight="1" thickBot="1">
      <c r="A51" s="844" t="s">
        <v>1582</v>
      </c>
      <c r="B51" s="986" t="s">
        <v>1561</v>
      </c>
      <c r="C51" s="847" t="s">
        <v>1583</v>
      </c>
      <c r="D51" s="847" t="s">
        <v>1584</v>
      </c>
      <c r="E51" s="853" t="s">
        <v>1585</v>
      </c>
      <c r="F51" s="854" t="s">
        <v>1586</v>
      </c>
      <c r="G51" s="853" t="s">
        <v>1585</v>
      </c>
      <c r="H51" s="853" t="s">
        <v>1585</v>
      </c>
      <c r="I51" s="853" t="s">
        <v>1585</v>
      </c>
      <c r="J51" s="855" t="s">
        <v>415</v>
      </c>
      <c r="K51" s="856" t="s">
        <v>415</v>
      </c>
    </row>
    <row r="52" spans="1:11" ht="22.5">
      <c r="A52" s="815" t="s">
        <v>416</v>
      </c>
      <c r="B52" s="987"/>
      <c r="C52" s="816"/>
      <c r="D52" s="817">
        <f>D53+D54</f>
        <v>26067216.829999998</v>
      </c>
      <c r="E52" s="817">
        <f t="shared" ref="E52:K52" si="9">E53+E54</f>
        <v>13345287.800000001</v>
      </c>
      <c r="F52" s="817">
        <f t="shared" si="9"/>
        <v>15021452.99</v>
      </c>
      <c r="G52" s="817">
        <f t="shared" si="9"/>
        <v>18000000</v>
      </c>
      <c r="H52" s="817">
        <f t="shared" si="9"/>
        <v>20000000</v>
      </c>
      <c r="I52" s="817">
        <f t="shared" si="9"/>
        <v>20000000</v>
      </c>
      <c r="J52" s="843">
        <f t="shared" si="9"/>
        <v>20000000</v>
      </c>
      <c r="K52" s="852">
        <f t="shared" si="9"/>
        <v>20000000</v>
      </c>
    </row>
    <row r="53" spans="1:11" ht="23.25" thickBot="1">
      <c r="A53" s="266" t="s">
        <v>417</v>
      </c>
      <c r="B53" s="988"/>
      <c r="C53" s="267"/>
      <c r="D53" s="268">
        <v>26067216.829999998</v>
      </c>
      <c r="E53" s="268">
        <v>13345287.800000001</v>
      </c>
      <c r="F53" s="846">
        <v>15021452.99</v>
      </c>
      <c r="G53" s="268">
        <v>18000000</v>
      </c>
      <c r="H53" s="268">
        <v>20000000</v>
      </c>
      <c r="I53" s="268">
        <v>20000000</v>
      </c>
      <c r="J53" s="268">
        <v>20000000</v>
      </c>
      <c r="K53" s="268">
        <v>20000000</v>
      </c>
    </row>
    <row r="54" spans="1:11" ht="15.75" thickBot="1">
      <c r="A54" s="271" t="s">
        <v>418</v>
      </c>
      <c r="B54" s="272"/>
      <c r="C54" s="272"/>
      <c r="D54" s="273"/>
      <c r="E54" s="273"/>
      <c r="F54" s="822"/>
      <c r="G54" s="273"/>
      <c r="H54" s="273"/>
      <c r="I54" s="273"/>
      <c r="J54" s="274"/>
      <c r="K54" s="275"/>
    </row>
    <row r="55" spans="1:11" ht="208.5" customHeight="1" thickBot="1">
      <c r="A55" s="844" t="s">
        <v>1587</v>
      </c>
      <c r="B55" s="986" t="s">
        <v>1561</v>
      </c>
      <c r="C55" s="857" t="s">
        <v>1588</v>
      </c>
      <c r="D55" s="847" t="s">
        <v>1589</v>
      </c>
      <c r="E55" s="853" t="s">
        <v>1589</v>
      </c>
      <c r="F55" s="858" t="s">
        <v>1590</v>
      </c>
      <c r="G55" s="853" t="s">
        <v>1589</v>
      </c>
      <c r="H55" s="853" t="s">
        <v>1589</v>
      </c>
      <c r="I55" s="853" t="s">
        <v>1589</v>
      </c>
      <c r="J55" s="855" t="s">
        <v>419</v>
      </c>
      <c r="K55" s="856" t="s">
        <v>419</v>
      </c>
    </row>
    <row r="56" spans="1:11" ht="22.5">
      <c r="A56" s="815" t="s">
        <v>420</v>
      </c>
      <c r="B56" s="987"/>
      <c r="C56" s="816"/>
      <c r="D56" s="817">
        <f>D57</f>
        <v>1489190.84</v>
      </c>
      <c r="E56" s="817">
        <f t="shared" ref="E56:K56" si="10">E57</f>
        <v>1927484.9</v>
      </c>
      <c r="F56" s="817">
        <f t="shared" si="10"/>
        <v>2322474.0099999998</v>
      </c>
      <c r="G56" s="817">
        <f t="shared" si="10"/>
        <v>2000000</v>
      </c>
      <c r="H56" s="817">
        <f t="shared" si="10"/>
        <v>4000000</v>
      </c>
      <c r="I56" s="817">
        <f t="shared" si="10"/>
        <v>4000000</v>
      </c>
      <c r="J56" s="843">
        <f t="shared" si="10"/>
        <v>4000000</v>
      </c>
      <c r="K56" s="852">
        <f t="shared" si="10"/>
        <v>4000000</v>
      </c>
    </row>
    <row r="57" spans="1:11" ht="23.25" thickBot="1">
      <c r="A57" s="266" t="s">
        <v>421</v>
      </c>
      <c r="B57" s="988"/>
      <c r="C57" s="267"/>
      <c r="D57" s="268">
        <v>1489190.84</v>
      </c>
      <c r="E57" s="268">
        <v>1927484.9</v>
      </c>
      <c r="F57" s="846">
        <v>2322474.0099999998</v>
      </c>
      <c r="G57" s="268">
        <v>2000000</v>
      </c>
      <c r="H57" s="268">
        <v>4000000</v>
      </c>
      <c r="I57" s="268">
        <v>4000000</v>
      </c>
      <c r="J57" s="268">
        <v>4000000</v>
      </c>
      <c r="K57" s="268">
        <v>4000000</v>
      </c>
    </row>
    <row r="58" spans="1:11" ht="15.75" thickBot="1">
      <c r="A58" s="271" t="s">
        <v>422</v>
      </c>
      <c r="B58" s="272"/>
      <c r="C58" s="272"/>
      <c r="D58" s="273"/>
      <c r="E58" s="273"/>
      <c r="F58" s="822"/>
      <c r="G58" s="273"/>
      <c r="H58" s="273"/>
      <c r="I58" s="273"/>
      <c r="J58" s="274"/>
      <c r="K58" s="275"/>
    </row>
    <row r="59" spans="1:11" ht="45" customHeight="1">
      <c r="A59" s="976" t="s">
        <v>1591</v>
      </c>
      <c r="B59" s="978" t="s">
        <v>1592</v>
      </c>
      <c r="C59" s="795" t="s">
        <v>423</v>
      </c>
      <c r="D59" s="980" t="s">
        <v>424</v>
      </c>
      <c r="E59" s="980" t="s">
        <v>425</v>
      </c>
      <c r="F59" s="982" t="s">
        <v>1593</v>
      </c>
      <c r="G59" s="984" t="s">
        <v>426</v>
      </c>
      <c r="H59" s="984" t="s">
        <v>427</v>
      </c>
      <c r="I59" s="993" t="s">
        <v>428</v>
      </c>
      <c r="J59" s="972"/>
      <c r="K59" s="974"/>
    </row>
    <row r="60" spans="1:11" ht="102" thickBot="1">
      <c r="A60" s="977"/>
      <c r="B60" s="979"/>
      <c r="C60" s="796" t="s">
        <v>429</v>
      </c>
      <c r="D60" s="981"/>
      <c r="E60" s="981"/>
      <c r="F60" s="983"/>
      <c r="G60" s="985"/>
      <c r="H60" s="985"/>
      <c r="I60" s="994"/>
      <c r="J60" s="973"/>
      <c r="K60" s="975"/>
    </row>
    <row r="61" spans="1:11" ht="22.5">
      <c r="A61" s="815" t="s">
        <v>430</v>
      </c>
      <c r="B61" s="816"/>
      <c r="C61" s="817">
        <f t="shared" ref="C61:E61" si="11">C62</f>
        <v>0</v>
      </c>
      <c r="D61" s="817">
        <f t="shared" si="11"/>
        <v>0</v>
      </c>
      <c r="E61" s="817">
        <f t="shared" si="11"/>
        <v>0</v>
      </c>
      <c r="F61" s="817">
        <f>F62</f>
        <v>27565.69</v>
      </c>
      <c r="G61" s="817">
        <f>G62</f>
        <v>500000</v>
      </c>
      <c r="H61" s="817">
        <f t="shared" ref="H61:K61" si="12">H62</f>
        <v>500000</v>
      </c>
      <c r="I61" s="817">
        <f t="shared" si="12"/>
        <v>500000</v>
      </c>
      <c r="J61" s="817">
        <f t="shared" si="12"/>
        <v>0</v>
      </c>
      <c r="K61" s="817">
        <f t="shared" si="12"/>
        <v>0</v>
      </c>
    </row>
    <row r="62" spans="1:11" ht="22.5">
      <c r="A62" s="266" t="s">
        <v>431</v>
      </c>
      <c r="B62" s="267"/>
      <c r="C62" s="267"/>
      <c r="D62" s="268"/>
      <c r="E62" s="268"/>
      <c r="F62" s="846">
        <v>27565.69</v>
      </c>
      <c r="G62" s="268">
        <v>500000</v>
      </c>
      <c r="H62" s="268">
        <v>500000</v>
      </c>
      <c r="I62" s="268">
        <v>500000</v>
      </c>
      <c r="J62" s="269"/>
      <c r="K62" s="270"/>
    </row>
    <row r="63" spans="1:11" ht="15.75" thickBot="1">
      <c r="A63" s="271" t="s">
        <v>432</v>
      </c>
      <c r="B63" s="272"/>
      <c r="C63" s="272"/>
      <c r="D63" s="273"/>
      <c r="E63" s="273"/>
      <c r="F63" s="822"/>
      <c r="G63" s="273"/>
      <c r="H63" s="273"/>
      <c r="I63" s="273"/>
      <c r="J63" s="274"/>
      <c r="K63" s="275"/>
    </row>
    <row r="64" spans="1:11" ht="248.25" customHeight="1" thickBot="1">
      <c r="A64" s="859" t="s">
        <v>1594</v>
      </c>
      <c r="B64" s="986" t="s">
        <v>1561</v>
      </c>
      <c r="C64" s="845" t="s">
        <v>1595</v>
      </c>
      <c r="D64" s="860" t="s">
        <v>1596</v>
      </c>
      <c r="E64" s="860" t="s">
        <v>1597</v>
      </c>
      <c r="F64" s="860" t="s">
        <v>1598</v>
      </c>
      <c r="G64" s="285" t="s">
        <v>433</v>
      </c>
      <c r="H64" s="281" t="s">
        <v>434</v>
      </c>
      <c r="I64" s="286" t="s">
        <v>433</v>
      </c>
      <c r="J64" s="287" t="s">
        <v>433</v>
      </c>
      <c r="K64" s="287" t="s">
        <v>433</v>
      </c>
    </row>
    <row r="65" spans="1:11" ht="22.5">
      <c r="A65" s="815" t="s">
        <v>435</v>
      </c>
      <c r="B65" s="987"/>
      <c r="C65" s="816"/>
      <c r="D65" s="817">
        <v>2594624.42</v>
      </c>
      <c r="E65" s="817">
        <v>649211.25</v>
      </c>
      <c r="F65" s="817">
        <v>800000</v>
      </c>
      <c r="G65" s="817">
        <v>0</v>
      </c>
      <c r="H65" s="817">
        <v>1000000</v>
      </c>
      <c r="I65" s="817">
        <v>0</v>
      </c>
      <c r="J65" s="819">
        <v>0</v>
      </c>
      <c r="K65" s="820">
        <f t="shared" ref="K65" si="13">K66+K67</f>
        <v>0</v>
      </c>
    </row>
    <row r="66" spans="1:11" ht="23.25" thickBot="1">
      <c r="A66" s="266" t="s">
        <v>436</v>
      </c>
      <c r="B66" s="988"/>
      <c r="C66" s="267"/>
      <c r="D66" s="268">
        <v>2594624.42</v>
      </c>
      <c r="E66" s="268">
        <v>649211.25</v>
      </c>
      <c r="F66" s="268">
        <v>800000</v>
      </c>
      <c r="G66" s="268">
        <v>0</v>
      </c>
      <c r="H66" s="268">
        <v>1000000</v>
      </c>
      <c r="I66" s="268">
        <v>0</v>
      </c>
      <c r="J66" s="269">
        <v>0</v>
      </c>
      <c r="K66" s="270">
        <v>0</v>
      </c>
    </row>
    <row r="67" spans="1:11" ht="15.75" thickBot="1">
      <c r="A67" s="271" t="s">
        <v>437</v>
      </c>
      <c r="B67" s="272"/>
      <c r="C67" s="272"/>
      <c r="D67" s="273"/>
      <c r="E67" s="273"/>
      <c r="F67" s="273"/>
      <c r="G67" s="273"/>
      <c r="H67" s="273"/>
      <c r="I67" s="273"/>
      <c r="J67" s="274"/>
      <c r="K67" s="275"/>
    </row>
    <row r="68" spans="1:11" ht="409.6" thickBot="1">
      <c r="A68" s="288" t="s">
        <v>438</v>
      </c>
      <c r="B68" s="861" t="s">
        <v>1599</v>
      </c>
      <c r="C68" s="289" t="s">
        <v>439</v>
      </c>
      <c r="D68" s="290" t="s">
        <v>440</v>
      </c>
      <c r="E68" s="795" t="s">
        <v>441</v>
      </c>
      <c r="F68" s="810" t="s">
        <v>1600</v>
      </c>
      <c r="G68" s="289" t="s">
        <v>1601</v>
      </c>
      <c r="H68" s="306" t="s">
        <v>442</v>
      </c>
      <c r="I68" s="306" t="s">
        <v>1602</v>
      </c>
      <c r="J68" s="307" t="s">
        <v>443</v>
      </c>
      <c r="K68" s="308" t="s">
        <v>444</v>
      </c>
    </row>
    <row r="69" spans="1:11" ht="22.5">
      <c r="A69" s="815" t="s">
        <v>445</v>
      </c>
      <c r="B69" s="816"/>
      <c r="C69" s="816"/>
      <c r="D69" s="817"/>
      <c r="E69" s="817"/>
      <c r="F69" s="818"/>
      <c r="G69" s="817"/>
      <c r="H69" s="817"/>
      <c r="I69" s="817"/>
      <c r="J69" s="819"/>
      <c r="K69" s="820"/>
    </row>
    <row r="70" spans="1:11" ht="22.5">
      <c r="A70" s="266" t="s">
        <v>446</v>
      </c>
      <c r="B70" s="267"/>
      <c r="C70" s="267"/>
      <c r="D70" s="268"/>
      <c r="E70" s="268"/>
      <c r="F70" s="821"/>
      <c r="G70" s="268"/>
      <c r="H70" s="268"/>
      <c r="I70" s="268"/>
      <c r="J70" s="269"/>
      <c r="K70" s="270"/>
    </row>
    <row r="71" spans="1:11" ht="15.75" thickBot="1">
      <c r="A71" s="271" t="s">
        <v>447</v>
      </c>
      <c r="B71" s="272"/>
      <c r="C71" s="272"/>
      <c r="D71" s="273"/>
      <c r="E71" s="273"/>
      <c r="F71" s="822"/>
      <c r="G71" s="273"/>
      <c r="H71" s="273"/>
      <c r="I71" s="273"/>
      <c r="J71" s="274"/>
      <c r="K71" s="275"/>
    </row>
    <row r="72" spans="1:11" ht="338.25" thickBot="1">
      <c r="A72" s="862" t="s">
        <v>1603</v>
      </c>
      <c r="B72" s="280" t="s">
        <v>1604</v>
      </c>
      <c r="C72" s="847" t="s">
        <v>1605</v>
      </c>
      <c r="D72" s="847" t="s">
        <v>1606</v>
      </c>
      <c r="E72" s="863" t="s">
        <v>1607</v>
      </c>
      <c r="F72" s="864" t="s">
        <v>1608</v>
      </c>
      <c r="G72" s="295" t="s">
        <v>1455</v>
      </c>
      <c r="H72" s="295" t="s">
        <v>1456</v>
      </c>
      <c r="I72" s="295" t="s">
        <v>1609</v>
      </c>
      <c r="J72" s="295" t="s">
        <v>1609</v>
      </c>
      <c r="K72" s="295" t="s">
        <v>1610</v>
      </c>
    </row>
    <row r="73" spans="1:11" ht="22.5">
      <c r="A73" s="815" t="s">
        <v>448</v>
      </c>
      <c r="B73" s="816"/>
      <c r="C73" s="816"/>
      <c r="D73" s="817">
        <f>D74+D75</f>
        <v>108448</v>
      </c>
      <c r="E73" s="817">
        <f t="shared" ref="E73:K73" si="14">E74+E75</f>
        <v>137919</v>
      </c>
      <c r="F73" s="818">
        <f t="shared" si="14"/>
        <v>4202454.88</v>
      </c>
      <c r="G73" s="817">
        <f t="shared" si="14"/>
        <v>2600000</v>
      </c>
      <c r="H73" s="817">
        <f t="shared" si="14"/>
        <v>2000000</v>
      </c>
      <c r="I73" s="817">
        <f t="shared" si="14"/>
        <v>2000000</v>
      </c>
      <c r="J73" s="817">
        <f t="shared" si="14"/>
        <v>2000000</v>
      </c>
      <c r="K73" s="817">
        <f t="shared" si="14"/>
        <v>2000000</v>
      </c>
    </row>
    <row r="74" spans="1:11" ht="22.5">
      <c r="A74" s="266" t="s">
        <v>449</v>
      </c>
      <c r="B74" s="267"/>
      <c r="C74" s="267"/>
      <c r="D74" s="268">
        <f t="shared" ref="D74:K75" si="15">D78+D82+D86</f>
        <v>48448</v>
      </c>
      <c r="E74" s="268">
        <f t="shared" si="15"/>
        <v>137919</v>
      </c>
      <c r="F74" s="846">
        <f t="shared" si="15"/>
        <v>4202454.88</v>
      </c>
      <c r="G74" s="268">
        <f t="shared" si="15"/>
        <v>2600000</v>
      </c>
      <c r="H74" s="268">
        <f t="shared" si="15"/>
        <v>2000000</v>
      </c>
      <c r="I74" s="268">
        <f t="shared" si="15"/>
        <v>2000000</v>
      </c>
      <c r="J74" s="268">
        <f t="shared" si="15"/>
        <v>2000000</v>
      </c>
      <c r="K74" s="268">
        <f t="shared" si="15"/>
        <v>2000000</v>
      </c>
    </row>
    <row r="75" spans="1:11" ht="15.75" thickBot="1">
      <c r="A75" s="271" t="s">
        <v>450</v>
      </c>
      <c r="B75" s="272"/>
      <c r="C75" s="272"/>
      <c r="D75" s="273">
        <f t="shared" si="15"/>
        <v>60000</v>
      </c>
      <c r="E75" s="273">
        <f t="shared" si="15"/>
        <v>0</v>
      </c>
      <c r="F75" s="822">
        <f t="shared" si="15"/>
        <v>0</v>
      </c>
      <c r="G75" s="273">
        <f t="shared" si="15"/>
        <v>0</v>
      </c>
      <c r="H75" s="273">
        <f t="shared" si="15"/>
        <v>0</v>
      </c>
      <c r="I75" s="273">
        <f t="shared" si="15"/>
        <v>0</v>
      </c>
      <c r="J75" s="274">
        <f t="shared" si="15"/>
        <v>0</v>
      </c>
      <c r="K75" s="275">
        <f t="shared" si="15"/>
        <v>0</v>
      </c>
    </row>
    <row r="76" spans="1:11" ht="237" thickBot="1">
      <c r="A76" s="291" t="s">
        <v>451</v>
      </c>
      <c r="B76" s="292" t="s">
        <v>1611</v>
      </c>
      <c r="C76" s="293" t="s">
        <v>452</v>
      </c>
      <c r="D76" s="294" t="s">
        <v>453</v>
      </c>
      <c r="E76" s="294" t="s">
        <v>454</v>
      </c>
      <c r="F76" s="865" t="s">
        <v>1612</v>
      </c>
      <c r="G76" s="295" t="s">
        <v>1613</v>
      </c>
      <c r="H76" s="295" t="s">
        <v>1613</v>
      </c>
      <c r="I76" s="295" t="s">
        <v>1613</v>
      </c>
      <c r="J76" s="296" t="s">
        <v>455</v>
      </c>
      <c r="K76" s="297" t="s">
        <v>455</v>
      </c>
    </row>
    <row r="77" spans="1:11" ht="22.5">
      <c r="A77" s="815" t="s">
        <v>456</v>
      </c>
      <c r="B77" s="816"/>
      <c r="C77" s="816"/>
      <c r="D77" s="817">
        <f t="shared" ref="D77:H77" si="16">D78+D79</f>
        <v>0</v>
      </c>
      <c r="E77" s="817">
        <f t="shared" si="16"/>
        <v>50012</v>
      </c>
      <c r="F77" s="817">
        <f t="shared" si="16"/>
        <v>4077763.54</v>
      </c>
      <c r="G77" s="817">
        <f t="shared" si="16"/>
        <v>2400000</v>
      </c>
      <c r="H77" s="817">
        <f t="shared" si="16"/>
        <v>1800000</v>
      </c>
      <c r="I77" s="817">
        <f>I78+I79</f>
        <v>1800000</v>
      </c>
      <c r="J77" s="817">
        <f t="shared" ref="J77" si="17">J78+J79</f>
        <v>1800000</v>
      </c>
      <c r="K77" s="817">
        <f>K78+K79</f>
        <v>1800000</v>
      </c>
    </row>
    <row r="78" spans="1:11" ht="22.5">
      <c r="A78" s="266" t="s">
        <v>457</v>
      </c>
      <c r="B78" s="267"/>
      <c r="C78" s="267"/>
      <c r="D78" s="268"/>
      <c r="E78" s="268">
        <v>50012</v>
      </c>
      <c r="F78" s="846">
        <f>2788166.98+1289596.56</f>
        <v>4077763.54</v>
      </c>
      <c r="G78" s="268">
        <f>600000+1800000</f>
        <v>2400000</v>
      </c>
      <c r="H78" s="268">
        <v>1800000</v>
      </c>
      <c r="I78" s="268">
        <v>1800000</v>
      </c>
      <c r="J78" s="268">
        <v>1800000</v>
      </c>
      <c r="K78" s="268">
        <v>1800000</v>
      </c>
    </row>
    <row r="79" spans="1:11" ht="15.75" thickBot="1">
      <c r="A79" s="271" t="s">
        <v>458</v>
      </c>
      <c r="B79" s="272"/>
      <c r="C79" s="272"/>
      <c r="D79" s="273"/>
      <c r="E79" s="273"/>
      <c r="F79" s="822"/>
      <c r="G79" s="273"/>
      <c r="H79" s="273"/>
      <c r="I79" s="273"/>
      <c r="J79" s="274"/>
      <c r="K79" s="275"/>
    </row>
    <row r="80" spans="1:11" ht="293.25" customHeight="1" thickBot="1">
      <c r="A80" s="658" t="s">
        <v>1457</v>
      </c>
      <c r="B80" s="292" t="s">
        <v>1611</v>
      </c>
      <c r="C80" s="289" t="s">
        <v>1458</v>
      </c>
      <c r="D80" s="289" t="s">
        <v>1459</v>
      </c>
      <c r="E80" s="306" t="s">
        <v>1460</v>
      </c>
      <c r="F80" s="657" t="s">
        <v>1461</v>
      </c>
      <c r="G80" s="306" t="s">
        <v>1462</v>
      </c>
      <c r="H80" s="306" t="s">
        <v>1462</v>
      </c>
      <c r="I80" s="306" t="s">
        <v>1462</v>
      </c>
      <c r="J80" s="306" t="s">
        <v>1462</v>
      </c>
      <c r="K80" s="306" t="s">
        <v>1462</v>
      </c>
    </row>
    <row r="81" spans="1:11" ht="22.5">
      <c r="A81" s="815" t="s">
        <v>459</v>
      </c>
      <c r="B81" s="816"/>
      <c r="C81" s="816"/>
      <c r="D81" s="817">
        <f>D82+D83</f>
        <v>108448</v>
      </c>
      <c r="E81" s="817">
        <f t="shared" ref="E81:K81" si="18">E82+E83</f>
        <v>87907</v>
      </c>
      <c r="F81" s="817">
        <f t="shared" si="18"/>
        <v>124691.34</v>
      </c>
      <c r="G81" s="817">
        <f t="shared" si="18"/>
        <v>200000</v>
      </c>
      <c r="H81" s="817">
        <f t="shared" si="18"/>
        <v>200000</v>
      </c>
      <c r="I81" s="817">
        <f t="shared" si="18"/>
        <v>200000</v>
      </c>
      <c r="J81" s="843">
        <f t="shared" si="18"/>
        <v>200000</v>
      </c>
      <c r="K81" s="852">
        <f t="shared" si="18"/>
        <v>200000</v>
      </c>
    </row>
    <row r="82" spans="1:11" ht="22.5">
      <c r="A82" s="266" t="s">
        <v>460</v>
      </c>
      <c r="B82" s="267"/>
      <c r="C82" s="267"/>
      <c r="D82" s="268">
        <v>48448</v>
      </c>
      <c r="E82" s="268">
        <v>87907</v>
      </c>
      <c r="F82" s="846">
        <v>124691.34</v>
      </c>
      <c r="G82" s="268">
        <v>200000</v>
      </c>
      <c r="H82" s="268">
        <v>200000</v>
      </c>
      <c r="I82" s="268">
        <v>200000</v>
      </c>
      <c r="J82" s="279">
        <v>200000</v>
      </c>
      <c r="K82" s="284">
        <v>200000</v>
      </c>
    </row>
    <row r="83" spans="1:11" ht="15.75" thickBot="1">
      <c r="A83" s="271" t="s">
        <v>461</v>
      </c>
      <c r="B83" s="272"/>
      <c r="C83" s="272"/>
      <c r="D83" s="273">
        <v>60000</v>
      </c>
      <c r="E83" s="273"/>
      <c r="F83" s="822"/>
      <c r="G83" s="273"/>
      <c r="H83" s="273"/>
      <c r="I83" s="273"/>
      <c r="J83" s="274"/>
      <c r="K83" s="275"/>
    </row>
    <row r="84" spans="1:11" ht="409.6" thickBot="1">
      <c r="A84" s="844" t="s">
        <v>1614</v>
      </c>
      <c r="B84" s="280" t="s">
        <v>1615</v>
      </c>
      <c r="C84" s="293" t="s">
        <v>462</v>
      </c>
      <c r="D84" s="294" t="s">
        <v>463</v>
      </c>
      <c r="E84" s="281" t="s">
        <v>464</v>
      </c>
      <c r="F84" s="865" t="s">
        <v>1616</v>
      </c>
      <c r="G84" s="281" t="s">
        <v>465</v>
      </c>
      <c r="H84" s="281" t="s">
        <v>466</v>
      </c>
      <c r="I84" s="306" t="s">
        <v>467</v>
      </c>
      <c r="J84" s="866" t="s">
        <v>468</v>
      </c>
      <c r="K84" s="866" t="s">
        <v>468</v>
      </c>
    </row>
    <row r="85" spans="1:11" ht="22.5">
      <c r="A85" s="815" t="s">
        <v>469</v>
      </c>
      <c r="B85" s="816"/>
      <c r="C85" s="816"/>
      <c r="D85" s="817"/>
      <c r="E85" s="817"/>
      <c r="F85" s="818"/>
      <c r="G85" s="817"/>
      <c r="H85" s="817"/>
      <c r="I85" s="817"/>
      <c r="J85" s="819"/>
      <c r="K85" s="820"/>
    </row>
    <row r="86" spans="1:11" ht="22.5">
      <c r="A86" s="266" t="s">
        <v>470</v>
      </c>
      <c r="B86" s="267"/>
      <c r="C86" s="267"/>
      <c r="D86" s="268"/>
      <c r="E86" s="268"/>
      <c r="F86" s="821"/>
      <c r="G86" s="268"/>
      <c r="H86" s="268"/>
      <c r="I86" s="268"/>
      <c r="J86" s="269"/>
      <c r="K86" s="270"/>
    </row>
    <row r="87" spans="1:11" ht="15.75" thickBot="1">
      <c r="A87" s="271" t="s">
        <v>471</v>
      </c>
      <c r="B87" s="272"/>
      <c r="C87" s="272"/>
      <c r="D87" s="273"/>
      <c r="E87" s="273"/>
      <c r="F87" s="822"/>
      <c r="G87" s="273"/>
      <c r="H87" s="273"/>
      <c r="I87" s="273"/>
      <c r="J87" s="274"/>
      <c r="K87" s="275"/>
    </row>
    <row r="88" spans="1:11" ht="147" customHeight="1" thickBot="1">
      <c r="A88" s="660" t="s">
        <v>1463</v>
      </c>
      <c r="B88" s="280" t="s">
        <v>1561</v>
      </c>
      <c r="C88" s="293" t="s">
        <v>1617</v>
      </c>
      <c r="D88" s="294"/>
      <c r="E88" s="281"/>
      <c r="F88" s="659" t="s">
        <v>472</v>
      </c>
      <c r="G88" s="281" t="s">
        <v>473</v>
      </c>
      <c r="H88" s="281" t="s">
        <v>473</v>
      </c>
      <c r="I88" s="281" t="s">
        <v>473</v>
      </c>
      <c r="J88" s="281" t="s">
        <v>473</v>
      </c>
      <c r="K88" s="281" t="s">
        <v>473</v>
      </c>
    </row>
    <row r="89" spans="1:11" ht="22.5">
      <c r="A89" s="649" t="s">
        <v>469</v>
      </c>
      <c r="B89" s="650"/>
      <c r="C89" s="650"/>
      <c r="D89" s="651"/>
      <c r="E89" s="651"/>
      <c r="F89" s="652"/>
      <c r="G89" s="651"/>
      <c r="H89" s="651"/>
      <c r="I89" s="651"/>
      <c r="J89" s="653"/>
      <c r="K89" s="654"/>
    </row>
    <row r="90" spans="1:11" ht="22.5">
      <c r="A90" s="266" t="s">
        <v>470</v>
      </c>
      <c r="B90" s="267"/>
      <c r="C90" s="267"/>
      <c r="D90" s="268"/>
      <c r="E90" s="268"/>
      <c r="F90" s="655"/>
      <c r="G90" s="268"/>
      <c r="H90" s="268"/>
      <c r="I90" s="268"/>
      <c r="J90" s="269"/>
      <c r="K90" s="270"/>
    </row>
    <row r="91" spans="1:11" ht="15.75" thickBot="1">
      <c r="A91" s="271" t="s">
        <v>471</v>
      </c>
      <c r="B91" s="272"/>
      <c r="C91" s="272"/>
      <c r="D91" s="273"/>
      <c r="E91" s="273"/>
      <c r="F91" s="656"/>
      <c r="G91" s="273"/>
      <c r="H91" s="273"/>
      <c r="I91" s="273"/>
      <c r="J91" s="274"/>
      <c r="K91" s="275"/>
    </row>
    <row r="92" spans="1:11" ht="102" thickBot="1">
      <c r="A92" s="660" t="s">
        <v>1464</v>
      </c>
      <c r="B92" s="280" t="s">
        <v>1561</v>
      </c>
      <c r="C92" s="293" t="s">
        <v>474</v>
      </c>
      <c r="D92" s="294"/>
      <c r="E92" s="281"/>
      <c r="F92" s="659" t="s">
        <v>475</v>
      </c>
      <c r="G92" s="281" t="s">
        <v>476</v>
      </c>
      <c r="H92" s="281" t="s">
        <v>476</v>
      </c>
      <c r="I92" s="281" t="s">
        <v>476</v>
      </c>
      <c r="J92" s="281" t="s">
        <v>476</v>
      </c>
      <c r="K92" s="281" t="s">
        <v>476</v>
      </c>
    </row>
    <row r="93" spans="1:11" ht="22.5">
      <c r="A93" s="649" t="s">
        <v>477</v>
      </c>
      <c r="B93" s="650"/>
      <c r="C93" s="650"/>
      <c r="D93" s="651"/>
      <c r="E93" s="651"/>
      <c r="F93" s="652"/>
      <c r="G93" s="651"/>
      <c r="H93" s="651"/>
      <c r="I93" s="651"/>
      <c r="J93" s="653"/>
      <c r="K93" s="654"/>
    </row>
    <row r="94" spans="1:11" ht="22.5">
      <c r="A94" s="266" t="s">
        <v>478</v>
      </c>
      <c r="B94" s="267"/>
      <c r="C94" s="267"/>
      <c r="D94" s="268"/>
      <c r="E94" s="268"/>
      <c r="F94" s="655"/>
      <c r="G94" s="268"/>
      <c r="H94" s="268"/>
      <c r="I94" s="268"/>
      <c r="J94" s="269"/>
      <c r="K94" s="270"/>
    </row>
    <row r="95" spans="1:11" ht="15.75" thickBot="1">
      <c r="A95" s="867" t="s">
        <v>479</v>
      </c>
      <c r="B95" s="868"/>
      <c r="C95" s="868"/>
      <c r="D95" s="869"/>
      <c r="E95" s="869"/>
      <c r="F95" s="870"/>
      <c r="G95" s="869"/>
      <c r="H95" s="869"/>
      <c r="I95" s="869"/>
      <c r="J95" s="871"/>
      <c r="K95" s="872"/>
    </row>
    <row r="96" spans="1:11" ht="292.5">
      <c r="A96" s="968" t="s">
        <v>1618</v>
      </c>
      <c r="B96" s="962" t="s">
        <v>1619</v>
      </c>
      <c r="C96" s="298" t="s">
        <v>480</v>
      </c>
      <c r="D96" s="298" t="s">
        <v>481</v>
      </c>
      <c r="E96" s="795" t="s">
        <v>482</v>
      </c>
      <c r="F96" s="810" t="s">
        <v>1620</v>
      </c>
      <c r="G96" s="299" t="s">
        <v>483</v>
      </c>
      <c r="H96" s="299" t="s">
        <v>483</v>
      </c>
      <c r="I96" s="299" t="s">
        <v>483</v>
      </c>
      <c r="J96" s="300" t="s">
        <v>483</v>
      </c>
      <c r="K96" s="301" t="s">
        <v>483</v>
      </c>
    </row>
    <row r="97" spans="1:11" ht="293.25" thickBot="1">
      <c r="A97" s="969"/>
      <c r="B97" s="963"/>
      <c r="C97" s="302" t="s">
        <v>484</v>
      </c>
      <c r="D97" s="302" t="s">
        <v>485</v>
      </c>
      <c r="E97" s="796" t="s">
        <v>486</v>
      </c>
      <c r="F97" s="814" t="s">
        <v>1621</v>
      </c>
      <c r="G97" s="303" t="s">
        <v>486</v>
      </c>
      <c r="H97" s="303" t="s">
        <v>486</v>
      </c>
      <c r="I97" s="303" t="s">
        <v>486</v>
      </c>
      <c r="J97" s="304" t="s">
        <v>486</v>
      </c>
      <c r="K97" s="305" t="s">
        <v>486</v>
      </c>
    </row>
    <row r="98" spans="1:11" ht="22.5">
      <c r="A98" s="815" t="s">
        <v>487</v>
      </c>
      <c r="B98" s="816"/>
      <c r="C98" s="816"/>
      <c r="D98" s="817"/>
      <c r="E98" s="817"/>
      <c r="F98" s="818"/>
      <c r="G98" s="817"/>
      <c r="H98" s="817"/>
      <c r="I98" s="817"/>
      <c r="J98" s="819"/>
      <c r="K98" s="820"/>
    </row>
    <row r="99" spans="1:11" ht="22.5">
      <c r="A99" s="266" t="s">
        <v>488</v>
      </c>
      <c r="B99" s="267"/>
      <c r="C99" s="267"/>
      <c r="D99" s="268"/>
      <c r="E99" s="268"/>
      <c r="F99" s="821"/>
      <c r="G99" s="268"/>
      <c r="H99" s="268"/>
      <c r="I99" s="268"/>
      <c r="J99" s="269"/>
      <c r="K99" s="270"/>
    </row>
    <row r="100" spans="1:11" ht="15.75" thickBot="1">
      <c r="A100" s="271" t="s">
        <v>489</v>
      </c>
      <c r="B100" s="272"/>
      <c r="C100" s="272"/>
      <c r="D100" s="273"/>
      <c r="E100" s="273"/>
      <c r="F100" s="822"/>
      <c r="G100" s="273"/>
      <c r="H100" s="273"/>
      <c r="I100" s="273"/>
      <c r="J100" s="274"/>
      <c r="K100" s="275"/>
    </row>
    <row r="101" spans="1:11" ht="158.25" customHeight="1" thickBot="1">
      <c r="A101" s="844" t="s">
        <v>1622</v>
      </c>
      <c r="B101" s="873" t="s">
        <v>490</v>
      </c>
      <c r="C101" s="281" t="s">
        <v>491</v>
      </c>
      <c r="D101" s="294" t="s">
        <v>492</v>
      </c>
      <c r="E101" s="306" t="s">
        <v>493</v>
      </c>
      <c r="F101" s="854" t="s">
        <v>1623</v>
      </c>
      <c r="G101" s="306" t="s">
        <v>493</v>
      </c>
      <c r="H101" s="306" t="s">
        <v>493</v>
      </c>
      <c r="I101" s="306" t="s">
        <v>493</v>
      </c>
      <c r="J101" s="307" t="s">
        <v>494</v>
      </c>
      <c r="K101" s="308" t="s">
        <v>494</v>
      </c>
    </row>
    <row r="102" spans="1:11" ht="22.5">
      <c r="A102" s="815" t="s">
        <v>495</v>
      </c>
      <c r="B102" s="816"/>
      <c r="C102" s="816"/>
      <c r="D102" s="817">
        <v>0</v>
      </c>
      <c r="E102" s="817">
        <v>0</v>
      </c>
      <c r="F102" s="818">
        <v>0</v>
      </c>
      <c r="G102" s="817">
        <v>0</v>
      </c>
      <c r="H102" s="817">
        <v>0</v>
      </c>
      <c r="I102" s="817">
        <v>0</v>
      </c>
      <c r="J102" s="819">
        <v>1</v>
      </c>
      <c r="K102" s="820">
        <v>1</v>
      </c>
    </row>
    <row r="103" spans="1:11" ht="22.5">
      <c r="A103" s="266" t="s">
        <v>496</v>
      </c>
      <c r="B103" s="267"/>
      <c r="C103" s="267"/>
      <c r="D103" s="268"/>
      <c r="E103" s="268"/>
      <c r="F103" s="821"/>
      <c r="G103" s="268"/>
      <c r="H103" s="268"/>
      <c r="I103" s="268"/>
      <c r="J103" s="269"/>
      <c r="K103" s="270"/>
    </row>
    <row r="104" spans="1:11" ht="15.75" thickBot="1">
      <c r="A104" s="271" t="s">
        <v>497</v>
      </c>
      <c r="B104" s="272"/>
      <c r="C104" s="272"/>
      <c r="D104" s="273"/>
      <c r="E104" s="273"/>
      <c r="F104" s="822"/>
      <c r="G104" s="273"/>
      <c r="H104" s="273"/>
      <c r="I104" s="273"/>
      <c r="J104" s="274"/>
      <c r="K104" s="275"/>
    </row>
    <row r="105" spans="1:11" ht="67.5">
      <c r="A105" s="968" t="s">
        <v>1624</v>
      </c>
      <c r="B105" s="962" t="s">
        <v>1619</v>
      </c>
      <c r="C105" s="810" t="s">
        <v>498</v>
      </c>
      <c r="D105" s="966" t="s">
        <v>1625</v>
      </c>
      <c r="E105" s="966" t="s">
        <v>1625</v>
      </c>
      <c r="F105" s="970" t="s">
        <v>1626</v>
      </c>
      <c r="G105" s="966" t="s">
        <v>1625</v>
      </c>
      <c r="H105" s="966" t="s">
        <v>1625</v>
      </c>
      <c r="I105" s="966" t="s">
        <v>1625</v>
      </c>
      <c r="J105" s="874" t="s">
        <v>499</v>
      </c>
      <c r="K105" s="875" t="s">
        <v>499</v>
      </c>
    </row>
    <row r="106" spans="1:11" ht="45.75" thickBot="1">
      <c r="A106" s="969"/>
      <c r="B106" s="963"/>
      <c r="C106" s="796" t="s">
        <v>500</v>
      </c>
      <c r="D106" s="967"/>
      <c r="E106" s="967"/>
      <c r="F106" s="971"/>
      <c r="G106" s="967"/>
      <c r="H106" s="967"/>
      <c r="I106" s="967"/>
      <c r="J106" s="876"/>
      <c r="K106" s="877"/>
    </row>
    <row r="107" spans="1:11" ht="22.5">
      <c r="A107" s="815" t="s">
        <v>501</v>
      </c>
      <c r="B107" s="816"/>
      <c r="C107" s="816"/>
      <c r="D107" s="817"/>
      <c r="E107" s="817"/>
      <c r="F107" s="818"/>
      <c r="G107" s="817"/>
      <c r="H107" s="817"/>
      <c r="I107" s="817"/>
      <c r="J107" s="819"/>
      <c r="K107" s="820"/>
    </row>
    <row r="108" spans="1:11" ht="22.5">
      <c r="A108" s="266" t="s">
        <v>502</v>
      </c>
      <c r="B108" s="267"/>
      <c r="C108" s="267"/>
      <c r="D108" s="268"/>
      <c r="E108" s="268"/>
      <c r="F108" s="821"/>
      <c r="G108" s="268"/>
      <c r="H108" s="268"/>
      <c r="I108" s="268"/>
      <c r="J108" s="269"/>
      <c r="K108" s="270"/>
    </row>
    <row r="109" spans="1:11" ht="23.25" thickBot="1">
      <c r="A109" s="271" t="s">
        <v>503</v>
      </c>
      <c r="B109" s="272"/>
      <c r="C109" s="272"/>
      <c r="D109" s="273" t="s">
        <v>504</v>
      </c>
      <c r="E109" s="273"/>
      <c r="F109" s="822"/>
      <c r="G109" s="273"/>
      <c r="H109" s="273"/>
      <c r="I109" s="273"/>
      <c r="J109" s="274"/>
      <c r="K109" s="275"/>
    </row>
    <row r="110" spans="1:11" ht="158.25" thickBot="1">
      <c r="A110" s="844" t="s">
        <v>1627</v>
      </c>
      <c r="B110" s="962" t="s">
        <v>1619</v>
      </c>
      <c r="C110" s="281" t="s">
        <v>1466</v>
      </c>
      <c r="D110" s="847" t="s">
        <v>505</v>
      </c>
      <c r="E110" s="853" t="s">
        <v>506</v>
      </c>
      <c r="F110" s="854" t="s">
        <v>1628</v>
      </c>
      <c r="G110" s="853" t="s">
        <v>506</v>
      </c>
      <c r="H110" s="853" t="s">
        <v>506</v>
      </c>
      <c r="I110" s="853" t="s">
        <v>506</v>
      </c>
      <c r="J110" s="878" t="s">
        <v>506</v>
      </c>
      <c r="K110" s="856" t="s">
        <v>506</v>
      </c>
    </row>
    <row r="111" spans="1:11" ht="23.25" thickBot="1">
      <c r="A111" s="815" t="s">
        <v>507</v>
      </c>
      <c r="B111" s="963"/>
      <c r="C111" s="816"/>
      <c r="D111" s="817"/>
      <c r="E111" s="817"/>
      <c r="F111" s="818"/>
      <c r="G111" s="817"/>
      <c r="H111" s="817"/>
      <c r="I111" s="817"/>
      <c r="J111" s="819"/>
      <c r="K111" s="820"/>
    </row>
    <row r="112" spans="1:11" ht="22.5">
      <c r="A112" s="266" t="s">
        <v>508</v>
      </c>
      <c r="B112" s="267"/>
      <c r="C112" s="267"/>
      <c r="D112" s="268"/>
      <c r="E112" s="268"/>
      <c r="F112" s="821"/>
      <c r="G112" s="268"/>
      <c r="H112" s="268"/>
      <c r="I112" s="268"/>
      <c r="J112" s="269"/>
      <c r="K112" s="270"/>
    </row>
    <row r="113" spans="1:11" ht="23.25" thickBot="1">
      <c r="A113" s="271" t="s">
        <v>509</v>
      </c>
      <c r="B113" s="272"/>
      <c r="C113" s="272"/>
      <c r="D113" s="273" t="s">
        <v>504</v>
      </c>
      <c r="E113" s="273"/>
      <c r="F113" s="822"/>
      <c r="G113" s="273"/>
      <c r="H113" s="273"/>
      <c r="I113" s="273"/>
      <c r="J113" s="274"/>
      <c r="K113" s="275"/>
    </row>
    <row r="114" spans="1:11" ht="158.25" thickBot="1">
      <c r="A114" s="844" t="s">
        <v>1629</v>
      </c>
      <c r="B114" s="962" t="s">
        <v>1619</v>
      </c>
      <c r="C114" s="281" t="s">
        <v>510</v>
      </c>
      <c r="D114" s="847" t="s">
        <v>511</v>
      </c>
      <c r="E114" s="853" t="s">
        <v>512</v>
      </c>
      <c r="F114" s="854" t="s">
        <v>1630</v>
      </c>
      <c r="G114" s="853" t="s">
        <v>512</v>
      </c>
      <c r="H114" s="853" t="s">
        <v>512</v>
      </c>
      <c r="I114" s="853" t="s">
        <v>512</v>
      </c>
      <c r="J114" s="855" t="s">
        <v>512</v>
      </c>
      <c r="K114" s="856" t="s">
        <v>512</v>
      </c>
    </row>
    <row r="115" spans="1:11" ht="23.25" thickBot="1">
      <c r="A115" s="815" t="s">
        <v>513</v>
      </c>
      <c r="B115" s="963"/>
      <c r="C115" s="816"/>
      <c r="D115" s="817"/>
      <c r="E115" s="817" t="s">
        <v>370</v>
      </c>
      <c r="F115" s="818" t="s">
        <v>370</v>
      </c>
      <c r="G115" s="817" t="s">
        <v>370</v>
      </c>
      <c r="H115" s="817" t="s">
        <v>370</v>
      </c>
      <c r="I115" s="817" t="s">
        <v>370</v>
      </c>
      <c r="J115" s="819" t="s">
        <v>370</v>
      </c>
      <c r="K115" s="820" t="s">
        <v>370</v>
      </c>
    </row>
    <row r="116" spans="1:11" ht="22.5">
      <c r="A116" s="266" t="s">
        <v>514</v>
      </c>
      <c r="B116" s="267"/>
      <c r="C116" s="267"/>
      <c r="D116" s="268"/>
      <c r="E116" s="268"/>
      <c r="F116" s="821"/>
      <c r="G116" s="268"/>
      <c r="H116" s="268"/>
      <c r="I116" s="268"/>
      <c r="J116" s="269"/>
      <c r="K116" s="270"/>
    </row>
    <row r="117" spans="1:11" ht="23.25" thickBot="1">
      <c r="A117" s="271" t="s">
        <v>515</v>
      </c>
      <c r="B117" s="272"/>
      <c r="C117" s="272"/>
      <c r="D117" s="273" t="s">
        <v>504</v>
      </c>
      <c r="E117" s="273"/>
      <c r="F117" s="822"/>
      <c r="G117" s="273"/>
      <c r="H117" s="273"/>
      <c r="I117" s="273"/>
      <c r="J117" s="274"/>
      <c r="K117" s="275"/>
    </row>
    <row r="118" spans="1:11" ht="304.5" customHeight="1" thickBot="1">
      <c r="A118" s="291" t="s">
        <v>516</v>
      </c>
      <c r="B118" s="964" t="s">
        <v>1465</v>
      </c>
      <c r="C118" s="281" t="s">
        <v>517</v>
      </c>
      <c r="D118" s="281" t="s">
        <v>518</v>
      </c>
      <c r="E118" s="281" t="s">
        <v>519</v>
      </c>
      <c r="F118" s="281" t="s">
        <v>1467</v>
      </c>
      <c r="G118" s="281" t="s">
        <v>520</v>
      </c>
      <c r="H118" s="879" t="s">
        <v>1468</v>
      </c>
      <c r="I118" s="879" t="s">
        <v>1468</v>
      </c>
      <c r="J118" s="879" t="s">
        <v>1468</v>
      </c>
      <c r="K118" s="879" t="s">
        <v>1468</v>
      </c>
    </row>
    <row r="119" spans="1:11" ht="23.25" thickBot="1">
      <c r="A119" s="880" t="s">
        <v>521</v>
      </c>
      <c r="B119" s="965"/>
      <c r="C119" s="881"/>
      <c r="D119" s="882"/>
      <c r="E119" s="882"/>
      <c r="F119" s="883"/>
      <c r="G119" s="882"/>
      <c r="H119" s="882"/>
      <c r="I119" s="882"/>
      <c r="J119" s="884"/>
      <c r="K119" s="885"/>
    </row>
    <row r="120" spans="1:11" ht="22.5">
      <c r="A120" s="266" t="s">
        <v>522</v>
      </c>
      <c r="B120" s="267"/>
      <c r="C120" s="267"/>
      <c r="D120" s="268"/>
      <c r="E120" s="268"/>
      <c r="F120" s="821"/>
      <c r="G120" s="268"/>
      <c r="H120" s="268"/>
      <c r="I120" s="268"/>
      <c r="J120" s="269"/>
      <c r="K120" s="270"/>
    </row>
    <row r="121" spans="1:11" ht="15.75" thickBot="1">
      <c r="A121" s="271" t="s">
        <v>523</v>
      </c>
      <c r="B121" s="272"/>
      <c r="C121" s="272"/>
      <c r="D121" s="273"/>
      <c r="E121" s="273"/>
      <c r="F121" s="822"/>
      <c r="G121" s="273"/>
      <c r="H121" s="273"/>
      <c r="I121" s="273"/>
      <c r="J121" s="274"/>
      <c r="K121" s="275"/>
    </row>
  </sheetData>
  <mergeCells count="86">
    <mergeCell ref="A1:I1"/>
    <mergeCell ref="A2:A3"/>
    <mergeCell ref="B2:B3"/>
    <mergeCell ref="C2:C3"/>
    <mergeCell ref="D2:D3"/>
    <mergeCell ref="E2:K2"/>
    <mergeCell ref="B4:K4"/>
    <mergeCell ref="A5:A6"/>
    <mergeCell ref="B5:B6"/>
    <mergeCell ref="D5:D6"/>
    <mergeCell ref="E5:E6"/>
    <mergeCell ref="F5:F6"/>
    <mergeCell ref="G5:G6"/>
    <mergeCell ref="H5:H6"/>
    <mergeCell ref="I5:I6"/>
    <mergeCell ref="J5:J6"/>
    <mergeCell ref="K5:K6"/>
    <mergeCell ref="A10:A14"/>
    <mergeCell ref="B10:B14"/>
    <mergeCell ref="C10:C14"/>
    <mergeCell ref="D10:D14"/>
    <mergeCell ref="G10:G14"/>
    <mergeCell ref="H10:H14"/>
    <mergeCell ref="I10:I14"/>
    <mergeCell ref="J10:J14"/>
    <mergeCell ref="K10:K14"/>
    <mergeCell ref="H18:H19"/>
    <mergeCell ref="I18:I19"/>
    <mergeCell ref="J18:J19"/>
    <mergeCell ref="K18:K19"/>
    <mergeCell ref="G18:G19"/>
    <mergeCell ref="A23:A26"/>
    <mergeCell ref="B23:B26"/>
    <mergeCell ref="D23:D26"/>
    <mergeCell ref="E23:E26"/>
    <mergeCell ref="F24:F26"/>
    <mergeCell ref="A18:A19"/>
    <mergeCell ref="B18:B19"/>
    <mergeCell ref="D18:D19"/>
    <mergeCell ref="E18:E19"/>
    <mergeCell ref="F18:F19"/>
    <mergeCell ref="H24:H26"/>
    <mergeCell ref="I24:I26"/>
    <mergeCell ref="J24:J26"/>
    <mergeCell ref="K24:K26"/>
    <mergeCell ref="A30:A33"/>
    <mergeCell ref="B30:B33"/>
    <mergeCell ref="C30:C33"/>
    <mergeCell ref="D30:D33"/>
    <mergeCell ref="F30:F33"/>
    <mergeCell ref="G30:G33"/>
    <mergeCell ref="H30:H33"/>
    <mergeCell ref="I30:I33"/>
    <mergeCell ref="J30:J33"/>
    <mergeCell ref="K30:K33"/>
    <mergeCell ref="G24:G26"/>
    <mergeCell ref="A37:A39"/>
    <mergeCell ref="B37:B39"/>
    <mergeCell ref="C37:C39"/>
    <mergeCell ref="H59:H60"/>
    <mergeCell ref="I59:I60"/>
    <mergeCell ref="B47:B49"/>
    <mergeCell ref="B51:B53"/>
    <mergeCell ref="B55:B57"/>
    <mergeCell ref="J59:J60"/>
    <mergeCell ref="K59:K60"/>
    <mergeCell ref="A96:A97"/>
    <mergeCell ref="B96:B97"/>
    <mergeCell ref="A59:A60"/>
    <mergeCell ref="B59:B60"/>
    <mergeCell ref="D59:D60"/>
    <mergeCell ref="E59:E60"/>
    <mergeCell ref="F59:F60"/>
    <mergeCell ref="G59:G60"/>
    <mergeCell ref="B64:B66"/>
    <mergeCell ref="A105:A106"/>
    <mergeCell ref="B105:B106"/>
    <mergeCell ref="D105:D106"/>
    <mergeCell ref="E105:E106"/>
    <mergeCell ref="F105:F106"/>
    <mergeCell ref="B110:B111"/>
    <mergeCell ref="B114:B115"/>
    <mergeCell ref="B118:B119"/>
    <mergeCell ref="H105:H106"/>
    <mergeCell ref="I105:I106"/>
    <mergeCell ref="G105:G106"/>
  </mergeCells>
  <pageMargins left="0.7" right="0.7" top="0.75" bottom="0.75" header="0.3" footer="0.3"/>
  <pageSetup scale="47" orientation="landscape" r:id="rId1"/>
  <rowBreaks count="1" manualBreakCount="1">
    <brk id="17"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93"/>
  <sheetViews>
    <sheetView view="pageBreakPreview" zoomScale="60" zoomScaleNormal="100" workbookViewId="0">
      <selection activeCell="G12" sqref="G12"/>
    </sheetView>
  </sheetViews>
  <sheetFormatPr defaultRowHeight="15"/>
  <cols>
    <col min="1" max="1" width="25.140625" style="486" customWidth="1"/>
    <col min="2" max="2" width="18.85546875" style="487" customWidth="1"/>
    <col min="3" max="3" width="18.7109375" style="487" customWidth="1"/>
    <col min="4" max="4" width="19.42578125" style="487" customWidth="1"/>
    <col min="5" max="5" width="18.140625" style="487" customWidth="1"/>
    <col min="6" max="6" width="18.7109375" style="487" customWidth="1"/>
    <col min="7" max="9" width="20.42578125" style="487" customWidth="1"/>
    <col min="10" max="10" width="19.42578125" style="487" customWidth="1"/>
  </cols>
  <sheetData>
    <row r="1" spans="1:10" ht="20.25" thickBot="1">
      <c r="A1" s="1082" t="s">
        <v>524</v>
      </c>
      <c r="B1" s="1082"/>
      <c r="C1" s="1082"/>
      <c r="D1" s="1082"/>
      <c r="E1" s="1082"/>
      <c r="F1" s="1082"/>
      <c r="G1" s="1082"/>
      <c r="H1" s="1082"/>
      <c r="I1" s="1082"/>
      <c r="J1" s="1083"/>
    </row>
    <row r="2" spans="1:10" ht="15.75" thickBot="1">
      <c r="A2" s="1084"/>
      <c r="B2" s="1086" t="s">
        <v>525</v>
      </c>
      <c r="C2" s="1057" t="s">
        <v>330</v>
      </c>
      <c r="D2" s="1058"/>
      <c r="E2" s="1058"/>
      <c r="F2" s="1058"/>
      <c r="G2" s="1058"/>
      <c r="H2" s="1088"/>
      <c r="I2" s="1088"/>
      <c r="J2" s="1059"/>
    </row>
    <row r="3" spans="1:10" ht="15.75" thickBot="1">
      <c r="A3" s="1085"/>
      <c r="B3" s="1087"/>
      <c r="C3" s="311">
        <v>2012</v>
      </c>
      <c r="D3" s="312">
        <v>2013</v>
      </c>
      <c r="E3" s="313">
        <v>2014</v>
      </c>
      <c r="F3" s="313">
        <v>2015</v>
      </c>
      <c r="G3" s="314">
        <v>2016</v>
      </c>
      <c r="H3" s="315">
        <v>2017</v>
      </c>
      <c r="I3" s="315">
        <v>2018</v>
      </c>
      <c r="J3" s="316">
        <v>2019</v>
      </c>
    </row>
    <row r="4" spans="1:10" ht="79.5" thickBot="1">
      <c r="A4" s="251" t="s">
        <v>526</v>
      </c>
      <c r="B4" s="1039" t="s">
        <v>527</v>
      </c>
      <c r="C4" s="1039"/>
      <c r="D4" s="1039"/>
      <c r="E4" s="1039"/>
      <c r="F4" s="1039"/>
      <c r="G4" s="1039"/>
      <c r="H4" s="1039"/>
      <c r="I4" s="1039"/>
      <c r="J4" s="1040"/>
    </row>
    <row r="5" spans="1:10" ht="67.5">
      <c r="A5" s="1079" t="s">
        <v>528</v>
      </c>
      <c r="B5" s="317" t="s">
        <v>529</v>
      </c>
      <c r="C5" s="318" t="s">
        <v>530</v>
      </c>
      <c r="D5" s="318" t="s">
        <v>531</v>
      </c>
      <c r="E5" s="318" t="s">
        <v>531</v>
      </c>
      <c r="F5" s="318" t="s">
        <v>531</v>
      </c>
      <c r="G5" s="319" t="s">
        <v>531</v>
      </c>
      <c r="H5" s="320" t="s">
        <v>531</v>
      </c>
      <c r="I5" s="321" t="s">
        <v>531</v>
      </c>
      <c r="J5" s="322" t="s">
        <v>531</v>
      </c>
    </row>
    <row r="6" spans="1:10" ht="78.75">
      <c r="A6" s="1080"/>
      <c r="B6" s="323" t="s">
        <v>532</v>
      </c>
      <c r="C6" s="324" t="s">
        <v>533</v>
      </c>
      <c r="D6" s="324" t="s">
        <v>534</v>
      </c>
      <c r="E6" s="324" t="s">
        <v>535</v>
      </c>
      <c r="F6" s="324" t="s">
        <v>535</v>
      </c>
      <c r="G6" s="325" t="s">
        <v>535</v>
      </c>
      <c r="H6" s="326" t="s">
        <v>535</v>
      </c>
      <c r="I6" s="327" t="s">
        <v>535</v>
      </c>
      <c r="J6" s="328" t="s">
        <v>535</v>
      </c>
    </row>
    <row r="7" spans="1:10" ht="90.75" thickBot="1">
      <c r="A7" s="1081"/>
      <c r="B7" s="329" t="s">
        <v>536</v>
      </c>
      <c r="C7" s="330" t="s">
        <v>537</v>
      </c>
      <c r="D7" s="330" t="s">
        <v>538</v>
      </c>
      <c r="E7" s="330" t="s">
        <v>539</v>
      </c>
      <c r="F7" s="331" t="s">
        <v>540</v>
      </c>
      <c r="G7" s="332" t="s">
        <v>540</v>
      </c>
      <c r="H7" s="333" t="s">
        <v>540</v>
      </c>
      <c r="I7" s="332" t="s">
        <v>540</v>
      </c>
      <c r="J7" s="334" t="s">
        <v>540</v>
      </c>
    </row>
    <row r="8" spans="1:10">
      <c r="A8" s="335" t="s">
        <v>541</v>
      </c>
      <c r="B8" s="336"/>
      <c r="C8" s="337">
        <v>5359590</v>
      </c>
      <c r="D8" s="337">
        <v>5267650</v>
      </c>
      <c r="E8" s="337">
        <v>7145100</v>
      </c>
      <c r="F8" s="337">
        <f>F9+F11</f>
        <v>10346800</v>
      </c>
      <c r="G8" s="337">
        <f t="shared" ref="G8:J8" si="0">G9+G11</f>
        <v>11380000</v>
      </c>
      <c r="H8" s="337">
        <f t="shared" si="0"/>
        <v>12830000</v>
      </c>
      <c r="I8" s="337">
        <f t="shared" si="0"/>
        <v>13680000</v>
      </c>
      <c r="J8" s="337">
        <f t="shared" si="0"/>
        <v>13680000</v>
      </c>
    </row>
    <row r="9" spans="1:10">
      <c r="A9" s="338" t="s">
        <v>180</v>
      </c>
      <c r="B9" s="339"/>
      <c r="C9" s="340">
        <v>3257100</v>
      </c>
      <c r="D9" s="340">
        <v>5267650</v>
      </c>
      <c r="E9" s="340">
        <v>7145100</v>
      </c>
      <c r="F9" s="690">
        <v>10256800</v>
      </c>
      <c r="G9" s="691">
        <v>11330000</v>
      </c>
      <c r="H9" s="692">
        <v>12780000</v>
      </c>
      <c r="I9" s="693">
        <v>13630000</v>
      </c>
      <c r="J9" s="693">
        <v>13630000</v>
      </c>
    </row>
    <row r="10" spans="1:10" ht="15.75" thickBot="1">
      <c r="A10" s="341" t="s">
        <v>542</v>
      </c>
      <c r="B10" s="342"/>
      <c r="C10" s="343">
        <v>50000</v>
      </c>
      <c r="D10" s="343">
        <v>0</v>
      </c>
      <c r="E10" s="343">
        <v>0</v>
      </c>
      <c r="F10" s="694">
        <v>0</v>
      </c>
      <c r="G10" s="694">
        <v>0</v>
      </c>
      <c r="H10" s="695">
        <v>0</v>
      </c>
      <c r="I10" s="696">
        <v>0</v>
      </c>
      <c r="J10" s="697">
        <v>0</v>
      </c>
    </row>
    <row r="11" spans="1:10" ht="15.75" thickBot="1">
      <c r="A11" s="335" t="s">
        <v>543</v>
      </c>
      <c r="B11" s="336"/>
      <c r="C11" s="337">
        <v>2052490</v>
      </c>
      <c r="D11" s="337">
        <v>0</v>
      </c>
      <c r="E11" s="337">
        <v>0</v>
      </c>
      <c r="F11" s="337">
        <v>90000</v>
      </c>
      <c r="G11" s="337">
        <v>50000</v>
      </c>
      <c r="H11" s="337">
        <v>50000</v>
      </c>
      <c r="I11" s="337">
        <v>50000</v>
      </c>
      <c r="J11" s="337">
        <v>50000</v>
      </c>
    </row>
    <row r="12" spans="1:10" ht="90">
      <c r="A12" s="1066" t="s">
        <v>544</v>
      </c>
      <c r="B12" s="344" t="s">
        <v>545</v>
      </c>
      <c r="C12" s="344" t="s">
        <v>546</v>
      </c>
      <c r="D12" s="345" t="s">
        <v>547</v>
      </c>
      <c r="E12" s="345" t="s">
        <v>548</v>
      </c>
      <c r="F12" s="346" t="s">
        <v>549</v>
      </c>
      <c r="G12" s="346" t="s">
        <v>549</v>
      </c>
      <c r="H12" s="347" t="s">
        <v>549</v>
      </c>
      <c r="I12" s="348" t="s">
        <v>549</v>
      </c>
      <c r="J12" s="349" t="s">
        <v>549</v>
      </c>
    </row>
    <row r="13" spans="1:10" ht="78.75">
      <c r="A13" s="1067"/>
      <c r="B13" s="324" t="s">
        <v>550</v>
      </c>
      <c r="C13" s="350" t="s">
        <v>551</v>
      </c>
      <c r="D13" s="351" t="s">
        <v>552</v>
      </c>
      <c r="E13" s="352" t="s">
        <v>553</v>
      </c>
      <c r="F13" s="352" t="s">
        <v>554</v>
      </c>
      <c r="G13" s="353" t="s">
        <v>553</v>
      </c>
      <c r="H13" s="354" t="s">
        <v>553</v>
      </c>
      <c r="I13" s="355" t="s">
        <v>553</v>
      </c>
      <c r="J13" s="356" t="s">
        <v>553</v>
      </c>
    </row>
    <row r="14" spans="1:10" ht="45">
      <c r="A14" s="1067"/>
      <c r="B14" s="324" t="s">
        <v>555</v>
      </c>
      <c r="C14" s="350" t="s">
        <v>556</v>
      </c>
      <c r="D14" s="351" t="s">
        <v>556</v>
      </c>
      <c r="E14" s="352" t="s">
        <v>556</v>
      </c>
      <c r="F14" s="352" t="s">
        <v>556</v>
      </c>
      <c r="G14" s="352" t="s">
        <v>556</v>
      </c>
      <c r="H14" s="357" t="s">
        <v>556</v>
      </c>
      <c r="I14" s="357" t="s">
        <v>556</v>
      </c>
      <c r="J14" s="357" t="s">
        <v>556</v>
      </c>
    </row>
    <row r="15" spans="1:10" ht="67.5">
      <c r="A15" s="1067"/>
      <c r="B15" s="1069" t="s">
        <v>557</v>
      </c>
      <c r="C15" s="350"/>
      <c r="D15" s="358" t="s">
        <v>558</v>
      </c>
      <c r="E15" s="359" t="s">
        <v>559</v>
      </c>
      <c r="F15" s="359" t="s">
        <v>560</v>
      </c>
      <c r="G15" s="359" t="s">
        <v>560</v>
      </c>
      <c r="H15" s="360" t="s">
        <v>560</v>
      </c>
      <c r="I15" s="360" t="s">
        <v>561</v>
      </c>
      <c r="J15" s="360" t="s">
        <v>561</v>
      </c>
    </row>
    <row r="16" spans="1:10" ht="78.75">
      <c r="A16" s="1067"/>
      <c r="B16" s="1070"/>
      <c r="C16" s="350"/>
      <c r="D16" s="351"/>
      <c r="E16" s="352"/>
      <c r="F16" s="361" t="s">
        <v>562</v>
      </c>
      <c r="G16" s="361" t="s">
        <v>563</v>
      </c>
      <c r="H16" s="362" t="s">
        <v>564</v>
      </c>
      <c r="I16" s="362" t="s">
        <v>565</v>
      </c>
      <c r="J16" s="363" t="s">
        <v>566</v>
      </c>
    </row>
    <row r="17" spans="1:10" ht="56.25">
      <c r="A17" s="1067"/>
      <c r="B17" s="324" t="s">
        <v>567</v>
      </c>
      <c r="C17" s="350"/>
      <c r="D17" s="358" t="s">
        <v>568</v>
      </c>
      <c r="E17" s="359" t="s">
        <v>569</v>
      </c>
      <c r="F17" s="359" t="s">
        <v>569</v>
      </c>
      <c r="G17" s="359" t="s">
        <v>569</v>
      </c>
      <c r="H17" s="362" t="s">
        <v>570</v>
      </c>
      <c r="I17" s="362" t="s">
        <v>570</v>
      </c>
      <c r="J17" s="362" t="s">
        <v>570</v>
      </c>
    </row>
    <row r="18" spans="1:10" ht="68.25" thickBot="1">
      <c r="A18" s="1068"/>
      <c r="B18" s="324" t="s">
        <v>571</v>
      </c>
      <c r="C18" s="350"/>
      <c r="D18" s="351"/>
      <c r="E18" s="352" t="s">
        <v>572</v>
      </c>
      <c r="F18" s="352" t="s">
        <v>573</v>
      </c>
      <c r="G18" s="352" t="s">
        <v>573</v>
      </c>
      <c r="H18" s="364" t="s">
        <v>573</v>
      </c>
      <c r="I18" s="364" t="s">
        <v>573</v>
      </c>
      <c r="J18" s="365" t="s">
        <v>573</v>
      </c>
    </row>
    <row r="19" spans="1:10">
      <c r="A19" s="366" t="s">
        <v>541</v>
      </c>
      <c r="B19" s="367"/>
      <c r="C19" s="368">
        <v>5059590</v>
      </c>
      <c r="D19" s="369">
        <v>5267650</v>
      </c>
      <c r="E19" s="369">
        <v>7145100</v>
      </c>
      <c r="F19" s="369">
        <f>F20</f>
        <v>10256800</v>
      </c>
      <c r="G19" s="369">
        <f>G20</f>
        <v>11330000</v>
      </c>
      <c r="H19" s="369">
        <f t="shared" ref="H19:J19" si="1">H20</f>
        <v>12780000</v>
      </c>
      <c r="I19" s="369">
        <f t="shared" si="1"/>
        <v>13630000</v>
      </c>
      <c r="J19" s="369">
        <f t="shared" si="1"/>
        <v>13630000</v>
      </c>
    </row>
    <row r="20" spans="1:10">
      <c r="A20" s="370" t="s">
        <v>180</v>
      </c>
      <c r="B20" s="371"/>
      <c r="C20" s="372">
        <v>3057100</v>
      </c>
      <c r="D20" s="373">
        <v>5267650</v>
      </c>
      <c r="E20" s="373">
        <v>7145100</v>
      </c>
      <c r="F20" s="373">
        <v>10256800</v>
      </c>
      <c r="G20" s="373">
        <v>11330000</v>
      </c>
      <c r="H20" s="374">
        <v>12780000</v>
      </c>
      <c r="I20" s="375">
        <v>13630000</v>
      </c>
      <c r="J20" s="376">
        <v>13630000</v>
      </c>
    </row>
    <row r="21" spans="1:10">
      <c r="A21" s="370" t="s">
        <v>542</v>
      </c>
      <c r="B21" s="371"/>
      <c r="C21" s="372">
        <v>0</v>
      </c>
      <c r="D21" s="373">
        <v>0</v>
      </c>
      <c r="E21" s="373">
        <v>0</v>
      </c>
      <c r="F21" s="373">
        <v>0</v>
      </c>
      <c r="G21" s="373">
        <v>0</v>
      </c>
      <c r="H21" s="377">
        <v>0</v>
      </c>
      <c r="I21" s="378">
        <v>0</v>
      </c>
      <c r="J21" s="379">
        <v>0</v>
      </c>
    </row>
    <row r="22" spans="1:10" ht="15.75" thickBot="1">
      <c r="A22" s="380" t="s">
        <v>543</v>
      </c>
      <c r="B22" s="381"/>
      <c r="C22" s="382">
        <v>2002490</v>
      </c>
      <c r="D22" s="383">
        <v>0</v>
      </c>
      <c r="E22" s="383">
        <v>0</v>
      </c>
      <c r="F22" s="383"/>
      <c r="G22" s="383">
        <v>0</v>
      </c>
      <c r="H22" s="384">
        <v>0</v>
      </c>
      <c r="I22" s="385">
        <v>0</v>
      </c>
      <c r="J22" s="386">
        <v>0</v>
      </c>
    </row>
    <row r="23" spans="1:10" ht="124.5" thickBot="1">
      <c r="A23" s="683" t="s">
        <v>574</v>
      </c>
      <c r="B23" s="329" t="s">
        <v>575</v>
      </c>
      <c r="C23" s="387" t="s">
        <v>576</v>
      </c>
      <c r="D23" s="330" t="s">
        <v>576</v>
      </c>
      <c r="E23" s="388" t="s">
        <v>577</v>
      </c>
      <c r="F23" s="680" t="s">
        <v>578</v>
      </c>
      <c r="G23" s="681" t="s">
        <v>579</v>
      </c>
      <c r="H23" s="681" t="s">
        <v>580</v>
      </c>
      <c r="I23" s="681" t="s">
        <v>581</v>
      </c>
      <c r="J23" s="682" t="s">
        <v>582</v>
      </c>
    </row>
    <row r="24" spans="1:10">
      <c r="A24" s="366" t="s">
        <v>541</v>
      </c>
      <c r="B24" s="367"/>
      <c r="C24" s="368">
        <v>2880900</v>
      </c>
      <c r="D24" s="369">
        <v>3102190</v>
      </c>
      <c r="E24" s="684">
        <v>4839000</v>
      </c>
      <c r="F24" s="684">
        <f>F25</f>
        <v>5216000</v>
      </c>
      <c r="G24" s="684">
        <f>G25</f>
        <v>6683000</v>
      </c>
      <c r="H24" s="684">
        <f t="shared" ref="H24:J24" si="2">H25</f>
        <v>7542000</v>
      </c>
      <c r="I24" s="684">
        <f t="shared" si="2"/>
        <v>8040000</v>
      </c>
      <c r="J24" s="684">
        <f t="shared" si="2"/>
        <v>8040000</v>
      </c>
    </row>
    <row r="25" spans="1:10">
      <c r="A25" s="370" t="s">
        <v>180</v>
      </c>
      <c r="B25" s="371"/>
      <c r="C25" s="372">
        <v>2880900</v>
      </c>
      <c r="D25" s="373">
        <v>3102190</v>
      </c>
      <c r="E25" s="685">
        <v>4839000</v>
      </c>
      <c r="F25" s="685">
        <v>5216000</v>
      </c>
      <c r="G25" s="685">
        <v>6683000</v>
      </c>
      <c r="H25" s="686">
        <v>7542000</v>
      </c>
      <c r="I25" s="687">
        <v>8040000</v>
      </c>
      <c r="J25" s="687">
        <v>8040000</v>
      </c>
    </row>
    <row r="26" spans="1:10">
      <c r="A26" s="370" t="s">
        <v>542</v>
      </c>
      <c r="B26" s="371"/>
      <c r="C26" s="372">
        <v>0</v>
      </c>
      <c r="D26" s="373">
        <v>0</v>
      </c>
      <c r="E26" s="373">
        <v>0</v>
      </c>
      <c r="F26" s="373">
        <v>0</v>
      </c>
      <c r="G26" s="373">
        <v>0</v>
      </c>
      <c r="H26" s="377"/>
      <c r="I26" s="389"/>
      <c r="J26" s="390">
        <v>0</v>
      </c>
    </row>
    <row r="27" spans="1:10" ht="15.75" thickBot="1">
      <c r="A27" s="380" t="s">
        <v>543</v>
      </c>
      <c r="B27" s="381"/>
      <c r="C27" s="382">
        <v>0</v>
      </c>
      <c r="D27" s="383">
        <v>0</v>
      </c>
      <c r="E27" s="383">
        <v>0</v>
      </c>
      <c r="F27" s="383">
        <v>0</v>
      </c>
      <c r="G27" s="383">
        <v>0</v>
      </c>
      <c r="H27" s="384"/>
      <c r="I27" s="391"/>
      <c r="J27" s="392">
        <v>0</v>
      </c>
    </row>
    <row r="28" spans="1:10" ht="79.5" thickBot="1">
      <c r="A28" s="393" t="s">
        <v>583</v>
      </c>
      <c r="B28" s="329" t="s">
        <v>584</v>
      </c>
      <c r="C28" s="387" t="s">
        <v>585</v>
      </c>
      <c r="D28" s="330" t="s">
        <v>586</v>
      </c>
      <c r="E28" s="388" t="s">
        <v>586</v>
      </c>
      <c r="F28" s="387" t="s">
        <v>586</v>
      </c>
      <c r="G28" s="330" t="s">
        <v>586</v>
      </c>
      <c r="H28" s="394" t="s">
        <v>586</v>
      </c>
      <c r="I28" s="395" t="s">
        <v>586</v>
      </c>
      <c r="J28" s="396" t="s">
        <v>586</v>
      </c>
    </row>
    <row r="29" spans="1:10">
      <c r="A29" s="366" t="s">
        <v>541</v>
      </c>
      <c r="B29" s="367"/>
      <c r="C29" s="369"/>
      <c r="D29" s="369">
        <f>SUM(D30:D32)</f>
        <v>0</v>
      </c>
      <c r="E29" s="369">
        <f>SUM(E30:E32)</f>
        <v>0</v>
      </c>
      <c r="F29" s="369">
        <f>SUM(F30:F32)</f>
        <v>0</v>
      </c>
      <c r="G29" s="397">
        <f>SUM(G30:G32)</f>
        <v>0</v>
      </c>
      <c r="H29" s="397">
        <f t="shared" ref="H29:J29" si="3">SUM(H30:H32)</f>
        <v>0</v>
      </c>
      <c r="I29" s="397">
        <f t="shared" si="3"/>
        <v>0</v>
      </c>
      <c r="J29" s="398">
        <f t="shared" si="3"/>
        <v>0</v>
      </c>
    </row>
    <row r="30" spans="1:10">
      <c r="A30" s="370" t="s">
        <v>180</v>
      </c>
      <c r="B30" s="371"/>
      <c r="C30" s="373"/>
      <c r="D30" s="373">
        <v>0</v>
      </c>
      <c r="E30" s="373">
        <v>0</v>
      </c>
      <c r="F30" s="373">
        <v>0</v>
      </c>
      <c r="G30" s="377">
        <v>0</v>
      </c>
      <c r="H30" s="377">
        <v>0</v>
      </c>
      <c r="I30" s="377">
        <v>0</v>
      </c>
      <c r="J30" s="399">
        <v>0</v>
      </c>
    </row>
    <row r="31" spans="1:10">
      <c r="A31" s="370" t="s">
        <v>542</v>
      </c>
      <c r="B31" s="371"/>
      <c r="C31" s="373"/>
      <c r="D31" s="373">
        <v>0</v>
      </c>
      <c r="E31" s="373">
        <v>0</v>
      </c>
      <c r="F31" s="373">
        <v>0</v>
      </c>
      <c r="G31" s="377">
        <v>0</v>
      </c>
      <c r="H31" s="377">
        <v>0</v>
      </c>
      <c r="I31" s="377">
        <v>0</v>
      </c>
      <c r="J31" s="399">
        <v>0</v>
      </c>
    </row>
    <row r="32" spans="1:10" ht="15.75" thickBot="1">
      <c r="A32" s="380" t="s">
        <v>543</v>
      </c>
      <c r="B32" s="381"/>
      <c r="C32" s="383"/>
      <c r="D32" s="383">
        <v>0</v>
      </c>
      <c r="E32" s="383">
        <v>0</v>
      </c>
      <c r="F32" s="383">
        <v>0</v>
      </c>
      <c r="G32" s="384">
        <v>0</v>
      </c>
      <c r="H32" s="384">
        <v>0</v>
      </c>
      <c r="I32" s="384">
        <v>0</v>
      </c>
      <c r="J32" s="400">
        <v>0</v>
      </c>
    </row>
    <row r="33" spans="1:10" ht="113.25" thickBot="1">
      <c r="A33" s="393" t="s">
        <v>587</v>
      </c>
      <c r="B33" s="329" t="s">
        <v>588</v>
      </c>
      <c r="C33" s="387" t="s">
        <v>589</v>
      </c>
      <c r="D33" s="330" t="s">
        <v>590</v>
      </c>
      <c r="E33" s="388" t="s">
        <v>591</v>
      </c>
      <c r="F33" s="387" t="s">
        <v>590</v>
      </c>
      <c r="G33" s="330" t="s">
        <v>590</v>
      </c>
      <c r="H33" s="330" t="s">
        <v>590</v>
      </c>
      <c r="I33" s="330" t="s">
        <v>590</v>
      </c>
      <c r="J33" s="401" t="s">
        <v>590</v>
      </c>
    </row>
    <row r="34" spans="1:10">
      <c r="A34" s="366" t="s">
        <v>541</v>
      </c>
      <c r="B34" s="367"/>
      <c r="C34" s="368">
        <v>1250000</v>
      </c>
      <c r="D34" s="369">
        <v>0</v>
      </c>
      <c r="E34" s="369">
        <v>0</v>
      </c>
      <c r="F34" s="369">
        <v>500000</v>
      </c>
      <c r="G34" s="369">
        <v>500000</v>
      </c>
      <c r="H34" s="369">
        <v>500000</v>
      </c>
      <c r="I34" s="369">
        <v>500000</v>
      </c>
      <c r="J34" s="402">
        <v>500000</v>
      </c>
    </row>
    <row r="35" spans="1:10">
      <c r="A35" s="370" t="s">
        <v>180</v>
      </c>
      <c r="B35" s="371"/>
      <c r="C35" s="372">
        <v>0</v>
      </c>
      <c r="D35" s="373">
        <v>0</v>
      </c>
      <c r="E35" s="373">
        <v>0</v>
      </c>
      <c r="F35" s="373">
        <v>500000</v>
      </c>
      <c r="G35" s="373">
        <v>500000</v>
      </c>
      <c r="H35" s="373">
        <v>500000</v>
      </c>
      <c r="I35" s="373">
        <v>500000</v>
      </c>
      <c r="J35" s="390">
        <v>500000</v>
      </c>
    </row>
    <row r="36" spans="1:10">
      <c r="A36" s="370" t="s">
        <v>542</v>
      </c>
      <c r="B36" s="371"/>
      <c r="C36" s="372">
        <v>0</v>
      </c>
      <c r="D36" s="373">
        <v>0</v>
      </c>
      <c r="E36" s="373">
        <v>0</v>
      </c>
      <c r="F36" s="373">
        <v>0</v>
      </c>
      <c r="G36" s="373">
        <v>0</v>
      </c>
      <c r="H36" s="373">
        <v>0</v>
      </c>
      <c r="I36" s="373">
        <v>0</v>
      </c>
      <c r="J36" s="390">
        <v>0</v>
      </c>
    </row>
    <row r="37" spans="1:10" ht="15.75" thickBot="1">
      <c r="A37" s="380" t="s">
        <v>543</v>
      </c>
      <c r="B37" s="381"/>
      <c r="C37" s="382">
        <v>1250000</v>
      </c>
      <c r="D37" s="383">
        <v>0</v>
      </c>
      <c r="E37" s="383">
        <v>0</v>
      </c>
      <c r="F37" s="383">
        <v>0</v>
      </c>
      <c r="G37" s="383">
        <v>0</v>
      </c>
      <c r="H37" s="383">
        <v>0</v>
      </c>
      <c r="I37" s="383">
        <v>0</v>
      </c>
      <c r="J37" s="403">
        <v>0</v>
      </c>
    </row>
    <row r="38" spans="1:10" ht="102" thickBot="1">
      <c r="A38" s="393" t="s">
        <v>592</v>
      </c>
      <c r="B38" s="329" t="s">
        <v>593</v>
      </c>
      <c r="C38" s="387" t="s">
        <v>594</v>
      </c>
      <c r="D38" s="330" t="s">
        <v>594</v>
      </c>
      <c r="E38" s="388" t="s">
        <v>594</v>
      </c>
      <c r="F38" s="387" t="s">
        <v>594</v>
      </c>
      <c r="G38" s="330" t="s">
        <v>594</v>
      </c>
      <c r="H38" s="330" t="s">
        <v>594</v>
      </c>
      <c r="I38" s="330" t="s">
        <v>594</v>
      </c>
      <c r="J38" s="404" t="s">
        <v>594</v>
      </c>
    </row>
    <row r="39" spans="1:10">
      <c r="A39" s="366" t="s">
        <v>541</v>
      </c>
      <c r="B39" s="367"/>
      <c r="C39" s="369"/>
      <c r="D39" s="369">
        <f>SUM(D40:D42)</f>
        <v>0</v>
      </c>
      <c r="E39" s="369">
        <f>SUM(E40:E42)</f>
        <v>0</v>
      </c>
      <c r="F39" s="369">
        <f>SUM(F40:F42)</f>
        <v>0</v>
      </c>
      <c r="G39" s="369">
        <f>SUM(G40:G42)</f>
        <v>0</v>
      </c>
      <c r="H39" s="369">
        <f t="shared" ref="H39:J39" si="4">SUM(H40:H42)</f>
        <v>0</v>
      </c>
      <c r="I39" s="369">
        <f t="shared" si="4"/>
        <v>0</v>
      </c>
      <c r="J39" s="405">
        <f t="shared" si="4"/>
        <v>0</v>
      </c>
    </row>
    <row r="40" spans="1:10">
      <c r="A40" s="370" t="s">
        <v>180</v>
      </c>
      <c r="B40" s="371"/>
      <c r="C40" s="373"/>
      <c r="D40" s="373">
        <v>0</v>
      </c>
      <c r="E40" s="373">
        <v>0</v>
      </c>
      <c r="F40" s="373">
        <v>0</v>
      </c>
      <c r="G40" s="373">
        <v>0</v>
      </c>
      <c r="H40" s="373">
        <v>0</v>
      </c>
      <c r="I40" s="373">
        <v>0</v>
      </c>
      <c r="J40" s="376">
        <v>0</v>
      </c>
    </row>
    <row r="41" spans="1:10">
      <c r="A41" s="370" t="s">
        <v>542</v>
      </c>
      <c r="B41" s="371"/>
      <c r="C41" s="373"/>
      <c r="D41" s="373">
        <v>0</v>
      </c>
      <c r="E41" s="373">
        <v>0</v>
      </c>
      <c r="F41" s="373">
        <v>0</v>
      </c>
      <c r="G41" s="373">
        <v>0</v>
      </c>
      <c r="H41" s="373">
        <v>0</v>
      </c>
      <c r="I41" s="373">
        <v>0</v>
      </c>
      <c r="J41" s="376">
        <v>0</v>
      </c>
    </row>
    <row r="42" spans="1:10" ht="15.75" thickBot="1">
      <c r="A42" s="380" t="s">
        <v>543</v>
      </c>
      <c r="B42" s="381"/>
      <c r="C42" s="383"/>
      <c r="D42" s="383">
        <v>0</v>
      </c>
      <c r="E42" s="383">
        <v>0</v>
      </c>
      <c r="F42" s="383">
        <v>0</v>
      </c>
      <c r="G42" s="383">
        <v>0</v>
      </c>
      <c r="H42" s="383">
        <v>0</v>
      </c>
      <c r="I42" s="383">
        <v>0</v>
      </c>
      <c r="J42" s="406">
        <v>0</v>
      </c>
    </row>
    <row r="43" spans="1:10" ht="79.5" thickBot="1">
      <c r="A43" s="393" t="s">
        <v>595</v>
      </c>
      <c r="B43" s="329" t="s">
        <v>596</v>
      </c>
      <c r="C43" s="387" t="s">
        <v>597</v>
      </c>
      <c r="D43" s="330" t="s">
        <v>597</v>
      </c>
      <c r="E43" s="388" t="s">
        <v>597</v>
      </c>
      <c r="F43" s="387" t="s">
        <v>597</v>
      </c>
      <c r="G43" s="330" t="s">
        <v>597</v>
      </c>
      <c r="H43" s="330" t="s">
        <v>597</v>
      </c>
      <c r="I43" s="330" t="s">
        <v>597</v>
      </c>
      <c r="J43" s="404" t="s">
        <v>597</v>
      </c>
    </row>
    <row r="44" spans="1:10">
      <c r="A44" s="366" t="s">
        <v>541</v>
      </c>
      <c r="B44" s="367"/>
      <c r="C44" s="368">
        <v>25000</v>
      </c>
      <c r="D44" s="369">
        <v>11000</v>
      </c>
      <c r="E44" s="369">
        <v>15000</v>
      </c>
      <c r="F44" s="369">
        <v>8000</v>
      </c>
      <c r="G44" s="369">
        <v>15000</v>
      </c>
      <c r="H44" s="369">
        <v>15000</v>
      </c>
      <c r="I44" s="369">
        <v>15000</v>
      </c>
      <c r="J44" s="402">
        <v>15000</v>
      </c>
    </row>
    <row r="45" spans="1:10">
      <c r="A45" s="370" t="s">
        <v>180</v>
      </c>
      <c r="B45" s="371"/>
      <c r="C45" s="372">
        <v>25000</v>
      </c>
      <c r="D45" s="373">
        <v>11000</v>
      </c>
      <c r="E45" s="373">
        <v>15000</v>
      </c>
      <c r="F45" s="373">
        <v>8000</v>
      </c>
      <c r="G45" s="373">
        <v>15000</v>
      </c>
      <c r="H45" s="373">
        <v>15000</v>
      </c>
      <c r="I45" s="373">
        <v>15000</v>
      </c>
      <c r="J45" s="390">
        <v>15000</v>
      </c>
    </row>
    <row r="46" spans="1:10">
      <c r="A46" s="370" t="s">
        <v>542</v>
      </c>
      <c r="B46" s="371"/>
      <c r="C46" s="372">
        <v>0</v>
      </c>
      <c r="D46" s="373">
        <v>0</v>
      </c>
      <c r="E46" s="373">
        <v>0</v>
      </c>
      <c r="F46" s="373">
        <v>0</v>
      </c>
      <c r="G46" s="373">
        <v>0</v>
      </c>
      <c r="H46" s="373">
        <v>0</v>
      </c>
      <c r="I46" s="373">
        <v>0</v>
      </c>
      <c r="J46" s="390">
        <v>0</v>
      </c>
    </row>
    <row r="47" spans="1:10" ht="15.75" thickBot="1">
      <c r="A47" s="380" t="s">
        <v>543</v>
      </c>
      <c r="B47" s="381"/>
      <c r="C47" s="382">
        <v>0</v>
      </c>
      <c r="D47" s="383">
        <v>0</v>
      </c>
      <c r="E47" s="383">
        <v>0</v>
      </c>
      <c r="F47" s="383">
        <v>0</v>
      </c>
      <c r="G47" s="383">
        <v>0</v>
      </c>
      <c r="H47" s="383">
        <v>0</v>
      </c>
      <c r="I47" s="383">
        <v>0</v>
      </c>
      <c r="J47" s="403">
        <v>0</v>
      </c>
    </row>
    <row r="48" spans="1:10" ht="147" thickBot="1">
      <c r="A48" s="393" t="s">
        <v>598</v>
      </c>
      <c r="B48" s="329" t="s">
        <v>599</v>
      </c>
      <c r="C48" s="407" t="s">
        <v>600</v>
      </c>
      <c r="D48" s="408" t="s">
        <v>600</v>
      </c>
      <c r="E48" s="409" t="s">
        <v>601</v>
      </c>
      <c r="F48" s="407" t="s">
        <v>602</v>
      </c>
      <c r="G48" s="661" t="s">
        <v>603</v>
      </c>
      <c r="H48" s="661" t="s">
        <v>604</v>
      </c>
      <c r="I48" s="661" t="s">
        <v>605</v>
      </c>
      <c r="J48" s="662" t="s">
        <v>606</v>
      </c>
    </row>
    <row r="49" spans="1:10">
      <c r="A49" s="366" t="s">
        <v>541</v>
      </c>
      <c r="B49" s="367"/>
      <c r="C49" s="368">
        <v>752490</v>
      </c>
      <c r="D49" s="369">
        <v>3102190</v>
      </c>
      <c r="E49" s="369">
        <v>4839000</v>
      </c>
      <c r="F49" s="684">
        <f>F50</f>
        <v>5216000</v>
      </c>
      <c r="G49" s="684">
        <f>G50</f>
        <v>6683000</v>
      </c>
      <c r="H49" s="684">
        <f t="shared" ref="H49:J49" si="5">H50</f>
        <v>7542000</v>
      </c>
      <c r="I49" s="684">
        <f t="shared" si="5"/>
        <v>8040000</v>
      </c>
      <c r="J49" s="684">
        <f t="shared" si="5"/>
        <v>8040000</v>
      </c>
    </row>
    <row r="50" spans="1:10">
      <c r="A50" s="370" t="s">
        <v>180</v>
      </c>
      <c r="B50" s="371"/>
      <c r="C50" s="372">
        <v>0</v>
      </c>
      <c r="D50" s="373">
        <v>3102190</v>
      </c>
      <c r="E50" s="373">
        <v>4839000</v>
      </c>
      <c r="F50" s="685">
        <v>5216000</v>
      </c>
      <c r="G50" s="685">
        <v>6683000</v>
      </c>
      <c r="H50" s="686">
        <v>7542000</v>
      </c>
      <c r="I50" s="688">
        <v>8040000</v>
      </c>
      <c r="J50" s="689">
        <f>I50</f>
        <v>8040000</v>
      </c>
    </row>
    <row r="51" spans="1:10">
      <c r="A51" s="370" t="s">
        <v>542</v>
      </c>
      <c r="B51" s="371"/>
      <c r="C51" s="372">
        <v>0</v>
      </c>
      <c r="D51" s="373">
        <v>0</v>
      </c>
      <c r="E51" s="373">
        <v>0</v>
      </c>
      <c r="F51" s="373">
        <v>0</v>
      </c>
      <c r="G51" s="373">
        <v>0</v>
      </c>
      <c r="H51" s="373">
        <v>0</v>
      </c>
      <c r="I51" s="373">
        <v>0</v>
      </c>
      <c r="J51" s="390">
        <v>0</v>
      </c>
    </row>
    <row r="52" spans="1:10" ht="15.75" thickBot="1">
      <c r="A52" s="380" t="s">
        <v>543</v>
      </c>
      <c r="B52" s="381"/>
      <c r="C52" s="382">
        <v>752490</v>
      </c>
      <c r="D52" s="383">
        <v>0</v>
      </c>
      <c r="E52" s="383">
        <v>0</v>
      </c>
      <c r="F52" s="383">
        <v>0</v>
      </c>
      <c r="G52" s="383">
        <v>0</v>
      </c>
      <c r="H52" s="383">
        <v>0</v>
      </c>
      <c r="I52" s="383">
        <v>0</v>
      </c>
      <c r="J52" s="403">
        <v>0</v>
      </c>
    </row>
    <row r="53" spans="1:10" ht="79.5" thickBot="1">
      <c r="A53" s="393" t="s">
        <v>607</v>
      </c>
      <c r="B53" s="329" t="s">
        <v>608</v>
      </c>
      <c r="C53" s="387" t="s">
        <v>609</v>
      </c>
      <c r="D53" s="330" t="s">
        <v>609</v>
      </c>
      <c r="E53" s="388" t="s">
        <v>609</v>
      </c>
      <c r="F53" s="387" t="s">
        <v>609</v>
      </c>
      <c r="G53" s="330" t="s">
        <v>609</v>
      </c>
      <c r="H53" s="330" t="s">
        <v>609</v>
      </c>
      <c r="I53" s="330" t="s">
        <v>609</v>
      </c>
      <c r="J53" s="404" t="s">
        <v>609</v>
      </c>
    </row>
    <row r="54" spans="1:10">
      <c r="A54" s="366" t="s">
        <v>541</v>
      </c>
      <c r="B54" s="367"/>
      <c r="C54" s="369"/>
      <c r="D54" s="369">
        <f>SUM(D55:D57)</f>
        <v>0</v>
      </c>
      <c r="E54" s="369">
        <f>SUM(E55:E57)</f>
        <v>0</v>
      </c>
      <c r="F54" s="369">
        <f>SUM(F55:F57)</f>
        <v>0</v>
      </c>
      <c r="G54" s="369">
        <f>SUM(G55:G57)</f>
        <v>0</v>
      </c>
      <c r="H54" s="369">
        <f t="shared" ref="H54:J54" si="6">SUM(H55:H57)</f>
        <v>0</v>
      </c>
      <c r="I54" s="369">
        <f t="shared" si="6"/>
        <v>0</v>
      </c>
      <c r="J54" s="405">
        <f t="shared" si="6"/>
        <v>0</v>
      </c>
    </row>
    <row r="55" spans="1:10">
      <c r="A55" s="370" t="s">
        <v>180</v>
      </c>
      <c r="B55" s="371"/>
      <c r="C55" s="373"/>
      <c r="D55" s="373">
        <v>0</v>
      </c>
      <c r="E55" s="373">
        <v>0</v>
      </c>
      <c r="F55" s="373">
        <v>0</v>
      </c>
      <c r="G55" s="373">
        <v>0</v>
      </c>
      <c r="H55" s="373">
        <v>0</v>
      </c>
      <c r="I55" s="373">
        <v>0</v>
      </c>
      <c r="J55" s="376">
        <v>0</v>
      </c>
    </row>
    <row r="56" spans="1:10">
      <c r="A56" s="370" t="s">
        <v>542</v>
      </c>
      <c r="B56" s="371"/>
      <c r="C56" s="373"/>
      <c r="D56" s="373">
        <v>0</v>
      </c>
      <c r="E56" s="373">
        <v>0</v>
      </c>
      <c r="F56" s="373">
        <v>0</v>
      </c>
      <c r="G56" s="373">
        <v>0</v>
      </c>
      <c r="H56" s="373">
        <v>0</v>
      </c>
      <c r="I56" s="373">
        <v>0</v>
      </c>
      <c r="J56" s="376">
        <v>0</v>
      </c>
    </row>
    <row r="57" spans="1:10" ht="15.75" thickBot="1">
      <c r="A57" s="380" t="s">
        <v>543</v>
      </c>
      <c r="B57" s="381"/>
      <c r="C57" s="383"/>
      <c r="D57" s="383">
        <v>0</v>
      </c>
      <c r="E57" s="383">
        <v>0</v>
      </c>
      <c r="F57" s="383">
        <v>0</v>
      </c>
      <c r="G57" s="383">
        <v>0</v>
      </c>
      <c r="H57" s="383">
        <v>0</v>
      </c>
      <c r="I57" s="383">
        <v>0</v>
      </c>
      <c r="J57" s="406">
        <v>0</v>
      </c>
    </row>
    <row r="58" spans="1:10" ht="56.25">
      <c r="A58" s="1071" t="s">
        <v>610</v>
      </c>
      <c r="B58" s="410" t="s">
        <v>611</v>
      </c>
      <c r="C58" s="411" t="s">
        <v>612</v>
      </c>
      <c r="D58" s="411" t="s">
        <v>612</v>
      </c>
      <c r="E58" s="411" t="s">
        <v>612</v>
      </c>
      <c r="F58" s="412" t="s">
        <v>612</v>
      </c>
      <c r="G58" s="412" t="s">
        <v>612</v>
      </c>
      <c r="H58" s="412" t="s">
        <v>612</v>
      </c>
      <c r="I58" s="412" t="s">
        <v>612</v>
      </c>
      <c r="J58" s="413" t="s">
        <v>612</v>
      </c>
    </row>
    <row r="59" spans="1:10" ht="135">
      <c r="A59" s="1072"/>
      <c r="B59" s="323" t="s">
        <v>613</v>
      </c>
      <c r="C59" s="414" t="s">
        <v>614</v>
      </c>
      <c r="D59" s="414" t="s">
        <v>614</v>
      </c>
      <c r="E59" s="414" t="s">
        <v>614</v>
      </c>
      <c r="F59" s="415" t="s">
        <v>614</v>
      </c>
      <c r="G59" s="415" t="s">
        <v>614</v>
      </c>
      <c r="H59" s="415" t="s">
        <v>614</v>
      </c>
      <c r="I59" s="415" t="s">
        <v>614</v>
      </c>
      <c r="J59" s="416" t="s">
        <v>614</v>
      </c>
    </row>
    <row r="60" spans="1:10" ht="112.5">
      <c r="A60" s="1072"/>
      <c r="B60" s="323" t="s">
        <v>615</v>
      </c>
      <c r="C60" s="414"/>
      <c r="D60" s="414" t="s">
        <v>616</v>
      </c>
      <c r="E60" s="414" t="s">
        <v>616</v>
      </c>
      <c r="F60" s="415" t="s">
        <v>616</v>
      </c>
      <c r="G60" s="415" t="s">
        <v>616</v>
      </c>
      <c r="H60" s="415" t="s">
        <v>616</v>
      </c>
      <c r="I60" s="415" t="s">
        <v>616</v>
      </c>
      <c r="J60" s="416" t="s">
        <v>616</v>
      </c>
    </row>
    <row r="61" spans="1:10" ht="57" thickBot="1">
      <c r="A61" s="1073"/>
      <c r="B61" s="329" t="s">
        <v>617</v>
      </c>
      <c r="C61" s="417" t="s">
        <v>612</v>
      </c>
      <c r="D61" s="417" t="s">
        <v>612</v>
      </c>
      <c r="E61" s="417" t="s">
        <v>612</v>
      </c>
      <c r="F61" s="418" t="s">
        <v>612</v>
      </c>
      <c r="G61" s="418" t="s">
        <v>612</v>
      </c>
      <c r="H61" s="418" t="s">
        <v>612</v>
      </c>
      <c r="I61" s="418" t="s">
        <v>612</v>
      </c>
      <c r="J61" s="419" t="s">
        <v>612</v>
      </c>
    </row>
    <row r="62" spans="1:10">
      <c r="A62" s="366" t="s">
        <v>541</v>
      </c>
      <c r="B62" s="367"/>
      <c r="C62" s="369"/>
      <c r="D62" s="369">
        <f>SUM(D63:D65)</f>
        <v>0</v>
      </c>
      <c r="E62" s="369">
        <f>SUM(E63:E65)</f>
        <v>0</v>
      </c>
      <c r="F62" s="369">
        <f>SUM(F63:F65)</f>
        <v>0</v>
      </c>
      <c r="G62" s="369">
        <f>SUM(G63:G65)</f>
        <v>0</v>
      </c>
      <c r="H62" s="369">
        <f t="shared" ref="H62:J62" si="7">SUM(H63:H65)</f>
        <v>0</v>
      </c>
      <c r="I62" s="369">
        <f t="shared" si="7"/>
        <v>0</v>
      </c>
      <c r="J62" s="405">
        <f t="shared" si="7"/>
        <v>0</v>
      </c>
    </row>
    <row r="63" spans="1:10">
      <c r="A63" s="370" t="s">
        <v>180</v>
      </c>
      <c r="B63" s="371"/>
      <c r="C63" s="373"/>
      <c r="D63" s="373">
        <v>0</v>
      </c>
      <c r="E63" s="373">
        <v>0</v>
      </c>
      <c r="F63" s="373">
        <v>0</v>
      </c>
      <c r="G63" s="373">
        <v>0</v>
      </c>
      <c r="H63" s="373">
        <v>0</v>
      </c>
      <c r="I63" s="373">
        <v>0</v>
      </c>
      <c r="J63" s="376">
        <v>0</v>
      </c>
    </row>
    <row r="64" spans="1:10">
      <c r="A64" s="370" t="s">
        <v>542</v>
      </c>
      <c r="B64" s="371"/>
      <c r="C64" s="373"/>
      <c r="D64" s="373">
        <v>0</v>
      </c>
      <c r="E64" s="373">
        <v>0</v>
      </c>
      <c r="F64" s="373">
        <v>0</v>
      </c>
      <c r="G64" s="373">
        <v>0</v>
      </c>
      <c r="H64" s="373">
        <v>0</v>
      </c>
      <c r="I64" s="373">
        <v>0</v>
      </c>
      <c r="J64" s="376">
        <v>0</v>
      </c>
    </row>
    <row r="65" spans="1:10" ht="15.75" thickBot="1">
      <c r="A65" s="380" t="s">
        <v>543</v>
      </c>
      <c r="B65" s="381"/>
      <c r="C65" s="383"/>
      <c r="D65" s="383">
        <v>0</v>
      </c>
      <c r="E65" s="383">
        <v>0</v>
      </c>
      <c r="F65" s="383">
        <v>0</v>
      </c>
      <c r="G65" s="383">
        <v>0</v>
      </c>
      <c r="H65" s="383">
        <v>0</v>
      </c>
      <c r="I65" s="383">
        <v>0</v>
      </c>
      <c r="J65" s="406">
        <v>0</v>
      </c>
    </row>
    <row r="66" spans="1:10" ht="78.75">
      <c r="A66" s="420" t="s">
        <v>618</v>
      </c>
      <c r="B66" s="421" t="s">
        <v>619</v>
      </c>
      <c r="C66" s="422" t="s">
        <v>620</v>
      </c>
      <c r="D66" s="423" t="s">
        <v>621</v>
      </c>
      <c r="E66" s="424" t="s">
        <v>621</v>
      </c>
      <c r="F66" s="422" t="s">
        <v>621</v>
      </c>
      <c r="G66" s="423" t="s">
        <v>621</v>
      </c>
      <c r="H66" s="423" t="s">
        <v>621</v>
      </c>
      <c r="I66" s="423" t="s">
        <v>621</v>
      </c>
      <c r="J66" s="425" t="s">
        <v>621</v>
      </c>
    </row>
    <row r="67" spans="1:10" ht="78.75">
      <c r="A67" s="480" t="s">
        <v>622</v>
      </c>
      <c r="B67" s="663" t="s">
        <v>623</v>
      </c>
      <c r="C67" s="664"/>
      <c r="D67" s="665"/>
      <c r="E67" s="665" t="s">
        <v>624</v>
      </c>
      <c r="F67" s="664" t="s">
        <v>625</v>
      </c>
      <c r="G67" s="665" t="s">
        <v>626</v>
      </c>
      <c r="H67" s="665" t="s">
        <v>626</v>
      </c>
      <c r="I67" s="665" t="s">
        <v>626</v>
      </c>
      <c r="J67" s="665" t="s">
        <v>626</v>
      </c>
    </row>
    <row r="68" spans="1:10">
      <c r="A68" s="426" t="s">
        <v>541</v>
      </c>
      <c r="B68" s="427"/>
      <c r="C68" s="428">
        <v>151200</v>
      </c>
      <c r="D68" s="429">
        <v>0</v>
      </c>
      <c r="E68" s="429">
        <v>0</v>
      </c>
      <c r="F68" s="429">
        <v>0</v>
      </c>
      <c r="G68" s="429">
        <v>0</v>
      </c>
      <c r="H68" s="429">
        <v>0</v>
      </c>
      <c r="I68" s="429">
        <v>0</v>
      </c>
      <c r="J68" s="430">
        <v>0</v>
      </c>
    </row>
    <row r="69" spans="1:10">
      <c r="A69" s="370" t="s">
        <v>180</v>
      </c>
      <c r="B69" s="371"/>
      <c r="C69" s="372">
        <v>151200</v>
      </c>
      <c r="D69" s="373">
        <v>0</v>
      </c>
      <c r="E69" s="373">
        <v>0</v>
      </c>
      <c r="F69" s="373">
        <v>0</v>
      </c>
      <c r="G69" s="373">
        <v>0</v>
      </c>
      <c r="H69" s="373">
        <v>0</v>
      </c>
      <c r="I69" s="373">
        <v>0</v>
      </c>
      <c r="J69" s="390">
        <v>0</v>
      </c>
    </row>
    <row r="70" spans="1:10">
      <c r="A70" s="370" t="s">
        <v>542</v>
      </c>
      <c r="B70" s="371"/>
      <c r="C70" s="372">
        <v>0</v>
      </c>
      <c r="D70" s="373">
        <v>0</v>
      </c>
      <c r="E70" s="373">
        <v>0</v>
      </c>
      <c r="F70" s="373">
        <v>0</v>
      </c>
      <c r="G70" s="373">
        <v>0</v>
      </c>
      <c r="H70" s="373">
        <v>0</v>
      </c>
      <c r="I70" s="373">
        <v>0</v>
      </c>
      <c r="J70" s="390">
        <v>0</v>
      </c>
    </row>
    <row r="71" spans="1:10" ht="15.75" thickBot="1">
      <c r="A71" s="380" t="s">
        <v>543</v>
      </c>
      <c r="B71" s="381"/>
      <c r="C71" s="382">
        <v>0</v>
      </c>
      <c r="D71" s="383">
        <v>0</v>
      </c>
      <c r="E71" s="383">
        <v>0</v>
      </c>
      <c r="F71" s="383">
        <v>0</v>
      </c>
      <c r="G71" s="383">
        <v>0</v>
      </c>
      <c r="H71" s="383">
        <v>0</v>
      </c>
      <c r="I71" s="383">
        <v>0</v>
      </c>
      <c r="J71" s="403">
        <v>0</v>
      </c>
    </row>
    <row r="72" spans="1:10" ht="247.5">
      <c r="A72" s="1074" t="s">
        <v>627</v>
      </c>
      <c r="B72" s="323" t="s">
        <v>628</v>
      </c>
      <c r="C72" s="407" t="s">
        <v>629</v>
      </c>
      <c r="D72" s="407" t="s">
        <v>630</v>
      </c>
      <c r="E72" s="407" t="s">
        <v>630</v>
      </c>
      <c r="F72" s="431" t="s">
        <v>630</v>
      </c>
      <c r="G72" s="432" t="s">
        <v>630</v>
      </c>
      <c r="H72" s="432" t="s">
        <v>630</v>
      </c>
      <c r="I72" s="432" t="s">
        <v>630</v>
      </c>
      <c r="J72" s="433" t="s">
        <v>630</v>
      </c>
    </row>
    <row r="73" spans="1:10" ht="67.5">
      <c r="A73" s="1075"/>
      <c r="B73" s="323" t="s">
        <v>631</v>
      </c>
      <c r="C73" s="414" t="s">
        <v>632</v>
      </c>
      <c r="D73" s="414" t="s">
        <v>632</v>
      </c>
      <c r="E73" s="414" t="s">
        <v>632</v>
      </c>
      <c r="F73" s="415" t="s">
        <v>632</v>
      </c>
      <c r="G73" s="415" t="s">
        <v>632</v>
      </c>
      <c r="H73" s="415" t="s">
        <v>632</v>
      </c>
      <c r="I73" s="415" t="s">
        <v>632</v>
      </c>
      <c r="J73" s="416" t="s">
        <v>632</v>
      </c>
    </row>
    <row r="74" spans="1:10" ht="169.5" thickBot="1">
      <c r="A74" s="1076"/>
      <c r="B74" s="329" t="s">
        <v>633</v>
      </c>
      <c r="C74" s="417" t="s">
        <v>634</v>
      </c>
      <c r="D74" s="417" t="s">
        <v>635</v>
      </c>
      <c r="E74" s="417" t="s">
        <v>636</v>
      </c>
      <c r="F74" s="418" t="s">
        <v>636</v>
      </c>
      <c r="G74" s="418" t="s">
        <v>636</v>
      </c>
      <c r="H74" s="418" t="s">
        <v>637</v>
      </c>
      <c r="I74" s="417" t="s">
        <v>637</v>
      </c>
      <c r="J74" s="419" t="s">
        <v>637</v>
      </c>
    </row>
    <row r="75" spans="1:10">
      <c r="A75" s="366" t="s">
        <v>541</v>
      </c>
      <c r="B75" s="367"/>
      <c r="C75" s="369"/>
      <c r="D75" s="369">
        <f>SUM(D76:D78)</f>
        <v>0</v>
      </c>
      <c r="E75" s="369">
        <f>SUM(E76:E78)</f>
        <v>0</v>
      </c>
      <c r="F75" s="369">
        <f>SUM(F76:F78)</f>
        <v>0</v>
      </c>
      <c r="G75" s="369">
        <f>SUM(G76:G78)</f>
        <v>0</v>
      </c>
      <c r="H75" s="369">
        <f t="shared" ref="H75:J75" si="8">SUM(H76:H78)</f>
        <v>0</v>
      </c>
      <c r="I75" s="369">
        <f t="shared" si="8"/>
        <v>0</v>
      </c>
      <c r="J75" s="405">
        <f t="shared" si="8"/>
        <v>0</v>
      </c>
    </row>
    <row r="76" spans="1:10">
      <c r="A76" s="370" t="s">
        <v>180</v>
      </c>
      <c r="B76" s="371"/>
      <c r="C76" s="373"/>
      <c r="D76" s="373">
        <f t="shared" ref="D76:J78" si="9">D81+D86+D92+D97</f>
        <v>0</v>
      </c>
      <c r="E76" s="373">
        <f t="shared" si="9"/>
        <v>0</v>
      </c>
      <c r="F76" s="373">
        <f t="shared" si="9"/>
        <v>0</v>
      </c>
      <c r="G76" s="373">
        <f t="shared" si="9"/>
        <v>0</v>
      </c>
      <c r="H76" s="373">
        <f t="shared" si="9"/>
        <v>0</v>
      </c>
      <c r="I76" s="373">
        <f t="shared" si="9"/>
        <v>0</v>
      </c>
      <c r="J76" s="376">
        <f t="shared" si="9"/>
        <v>0</v>
      </c>
    </row>
    <row r="77" spans="1:10">
      <c r="A77" s="370" t="s">
        <v>542</v>
      </c>
      <c r="B77" s="371"/>
      <c r="C77" s="373"/>
      <c r="D77" s="373">
        <f t="shared" si="9"/>
        <v>0</v>
      </c>
      <c r="E77" s="373">
        <f t="shared" si="9"/>
        <v>0</v>
      </c>
      <c r="F77" s="373">
        <f t="shared" si="9"/>
        <v>0</v>
      </c>
      <c r="G77" s="373">
        <f t="shared" si="9"/>
        <v>0</v>
      </c>
      <c r="H77" s="373">
        <f t="shared" si="9"/>
        <v>0</v>
      </c>
      <c r="I77" s="373">
        <f t="shared" si="9"/>
        <v>0</v>
      </c>
      <c r="J77" s="376">
        <f t="shared" si="9"/>
        <v>0</v>
      </c>
    </row>
    <row r="78" spans="1:10" ht="15.75" thickBot="1">
      <c r="A78" s="380" t="s">
        <v>543</v>
      </c>
      <c r="B78" s="381"/>
      <c r="C78" s="383"/>
      <c r="D78" s="383">
        <f t="shared" si="9"/>
        <v>0</v>
      </c>
      <c r="E78" s="383">
        <f t="shared" si="9"/>
        <v>0</v>
      </c>
      <c r="F78" s="383">
        <f t="shared" si="9"/>
        <v>0</v>
      </c>
      <c r="G78" s="383">
        <f t="shared" si="9"/>
        <v>0</v>
      </c>
      <c r="H78" s="383">
        <f t="shared" si="9"/>
        <v>0</v>
      </c>
      <c r="I78" s="383">
        <f t="shared" si="9"/>
        <v>0</v>
      </c>
      <c r="J78" s="406">
        <f t="shared" si="9"/>
        <v>0</v>
      </c>
    </row>
    <row r="79" spans="1:10" ht="135.75" thickBot="1">
      <c r="A79" s="434" t="s">
        <v>638</v>
      </c>
      <c r="B79" s="435" t="s">
        <v>639</v>
      </c>
      <c r="C79" s="436" t="s">
        <v>640</v>
      </c>
      <c r="D79" s="436" t="s">
        <v>640</v>
      </c>
      <c r="E79" s="436" t="s">
        <v>640</v>
      </c>
      <c r="F79" s="666" t="s">
        <v>641</v>
      </c>
      <c r="G79" s="666" t="s">
        <v>641</v>
      </c>
      <c r="H79" s="666" t="s">
        <v>641</v>
      </c>
      <c r="I79" s="666" t="s">
        <v>641</v>
      </c>
      <c r="J79" s="666" t="s">
        <v>641</v>
      </c>
    </row>
    <row r="80" spans="1:10">
      <c r="A80" s="366" t="s">
        <v>541</v>
      </c>
      <c r="B80" s="367"/>
      <c r="C80" s="369"/>
      <c r="D80" s="369">
        <f>SUM(D81:D83)</f>
        <v>0</v>
      </c>
      <c r="E80" s="369">
        <f>SUM(E81:E83)</f>
        <v>0</v>
      </c>
      <c r="F80" s="369">
        <f>SUM(F81:F83)</f>
        <v>0</v>
      </c>
      <c r="G80" s="369">
        <f>SUM(G81:G83)</f>
        <v>0</v>
      </c>
      <c r="H80" s="369">
        <f t="shared" ref="H80:J80" si="10">SUM(H81:H83)</f>
        <v>0</v>
      </c>
      <c r="I80" s="369">
        <f t="shared" si="10"/>
        <v>0</v>
      </c>
      <c r="J80" s="405">
        <f t="shared" si="10"/>
        <v>0</v>
      </c>
    </row>
    <row r="81" spans="1:10">
      <c r="A81" s="370" t="s">
        <v>180</v>
      </c>
      <c r="B81" s="371"/>
      <c r="C81" s="373"/>
      <c r="D81" s="373">
        <v>0</v>
      </c>
      <c r="E81" s="373">
        <v>0</v>
      </c>
      <c r="F81" s="373">
        <v>0</v>
      </c>
      <c r="G81" s="373">
        <v>0</v>
      </c>
      <c r="H81" s="373">
        <v>0</v>
      </c>
      <c r="I81" s="373">
        <v>0</v>
      </c>
      <c r="J81" s="376">
        <v>0</v>
      </c>
    </row>
    <row r="82" spans="1:10">
      <c r="A82" s="370" t="s">
        <v>542</v>
      </c>
      <c r="B82" s="371"/>
      <c r="C82" s="373"/>
      <c r="D82" s="373">
        <v>0</v>
      </c>
      <c r="E82" s="373">
        <v>0</v>
      </c>
      <c r="F82" s="373">
        <v>0</v>
      </c>
      <c r="G82" s="373">
        <v>0</v>
      </c>
      <c r="H82" s="373">
        <v>0</v>
      </c>
      <c r="I82" s="373">
        <v>0</v>
      </c>
      <c r="J82" s="376">
        <v>0</v>
      </c>
    </row>
    <row r="83" spans="1:10" ht="15.75" thickBot="1">
      <c r="A83" s="380" t="s">
        <v>543</v>
      </c>
      <c r="B83" s="381"/>
      <c r="C83" s="383"/>
      <c r="D83" s="383">
        <v>0</v>
      </c>
      <c r="E83" s="383">
        <v>0</v>
      </c>
      <c r="F83" s="383">
        <v>0</v>
      </c>
      <c r="G83" s="383">
        <v>0</v>
      </c>
      <c r="H83" s="383">
        <v>0</v>
      </c>
      <c r="I83" s="383">
        <v>0</v>
      </c>
      <c r="J83" s="406">
        <v>0</v>
      </c>
    </row>
    <row r="84" spans="1:10" ht="68.25" thickBot="1">
      <c r="A84" s="667"/>
      <c r="B84" s="668" t="s">
        <v>642</v>
      </c>
      <c r="C84" s="474" t="s">
        <v>643</v>
      </c>
      <c r="D84" s="474" t="s">
        <v>643</v>
      </c>
      <c r="E84" s="474" t="s">
        <v>643</v>
      </c>
      <c r="F84" s="474" t="s">
        <v>643</v>
      </c>
      <c r="G84" s="474" t="s">
        <v>643</v>
      </c>
      <c r="H84" s="474" t="s">
        <v>643</v>
      </c>
      <c r="I84" s="474" t="s">
        <v>643</v>
      </c>
      <c r="J84" s="669" t="s">
        <v>643</v>
      </c>
    </row>
    <row r="85" spans="1:10">
      <c r="A85" s="366" t="s">
        <v>541</v>
      </c>
      <c r="B85" s="367"/>
      <c r="C85" s="369"/>
      <c r="D85" s="369">
        <f>SUM(D86:D88)</f>
        <v>0</v>
      </c>
      <c r="E85" s="369">
        <f>SUM(E86:E88)</f>
        <v>0</v>
      </c>
      <c r="F85" s="369">
        <f>SUM(F86:F88)</f>
        <v>0</v>
      </c>
      <c r="G85" s="369">
        <f>SUM(G86:G88)</f>
        <v>0</v>
      </c>
      <c r="H85" s="369">
        <f t="shared" ref="H85:J85" si="11">SUM(H86:H88)</f>
        <v>0</v>
      </c>
      <c r="I85" s="369">
        <f t="shared" si="11"/>
        <v>0</v>
      </c>
      <c r="J85" s="405">
        <f t="shared" si="11"/>
        <v>0</v>
      </c>
    </row>
    <row r="86" spans="1:10">
      <c r="A86" s="370" t="s">
        <v>180</v>
      </c>
      <c r="B86" s="371"/>
      <c r="C86" s="373"/>
      <c r="D86" s="373">
        <v>0</v>
      </c>
      <c r="E86" s="373">
        <v>0</v>
      </c>
      <c r="F86" s="373">
        <v>0</v>
      </c>
      <c r="G86" s="373">
        <v>0</v>
      </c>
      <c r="H86" s="373">
        <v>0</v>
      </c>
      <c r="I86" s="373">
        <v>0</v>
      </c>
      <c r="J86" s="376">
        <v>0</v>
      </c>
    </row>
    <row r="87" spans="1:10">
      <c r="A87" s="370" t="s">
        <v>542</v>
      </c>
      <c r="B87" s="371"/>
      <c r="C87" s="373"/>
      <c r="D87" s="373">
        <v>0</v>
      </c>
      <c r="E87" s="373">
        <v>0</v>
      </c>
      <c r="F87" s="373">
        <v>0</v>
      </c>
      <c r="G87" s="373">
        <v>0</v>
      </c>
      <c r="H87" s="373">
        <v>0</v>
      </c>
      <c r="I87" s="373">
        <v>0</v>
      </c>
      <c r="J87" s="376">
        <v>0</v>
      </c>
    </row>
    <row r="88" spans="1:10" ht="15.75" thickBot="1">
      <c r="A88" s="380" t="s">
        <v>543</v>
      </c>
      <c r="B88" s="381"/>
      <c r="C88" s="383"/>
      <c r="D88" s="383">
        <v>0</v>
      </c>
      <c r="E88" s="383">
        <v>0</v>
      </c>
      <c r="F88" s="383">
        <v>0</v>
      </c>
      <c r="G88" s="383">
        <v>0</v>
      </c>
      <c r="H88" s="383">
        <v>0</v>
      </c>
      <c r="I88" s="383">
        <v>0</v>
      </c>
      <c r="J88" s="406">
        <v>0</v>
      </c>
    </row>
    <row r="89" spans="1:10" ht="112.5">
      <c r="A89" s="1060" t="s">
        <v>644</v>
      </c>
      <c r="B89" s="437" t="s">
        <v>645</v>
      </c>
      <c r="C89" s="438" t="s">
        <v>646</v>
      </c>
      <c r="D89" s="438" t="s">
        <v>646</v>
      </c>
      <c r="E89" s="438" t="s">
        <v>646</v>
      </c>
      <c r="F89" s="438" t="s">
        <v>646</v>
      </c>
      <c r="G89" s="438" t="s">
        <v>646</v>
      </c>
      <c r="H89" s="438" t="s">
        <v>647</v>
      </c>
      <c r="I89" s="438" t="s">
        <v>647</v>
      </c>
      <c r="J89" s="438" t="s">
        <v>647</v>
      </c>
    </row>
    <row r="90" spans="1:10" ht="158.25" thickBot="1">
      <c r="A90" s="1062"/>
      <c r="B90" s="329" t="s">
        <v>648</v>
      </c>
      <c r="C90" s="439"/>
      <c r="D90" s="439"/>
      <c r="E90" s="439" t="s">
        <v>649</v>
      </c>
      <c r="F90" s="439" t="s">
        <v>650</v>
      </c>
      <c r="G90" s="439" t="s">
        <v>651</v>
      </c>
      <c r="H90" s="439" t="s">
        <v>651</v>
      </c>
      <c r="I90" s="439" t="s">
        <v>651</v>
      </c>
      <c r="J90" s="439" t="s">
        <v>651</v>
      </c>
    </row>
    <row r="91" spans="1:10">
      <c r="A91" s="366" t="s">
        <v>541</v>
      </c>
      <c r="B91" s="367"/>
      <c r="C91" s="369"/>
      <c r="D91" s="369">
        <f>SUM(D92:D94)</f>
        <v>0</v>
      </c>
      <c r="E91" s="369">
        <f>SUM(E92:E94)</f>
        <v>0</v>
      </c>
      <c r="F91" s="369">
        <f>SUM(F92:F94)</f>
        <v>0</v>
      </c>
      <c r="G91" s="369">
        <f>SUM(G92:G94)</f>
        <v>0</v>
      </c>
      <c r="H91" s="369">
        <f t="shared" ref="H91:J91" si="12">SUM(H92:H94)</f>
        <v>0</v>
      </c>
      <c r="I91" s="369">
        <f t="shared" si="12"/>
        <v>0</v>
      </c>
      <c r="J91" s="405">
        <f t="shared" si="12"/>
        <v>0</v>
      </c>
    </row>
    <row r="92" spans="1:10">
      <c r="A92" s="370" t="s">
        <v>180</v>
      </c>
      <c r="B92" s="371"/>
      <c r="C92" s="373"/>
      <c r="D92" s="373">
        <v>0</v>
      </c>
      <c r="E92" s="373">
        <v>0</v>
      </c>
      <c r="F92" s="373">
        <v>0</v>
      </c>
      <c r="G92" s="373">
        <v>0</v>
      </c>
      <c r="H92" s="373">
        <v>0</v>
      </c>
      <c r="I92" s="373">
        <v>0</v>
      </c>
      <c r="J92" s="376">
        <v>0</v>
      </c>
    </row>
    <row r="93" spans="1:10">
      <c r="A93" s="370" t="s">
        <v>542</v>
      </c>
      <c r="B93" s="371"/>
      <c r="C93" s="373"/>
      <c r="D93" s="373">
        <v>0</v>
      </c>
      <c r="E93" s="373">
        <v>0</v>
      </c>
      <c r="F93" s="373">
        <v>0</v>
      </c>
      <c r="G93" s="373">
        <v>0</v>
      </c>
      <c r="H93" s="373">
        <v>0</v>
      </c>
      <c r="I93" s="373">
        <v>0</v>
      </c>
      <c r="J93" s="376">
        <v>0</v>
      </c>
    </row>
    <row r="94" spans="1:10" ht="15.75" thickBot="1">
      <c r="A94" s="380" t="s">
        <v>543</v>
      </c>
      <c r="B94" s="381"/>
      <c r="C94" s="383"/>
      <c r="D94" s="383">
        <v>0</v>
      </c>
      <c r="E94" s="383">
        <v>0</v>
      </c>
      <c r="F94" s="383">
        <v>0</v>
      </c>
      <c r="G94" s="383">
        <v>0</v>
      </c>
      <c r="H94" s="383">
        <v>0</v>
      </c>
      <c r="I94" s="383">
        <v>0</v>
      </c>
      <c r="J94" s="406">
        <v>0</v>
      </c>
    </row>
    <row r="95" spans="1:10" ht="147" thickBot="1">
      <c r="A95" s="434" t="s">
        <v>652</v>
      </c>
      <c r="B95" s="440" t="s">
        <v>653</v>
      </c>
      <c r="C95" s="436" t="s">
        <v>654</v>
      </c>
      <c r="D95" s="436" t="s">
        <v>655</v>
      </c>
      <c r="E95" s="436" t="s">
        <v>656</v>
      </c>
      <c r="F95" s="441" t="s">
        <v>657</v>
      </c>
      <c r="G95" s="441" t="s">
        <v>657</v>
      </c>
      <c r="H95" s="442" t="s">
        <v>658</v>
      </c>
      <c r="I95" s="442" t="s">
        <v>658</v>
      </c>
      <c r="J95" s="443" t="s">
        <v>658</v>
      </c>
    </row>
    <row r="96" spans="1:10">
      <c r="A96" s="366" t="s">
        <v>541</v>
      </c>
      <c r="B96" s="367"/>
      <c r="C96" s="369"/>
      <c r="D96" s="369">
        <f>SUM(D97:D99)</f>
        <v>0</v>
      </c>
      <c r="E96" s="369">
        <f>SUM(E97:E99)</f>
        <v>0</v>
      </c>
      <c r="F96" s="369">
        <f>SUM(F97:F99)</f>
        <v>0</v>
      </c>
      <c r="G96" s="369">
        <f>SUM(G97:G99)</f>
        <v>0</v>
      </c>
      <c r="H96" s="444"/>
      <c r="I96" s="444"/>
      <c r="J96" s="405">
        <f t="shared" ref="J96" si="13">SUM(J97:J99)</f>
        <v>0</v>
      </c>
    </row>
    <row r="97" spans="1:10">
      <c r="A97" s="370" t="s">
        <v>180</v>
      </c>
      <c r="B97" s="371"/>
      <c r="C97" s="373"/>
      <c r="D97" s="373">
        <v>0</v>
      </c>
      <c r="E97" s="373">
        <v>0</v>
      </c>
      <c r="F97" s="373">
        <v>0</v>
      </c>
      <c r="G97" s="373">
        <v>0</v>
      </c>
      <c r="H97" s="375"/>
      <c r="I97" s="375"/>
      <c r="J97" s="376">
        <v>0</v>
      </c>
    </row>
    <row r="98" spans="1:10">
      <c r="A98" s="370" t="s">
        <v>542</v>
      </c>
      <c r="B98" s="371"/>
      <c r="C98" s="373"/>
      <c r="D98" s="373">
        <v>0</v>
      </c>
      <c r="E98" s="373">
        <v>0</v>
      </c>
      <c r="F98" s="373">
        <v>0</v>
      </c>
      <c r="G98" s="373">
        <v>0</v>
      </c>
      <c r="H98" s="375"/>
      <c r="I98" s="375"/>
      <c r="J98" s="376">
        <v>0</v>
      </c>
    </row>
    <row r="99" spans="1:10" ht="15.75" thickBot="1">
      <c r="A99" s="380" t="s">
        <v>543</v>
      </c>
      <c r="B99" s="381"/>
      <c r="C99" s="383"/>
      <c r="D99" s="383">
        <v>0</v>
      </c>
      <c r="E99" s="383">
        <v>0</v>
      </c>
      <c r="F99" s="383">
        <v>0</v>
      </c>
      <c r="G99" s="383">
        <v>0</v>
      </c>
      <c r="H99" s="445"/>
      <c r="I99" s="446"/>
      <c r="J99" s="406">
        <v>0</v>
      </c>
    </row>
    <row r="100" spans="1:10" ht="78.75">
      <c r="A100" s="1077" t="s">
        <v>659</v>
      </c>
      <c r="B100" s="437" t="s">
        <v>660</v>
      </c>
      <c r="C100" s="447" t="s">
        <v>661</v>
      </c>
      <c r="D100" s="447" t="s">
        <v>661</v>
      </c>
      <c r="E100" s="447" t="s">
        <v>661</v>
      </c>
      <c r="F100" s="448" t="s">
        <v>661</v>
      </c>
      <c r="G100" s="448" t="s">
        <v>661</v>
      </c>
      <c r="H100" s="448" t="s">
        <v>661</v>
      </c>
      <c r="I100" s="448" t="s">
        <v>661</v>
      </c>
      <c r="J100" s="449" t="s">
        <v>661</v>
      </c>
    </row>
    <row r="101" spans="1:10" ht="79.5" thickBot="1">
      <c r="A101" s="1078"/>
      <c r="B101" s="329" t="s">
        <v>662</v>
      </c>
      <c r="C101" s="450" t="s">
        <v>663</v>
      </c>
      <c r="D101" s="450" t="s">
        <v>664</v>
      </c>
      <c r="E101" s="450" t="s">
        <v>665</v>
      </c>
      <c r="F101" s="451" t="s">
        <v>666</v>
      </c>
      <c r="G101" s="451" t="s">
        <v>667</v>
      </c>
      <c r="H101" s="451" t="s">
        <v>668</v>
      </c>
      <c r="I101" s="451" t="s">
        <v>669</v>
      </c>
      <c r="J101" s="452" t="s">
        <v>670</v>
      </c>
    </row>
    <row r="102" spans="1:10">
      <c r="A102" s="366" t="s">
        <v>541</v>
      </c>
      <c r="B102" s="367"/>
      <c r="C102" s="368">
        <v>200000</v>
      </c>
      <c r="D102" s="369">
        <v>0</v>
      </c>
      <c r="E102" s="369">
        <v>0</v>
      </c>
      <c r="F102" s="369">
        <v>10000</v>
      </c>
      <c r="G102" s="369">
        <v>10000</v>
      </c>
      <c r="H102" s="369">
        <v>10000</v>
      </c>
      <c r="I102" s="369">
        <v>10000</v>
      </c>
      <c r="J102" s="402">
        <v>10000</v>
      </c>
    </row>
    <row r="103" spans="1:10">
      <c r="A103" s="370" t="s">
        <v>180</v>
      </c>
      <c r="B103" s="371"/>
      <c r="C103" s="372">
        <v>150000</v>
      </c>
      <c r="D103" s="373">
        <v>0</v>
      </c>
      <c r="E103" s="373">
        <v>0</v>
      </c>
      <c r="F103" s="373">
        <v>10000</v>
      </c>
      <c r="G103" s="373">
        <v>10000</v>
      </c>
      <c r="H103" s="373">
        <v>10000</v>
      </c>
      <c r="I103" s="373">
        <v>10000</v>
      </c>
      <c r="J103" s="390">
        <v>10000</v>
      </c>
    </row>
    <row r="104" spans="1:10">
      <c r="A104" s="370" t="s">
        <v>542</v>
      </c>
      <c r="B104" s="371"/>
      <c r="C104" s="372">
        <v>0</v>
      </c>
      <c r="D104" s="373">
        <v>0</v>
      </c>
      <c r="E104" s="373">
        <v>0</v>
      </c>
      <c r="F104" s="373">
        <v>0</v>
      </c>
      <c r="G104" s="373">
        <v>0</v>
      </c>
      <c r="H104" s="373">
        <v>0</v>
      </c>
      <c r="I104" s="373">
        <v>0</v>
      </c>
      <c r="J104" s="390">
        <v>0</v>
      </c>
    </row>
    <row r="105" spans="1:10" ht="15.75" thickBot="1">
      <c r="A105" s="380" t="s">
        <v>543</v>
      </c>
      <c r="B105" s="381"/>
      <c r="C105" s="382">
        <v>50000</v>
      </c>
      <c r="D105" s="383">
        <v>0</v>
      </c>
      <c r="E105" s="383">
        <v>0</v>
      </c>
      <c r="F105" s="383">
        <v>0</v>
      </c>
      <c r="G105" s="383">
        <v>0</v>
      </c>
      <c r="H105" s="383">
        <v>0</v>
      </c>
      <c r="I105" s="383">
        <v>0</v>
      </c>
      <c r="J105" s="403">
        <v>0</v>
      </c>
    </row>
    <row r="106" spans="1:10" ht="56.25">
      <c r="A106" s="1060" t="s">
        <v>671</v>
      </c>
      <c r="B106" s="410" t="s">
        <v>672</v>
      </c>
      <c r="C106" s="438" t="s">
        <v>673</v>
      </c>
      <c r="D106" s="438" t="s">
        <v>674</v>
      </c>
      <c r="E106" s="438" t="s">
        <v>674</v>
      </c>
      <c r="F106" s="453" t="s">
        <v>674</v>
      </c>
      <c r="G106" s="453" t="s">
        <v>674</v>
      </c>
      <c r="H106" s="453" t="s">
        <v>674</v>
      </c>
      <c r="I106" s="453" t="s">
        <v>674</v>
      </c>
      <c r="J106" s="454" t="s">
        <v>674</v>
      </c>
    </row>
    <row r="107" spans="1:10" ht="51">
      <c r="A107" s="1061"/>
      <c r="B107" s="323" t="s">
        <v>675</v>
      </c>
      <c r="C107" s="455" t="s">
        <v>676</v>
      </c>
      <c r="D107" s="455" t="s">
        <v>676</v>
      </c>
      <c r="E107" s="455" t="s">
        <v>677</v>
      </c>
      <c r="F107" s="456" t="s">
        <v>677</v>
      </c>
      <c r="G107" s="456" t="s">
        <v>677</v>
      </c>
      <c r="H107" s="456" t="s">
        <v>677</v>
      </c>
      <c r="I107" s="456" t="s">
        <v>677</v>
      </c>
      <c r="J107" s="457" t="s">
        <v>677</v>
      </c>
    </row>
    <row r="108" spans="1:10" ht="57" thickBot="1">
      <c r="A108" s="1062"/>
      <c r="B108" s="329" t="s">
        <v>678</v>
      </c>
      <c r="C108" s="458" t="s">
        <v>679</v>
      </c>
      <c r="D108" s="458" t="s">
        <v>679</v>
      </c>
      <c r="E108" s="458" t="s">
        <v>679</v>
      </c>
      <c r="F108" s="458" t="s">
        <v>679</v>
      </c>
      <c r="G108" s="458" t="s">
        <v>680</v>
      </c>
      <c r="H108" s="458" t="s">
        <v>680</v>
      </c>
      <c r="I108" s="458" t="s">
        <v>680</v>
      </c>
      <c r="J108" s="459" t="s">
        <v>680</v>
      </c>
    </row>
    <row r="109" spans="1:10">
      <c r="A109" s="366" t="s">
        <v>541</v>
      </c>
      <c r="B109" s="367"/>
      <c r="C109" s="368">
        <v>50000</v>
      </c>
      <c r="D109" s="369">
        <v>0</v>
      </c>
      <c r="E109" s="369">
        <v>0</v>
      </c>
      <c r="F109" s="369">
        <v>5000</v>
      </c>
      <c r="G109" s="369">
        <v>5000</v>
      </c>
      <c r="H109" s="369">
        <v>5000</v>
      </c>
      <c r="I109" s="369">
        <v>5000</v>
      </c>
      <c r="J109" s="402">
        <v>5000</v>
      </c>
    </row>
    <row r="110" spans="1:10">
      <c r="A110" s="370" t="s">
        <v>180</v>
      </c>
      <c r="B110" s="371"/>
      <c r="C110" s="372">
        <v>0</v>
      </c>
      <c r="D110" s="373">
        <v>0</v>
      </c>
      <c r="E110" s="373">
        <v>0</v>
      </c>
      <c r="F110" s="373">
        <v>5000</v>
      </c>
      <c r="G110" s="373">
        <v>5000</v>
      </c>
      <c r="H110" s="373">
        <v>5000</v>
      </c>
      <c r="I110" s="373">
        <v>5000</v>
      </c>
      <c r="J110" s="390">
        <v>5000</v>
      </c>
    </row>
    <row r="111" spans="1:10" ht="15.75" thickBot="1">
      <c r="A111" s="370" t="s">
        <v>542</v>
      </c>
      <c r="B111" s="371"/>
      <c r="C111" s="372">
        <v>0</v>
      </c>
      <c r="D111" s="373">
        <v>0</v>
      </c>
      <c r="E111" s="373">
        <v>0</v>
      </c>
      <c r="F111" s="373">
        <v>0</v>
      </c>
      <c r="G111" s="373">
        <v>0</v>
      </c>
      <c r="H111" s="373">
        <v>0</v>
      </c>
      <c r="I111" s="460">
        <v>0</v>
      </c>
      <c r="J111" s="390">
        <v>0</v>
      </c>
    </row>
    <row r="112" spans="1:10" ht="15.75" thickBot="1">
      <c r="A112" s="380" t="s">
        <v>543</v>
      </c>
      <c r="B112" s="381"/>
      <c r="C112" s="382">
        <v>50000</v>
      </c>
      <c r="D112" s="383">
        <v>0</v>
      </c>
      <c r="E112" s="383">
        <v>0</v>
      </c>
      <c r="F112" s="383">
        <v>0</v>
      </c>
      <c r="G112" s="383">
        <v>0</v>
      </c>
      <c r="H112" s="383">
        <v>0</v>
      </c>
      <c r="I112" s="383">
        <v>0</v>
      </c>
      <c r="J112" s="403">
        <v>0</v>
      </c>
    </row>
    <row r="113" spans="1:10" ht="57" thickBot="1">
      <c r="A113" s="420" t="s">
        <v>681</v>
      </c>
      <c r="B113" s="329" t="s">
        <v>682</v>
      </c>
      <c r="C113" s="455" t="s">
        <v>683</v>
      </c>
      <c r="D113" s="455" t="s">
        <v>683</v>
      </c>
      <c r="E113" s="455" t="s">
        <v>683</v>
      </c>
      <c r="F113" s="456" t="s">
        <v>683</v>
      </c>
      <c r="G113" s="456" t="s">
        <v>683</v>
      </c>
      <c r="H113" s="456" t="s">
        <v>683</v>
      </c>
      <c r="I113" s="456" t="s">
        <v>683</v>
      </c>
      <c r="J113" s="461" t="s">
        <v>683</v>
      </c>
    </row>
    <row r="114" spans="1:10" ht="33.75">
      <c r="A114" s="366" t="s">
        <v>541</v>
      </c>
      <c r="B114" s="367" t="s">
        <v>684</v>
      </c>
      <c r="C114" s="368">
        <v>150000</v>
      </c>
      <c r="D114" s="369">
        <v>0</v>
      </c>
      <c r="E114" s="369">
        <v>0</v>
      </c>
      <c r="F114" s="369">
        <v>5000</v>
      </c>
      <c r="G114" s="369">
        <v>5000</v>
      </c>
      <c r="H114" s="369">
        <v>5000</v>
      </c>
      <c r="I114" s="369">
        <v>5000</v>
      </c>
      <c r="J114" s="402">
        <v>5000</v>
      </c>
    </row>
    <row r="115" spans="1:10">
      <c r="A115" s="370" t="s">
        <v>180</v>
      </c>
      <c r="B115" s="371"/>
      <c r="C115" s="372">
        <v>150000</v>
      </c>
      <c r="D115" s="373">
        <v>0</v>
      </c>
      <c r="E115" s="373">
        <v>0</v>
      </c>
      <c r="F115" s="373">
        <v>5000</v>
      </c>
      <c r="G115" s="373">
        <v>5000</v>
      </c>
      <c r="H115" s="373">
        <v>5000</v>
      </c>
      <c r="I115" s="373">
        <v>5000</v>
      </c>
      <c r="J115" s="390">
        <v>5000</v>
      </c>
    </row>
    <row r="116" spans="1:10">
      <c r="A116" s="370" t="s">
        <v>542</v>
      </c>
      <c r="B116" s="371"/>
      <c r="C116" s="372">
        <v>0</v>
      </c>
      <c r="D116" s="373">
        <v>0</v>
      </c>
      <c r="E116" s="373">
        <v>0</v>
      </c>
      <c r="F116" s="373">
        <v>0</v>
      </c>
      <c r="G116" s="373">
        <v>0</v>
      </c>
      <c r="H116" s="373">
        <v>0</v>
      </c>
      <c r="I116" s="373">
        <v>0</v>
      </c>
      <c r="J116" s="390">
        <v>0</v>
      </c>
    </row>
    <row r="117" spans="1:10" ht="15.75" thickBot="1">
      <c r="A117" s="380" t="s">
        <v>543</v>
      </c>
      <c r="B117" s="381"/>
      <c r="C117" s="382">
        <v>0</v>
      </c>
      <c r="D117" s="383">
        <v>0</v>
      </c>
      <c r="E117" s="383">
        <v>0</v>
      </c>
      <c r="F117" s="383">
        <v>0</v>
      </c>
      <c r="G117" s="383">
        <v>0</v>
      </c>
      <c r="H117" s="383">
        <v>0</v>
      </c>
      <c r="I117" s="383">
        <v>0</v>
      </c>
      <c r="J117" s="403">
        <v>0</v>
      </c>
    </row>
    <row r="118" spans="1:10" ht="113.25" thickBot="1">
      <c r="A118" s="420" t="s">
        <v>685</v>
      </c>
      <c r="B118" s="329" t="s">
        <v>686</v>
      </c>
      <c r="C118" s="455" t="s">
        <v>687</v>
      </c>
      <c r="D118" s="455" t="s">
        <v>687</v>
      </c>
      <c r="E118" s="462" t="s">
        <v>688</v>
      </c>
      <c r="F118" s="462" t="s">
        <v>688</v>
      </c>
      <c r="G118" s="462" t="s">
        <v>688</v>
      </c>
      <c r="H118" s="462" t="s">
        <v>688</v>
      </c>
      <c r="I118" s="462" t="s">
        <v>688</v>
      </c>
      <c r="J118" s="443" t="s">
        <v>688</v>
      </c>
    </row>
    <row r="119" spans="1:10">
      <c r="A119" s="366" t="s">
        <v>541</v>
      </c>
      <c r="B119" s="367"/>
      <c r="C119" s="369"/>
      <c r="D119" s="369">
        <f>SUM(D120:D122)</f>
        <v>0</v>
      </c>
      <c r="E119" s="369">
        <f>SUM(E120:E122)</f>
        <v>0</v>
      </c>
      <c r="F119" s="369">
        <f>SUM(F120:F122)</f>
        <v>0</v>
      </c>
      <c r="G119" s="369">
        <f>SUM(G120:G122)</f>
        <v>0</v>
      </c>
      <c r="H119" s="369">
        <f t="shared" ref="H119:J119" si="14">SUM(H120:H122)</f>
        <v>0</v>
      </c>
      <c r="I119" s="369">
        <f t="shared" si="14"/>
        <v>0</v>
      </c>
      <c r="J119" s="405">
        <f t="shared" si="14"/>
        <v>0</v>
      </c>
    </row>
    <row r="120" spans="1:10">
      <c r="A120" s="370" t="s">
        <v>180</v>
      </c>
      <c r="B120" s="371"/>
      <c r="C120" s="373"/>
      <c r="D120" s="373">
        <v>0</v>
      </c>
      <c r="E120" s="373">
        <v>0</v>
      </c>
      <c r="F120" s="373">
        <v>0</v>
      </c>
      <c r="G120" s="373">
        <v>0</v>
      </c>
      <c r="H120" s="373">
        <v>0</v>
      </c>
      <c r="I120" s="373">
        <v>0</v>
      </c>
      <c r="J120" s="376">
        <v>0</v>
      </c>
    </row>
    <row r="121" spans="1:10">
      <c r="A121" s="370" t="s">
        <v>542</v>
      </c>
      <c r="B121" s="371"/>
      <c r="C121" s="373"/>
      <c r="D121" s="373">
        <v>0</v>
      </c>
      <c r="E121" s="373">
        <v>0</v>
      </c>
      <c r="F121" s="373">
        <v>0</v>
      </c>
      <c r="G121" s="373">
        <v>0</v>
      </c>
      <c r="H121" s="373">
        <v>0</v>
      </c>
      <c r="I121" s="373">
        <v>0</v>
      </c>
      <c r="J121" s="376">
        <v>0</v>
      </c>
    </row>
    <row r="122" spans="1:10" ht="15.75" thickBot="1">
      <c r="A122" s="380" t="s">
        <v>543</v>
      </c>
      <c r="B122" s="381"/>
      <c r="C122" s="383"/>
      <c r="D122" s="383">
        <v>0</v>
      </c>
      <c r="E122" s="383">
        <v>0</v>
      </c>
      <c r="F122" s="383">
        <v>0</v>
      </c>
      <c r="G122" s="383">
        <v>0</v>
      </c>
      <c r="H122" s="383">
        <v>0</v>
      </c>
      <c r="I122" s="383">
        <v>0</v>
      </c>
      <c r="J122" s="406">
        <v>0</v>
      </c>
    </row>
    <row r="123" spans="1:10" ht="115.5" thickBot="1">
      <c r="A123" s="434" t="s">
        <v>689</v>
      </c>
      <c r="B123" s="435" t="s">
        <v>690</v>
      </c>
      <c r="C123" s="436" t="s">
        <v>691</v>
      </c>
      <c r="D123" s="436" t="s">
        <v>692</v>
      </c>
      <c r="E123" s="436" t="s">
        <v>693</v>
      </c>
      <c r="F123" s="441" t="s">
        <v>694</v>
      </c>
      <c r="G123" s="441" t="s">
        <v>695</v>
      </c>
      <c r="H123" s="441" t="s">
        <v>696</v>
      </c>
      <c r="I123" s="441" t="s">
        <v>697</v>
      </c>
      <c r="J123" s="461" t="s">
        <v>698</v>
      </c>
    </row>
    <row r="124" spans="1:10">
      <c r="A124" s="366" t="s">
        <v>541</v>
      </c>
      <c r="B124" s="367"/>
      <c r="C124" s="369"/>
      <c r="D124" s="369">
        <f>SUM(D125:D127)</f>
        <v>0</v>
      </c>
      <c r="E124" s="369">
        <f>SUM(E125:E127)</f>
        <v>0</v>
      </c>
      <c r="F124" s="369">
        <f>SUM(F125:F127)</f>
        <v>0</v>
      </c>
      <c r="G124" s="369">
        <f>SUM(G125:G127)</f>
        <v>0</v>
      </c>
      <c r="H124" s="369">
        <f t="shared" ref="H124:J124" si="15">SUM(H125:H127)</f>
        <v>0</v>
      </c>
      <c r="I124" s="369">
        <f t="shared" si="15"/>
        <v>0</v>
      </c>
      <c r="J124" s="405">
        <f t="shared" si="15"/>
        <v>0</v>
      </c>
    </row>
    <row r="125" spans="1:10">
      <c r="A125" s="370" t="s">
        <v>180</v>
      </c>
      <c r="B125" s="371"/>
      <c r="C125" s="373"/>
      <c r="D125" s="373">
        <v>0</v>
      </c>
      <c r="E125" s="373">
        <v>0</v>
      </c>
      <c r="F125" s="373">
        <v>0</v>
      </c>
      <c r="G125" s="373">
        <v>0</v>
      </c>
      <c r="H125" s="373">
        <v>0</v>
      </c>
      <c r="I125" s="373">
        <v>0</v>
      </c>
      <c r="J125" s="376">
        <v>0</v>
      </c>
    </row>
    <row r="126" spans="1:10">
      <c r="A126" s="370" t="s">
        <v>542</v>
      </c>
      <c r="B126" s="371"/>
      <c r="C126" s="373"/>
      <c r="D126" s="373">
        <v>0</v>
      </c>
      <c r="E126" s="373">
        <v>0</v>
      </c>
      <c r="F126" s="373">
        <v>0</v>
      </c>
      <c r="G126" s="373">
        <v>0</v>
      </c>
      <c r="H126" s="373">
        <v>0</v>
      </c>
      <c r="I126" s="373">
        <v>0</v>
      </c>
      <c r="J126" s="376">
        <v>0</v>
      </c>
    </row>
    <row r="127" spans="1:10" ht="15.75" thickBot="1">
      <c r="A127" s="380" t="s">
        <v>543</v>
      </c>
      <c r="B127" s="381"/>
      <c r="C127" s="383"/>
      <c r="D127" s="383">
        <v>0</v>
      </c>
      <c r="E127" s="383">
        <v>0</v>
      </c>
      <c r="F127" s="383">
        <v>0</v>
      </c>
      <c r="G127" s="383">
        <v>0</v>
      </c>
      <c r="H127" s="383">
        <v>0</v>
      </c>
      <c r="I127" s="383">
        <v>0</v>
      </c>
      <c r="J127" s="406">
        <v>0</v>
      </c>
    </row>
    <row r="128" spans="1:10" ht="124.5" thickBot="1">
      <c r="A128" s="420" t="s">
        <v>699</v>
      </c>
      <c r="B128" s="329" t="s">
        <v>700</v>
      </c>
      <c r="C128" s="455" t="s">
        <v>701</v>
      </c>
      <c r="D128" s="455" t="s">
        <v>702</v>
      </c>
      <c r="E128" s="455" t="s">
        <v>703</v>
      </c>
      <c r="F128" s="455" t="s">
        <v>704</v>
      </c>
      <c r="G128" s="455" t="s">
        <v>705</v>
      </c>
      <c r="H128" s="455" t="s">
        <v>705</v>
      </c>
      <c r="I128" s="455" t="s">
        <v>705</v>
      </c>
      <c r="J128" s="461" t="s">
        <v>705</v>
      </c>
    </row>
    <row r="129" spans="1:10">
      <c r="A129" s="366" t="s">
        <v>541</v>
      </c>
      <c r="B129" s="367"/>
      <c r="C129" s="369"/>
      <c r="D129" s="369">
        <f>SUM(D130:D132)</f>
        <v>0</v>
      </c>
      <c r="E129" s="369">
        <f>SUM(E130:E132)</f>
        <v>0</v>
      </c>
      <c r="F129" s="369">
        <f>SUM(F130:F132)</f>
        <v>0</v>
      </c>
      <c r="G129" s="369">
        <f>SUM(G130:G132)</f>
        <v>0</v>
      </c>
      <c r="H129" s="369">
        <f t="shared" ref="H129:J129" si="16">SUM(H130:H132)</f>
        <v>0</v>
      </c>
      <c r="I129" s="369">
        <f t="shared" si="16"/>
        <v>0</v>
      </c>
      <c r="J129" s="405">
        <f t="shared" si="16"/>
        <v>0</v>
      </c>
    </row>
    <row r="130" spans="1:10">
      <c r="A130" s="370" t="s">
        <v>180</v>
      </c>
      <c r="B130" s="371"/>
      <c r="C130" s="373"/>
      <c r="D130" s="373">
        <v>0</v>
      </c>
      <c r="E130" s="373">
        <v>0</v>
      </c>
      <c r="F130" s="373">
        <v>0</v>
      </c>
      <c r="G130" s="373">
        <v>0</v>
      </c>
      <c r="H130" s="373">
        <v>0</v>
      </c>
      <c r="I130" s="373">
        <v>0</v>
      </c>
      <c r="J130" s="376">
        <v>0</v>
      </c>
    </row>
    <row r="131" spans="1:10">
      <c r="A131" s="370" t="s">
        <v>542</v>
      </c>
      <c r="B131" s="371"/>
      <c r="C131" s="373"/>
      <c r="D131" s="373">
        <v>0</v>
      </c>
      <c r="E131" s="373">
        <v>0</v>
      </c>
      <c r="F131" s="373">
        <v>0</v>
      </c>
      <c r="G131" s="373">
        <v>0</v>
      </c>
      <c r="H131" s="373">
        <v>0</v>
      </c>
      <c r="I131" s="373">
        <v>0</v>
      </c>
      <c r="J131" s="376">
        <v>0</v>
      </c>
    </row>
    <row r="132" spans="1:10" ht="15.75" thickBot="1">
      <c r="A132" s="380" t="s">
        <v>543</v>
      </c>
      <c r="B132" s="381"/>
      <c r="C132" s="383"/>
      <c r="D132" s="383">
        <v>0</v>
      </c>
      <c r="E132" s="383">
        <v>0</v>
      </c>
      <c r="F132" s="383">
        <v>0</v>
      </c>
      <c r="G132" s="383">
        <v>0</v>
      </c>
      <c r="H132" s="383">
        <v>0</v>
      </c>
      <c r="I132" s="383">
        <v>0</v>
      </c>
      <c r="J132" s="406">
        <v>0</v>
      </c>
    </row>
    <row r="133" spans="1:10" ht="90.75" thickBot="1">
      <c r="A133" s="434" t="s">
        <v>706</v>
      </c>
      <c r="B133" s="435" t="s">
        <v>707</v>
      </c>
      <c r="C133" s="436" t="s">
        <v>708</v>
      </c>
      <c r="D133" s="436" t="s">
        <v>709</v>
      </c>
      <c r="E133" s="436" t="s">
        <v>709</v>
      </c>
      <c r="F133" s="670" t="s">
        <v>710</v>
      </c>
      <c r="G133" s="670" t="s">
        <v>710</v>
      </c>
      <c r="H133" s="670" t="s">
        <v>710</v>
      </c>
      <c r="I133" s="670" t="s">
        <v>710</v>
      </c>
      <c r="J133" s="670" t="s">
        <v>710</v>
      </c>
    </row>
    <row r="134" spans="1:10">
      <c r="A134" s="366" t="s">
        <v>541</v>
      </c>
      <c r="B134" s="367"/>
      <c r="C134" s="369"/>
      <c r="D134" s="369">
        <f>SUM(D135:D137)</f>
        <v>0</v>
      </c>
      <c r="E134" s="369">
        <f>SUM(E135:E137)</f>
        <v>0</v>
      </c>
      <c r="F134" s="369">
        <f>SUM(F135:F137)</f>
        <v>0</v>
      </c>
      <c r="G134" s="369">
        <f>SUM(G135:G137)</f>
        <v>0</v>
      </c>
      <c r="H134" s="369">
        <f t="shared" ref="H134:J134" si="17">SUM(H135:H137)</f>
        <v>0</v>
      </c>
      <c r="I134" s="369">
        <f t="shared" si="17"/>
        <v>0</v>
      </c>
      <c r="J134" s="405">
        <f t="shared" si="17"/>
        <v>0</v>
      </c>
    </row>
    <row r="135" spans="1:10">
      <c r="A135" s="370" t="s">
        <v>180</v>
      </c>
      <c r="B135" s="371"/>
      <c r="C135" s="373"/>
      <c r="D135" s="373">
        <v>0</v>
      </c>
      <c r="E135" s="373">
        <v>0</v>
      </c>
      <c r="F135" s="373">
        <v>0</v>
      </c>
      <c r="G135" s="373">
        <v>0</v>
      </c>
      <c r="H135" s="373">
        <v>0</v>
      </c>
      <c r="I135" s="373">
        <v>0</v>
      </c>
      <c r="J135" s="376">
        <v>0</v>
      </c>
    </row>
    <row r="136" spans="1:10">
      <c r="A136" s="370" t="s">
        <v>542</v>
      </c>
      <c r="B136" s="371"/>
      <c r="C136" s="373"/>
      <c r="D136" s="373">
        <v>0</v>
      </c>
      <c r="E136" s="373">
        <v>0</v>
      </c>
      <c r="F136" s="373">
        <v>0</v>
      </c>
      <c r="G136" s="373">
        <v>0</v>
      </c>
      <c r="H136" s="373">
        <v>0</v>
      </c>
      <c r="I136" s="373">
        <v>0</v>
      </c>
      <c r="J136" s="376">
        <v>0</v>
      </c>
    </row>
    <row r="137" spans="1:10" ht="15.75" thickBot="1">
      <c r="A137" s="380" t="s">
        <v>543</v>
      </c>
      <c r="B137" s="381"/>
      <c r="C137" s="383"/>
      <c r="D137" s="383">
        <v>0</v>
      </c>
      <c r="E137" s="383">
        <v>0</v>
      </c>
      <c r="F137" s="383">
        <v>0</v>
      </c>
      <c r="G137" s="383">
        <v>0</v>
      </c>
      <c r="H137" s="383">
        <v>0</v>
      </c>
      <c r="I137" s="383">
        <v>0</v>
      </c>
      <c r="J137" s="406">
        <v>0</v>
      </c>
    </row>
    <row r="138" spans="1:10" ht="135.75" thickBot="1">
      <c r="A138" s="434" t="s">
        <v>711</v>
      </c>
      <c r="B138" s="435" t="s">
        <v>712</v>
      </c>
      <c r="C138" s="436" t="s">
        <v>713</v>
      </c>
      <c r="D138" s="436" t="s">
        <v>713</v>
      </c>
      <c r="E138" s="436" t="s">
        <v>713</v>
      </c>
      <c r="F138" s="441" t="s">
        <v>713</v>
      </c>
      <c r="G138" s="441" t="s">
        <v>713</v>
      </c>
      <c r="H138" s="441" t="s">
        <v>713</v>
      </c>
      <c r="I138" s="441" t="s">
        <v>713</v>
      </c>
      <c r="J138" s="461" t="s">
        <v>713</v>
      </c>
    </row>
    <row r="139" spans="1:10">
      <c r="A139" s="366" t="s">
        <v>541</v>
      </c>
      <c r="B139" s="367"/>
      <c r="C139" s="369"/>
      <c r="D139" s="369">
        <f>SUM(D140:D142)</f>
        <v>0</v>
      </c>
      <c r="E139" s="369">
        <f>SUM(E140:E142)</f>
        <v>0</v>
      </c>
      <c r="F139" s="369">
        <f>SUM(F140:F142)</f>
        <v>0</v>
      </c>
      <c r="G139" s="369">
        <f>SUM(G140:G142)</f>
        <v>0</v>
      </c>
      <c r="H139" s="369">
        <f t="shared" ref="H139:J139" si="18">SUM(H140:H142)</f>
        <v>0</v>
      </c>
      <c r="I139" s="369">
        <f t="shared" si="18"/>
        <v>0</v>
      </c>
      <c r="J139" s="405">
        <f t="shared" si="18"/>
        <v>0</v>
      </c>
    </row>
    <row r="140" spans="1:10">
      <c r="A140" s="370" t="s">
        <v>180</v>
      </c>
      <c r="B140" s="371"/>
      <c r="C140" s="373"/>
      <c r="D140" s="373">
        <v>0</v>
      </c>
      <c r="E140" s="373">
        <v>0</v>
      </c>
      <c r="F140" s="373">
        <v>0</v>
      </c>
      <c r="G140" s="373">
        <v>0</v>
      </c>
      <c r="H140" s="373">
        <v>0</v>
      </c>
      <c r="I140" s="373">
        <v>0</v>
      </c>
      <c r="J140" s="376">
        <v>0</v>
      </c>
    </row>
    <row r="141" spans="1:10">
      <c r="A141" s="370" t="s">
        <v>542</v>
      </c>
      <c r="B141" s="371"/>
      <c r="C141" s="373"/>
      <c r="D141" s="373">
        <v>0</v>
      </c>
      <c r="E141" s="373">
        <v>0</v>
      </c>
      <c r="F141" s="373">
        <v>0</v>
      </c>
      <c r="G141" s="373">
        <v>0</v>
      </c>
      <c r="H141" s="373">
        <v>0</v>
      </c>
      <c r="I141" s="373">
        <v>0</v>
      </c>
      <c r="J141" s="376">
        <v>0</v>
      </c>
    </row>
    <row r="142" spans="1:10" ht="15.75" thickBot="1">
      <c r="A142" s="380" t="s">
        <v>543</v>
      </c>
      <c r="B142" s="381"/>
      <c r="C142" s="383"/>
      <c r="D142" s="383">
        <v>0</v>
      </c>
      <c r="E142" s="383">
        <v>0</v>
      </c>
      <c r="F142" s="383">
        <v>0</v>
      </c>
      <c r="G142" s="383">
        <v>0</v>
      </c>
      <c r="H142" s="383">
        <v>0</v>
      </c>
      <c r="I142" s="383">
        <v>0</v>
      </c>
      <c r="J142" s="406">
        <v>0</v>
      </c>
    </row>
    <row r="143" spans="1:10" ht="113.25" thickBot="1">
      <c r="A143" s="434" t="s">
        <v>714</v>
      </c>
      <c r="B143" s="435" t="s">
        <v>715</v>
      </c>
      <c r="C143" s="436" t="s">
        <v>716</v>
      </c>
      <c r="D143" s="436" t="s">
        <v>716</v>
      </c>
      <c r="E143" s="436" t="s">
        <v>716</v>
      </c>
      <c r="F143" s="441" t="s">
        <v>716</v>
      </c>
      <c r="G143" s="441" t="s">
        <v>717</v>
      </c>
      <c r="H143" s="441" t="s">
        <v>717</v>
      </c>
      <c r="I143" s="441" t="s">
        <v>717</v>
      </c>
      <c r="J143" s="461" t="s">
        <v>717</v>
      </c>
    </row>
    <row r="144" spans="1:10">
      <c r="A144" s="366" t="s">
        <v>541</v>
      </c>
      <c r="B144" s="367"/>
      <c r="C144" s="369"/>
      <c r="D144" s="369">
        <f>SUM(D145:D147)</f>
        <v>0</v>
      </c>
      <c r="E144" s="369">
        <f>SUM(E145:E147)</f>
        <v>0</v>
      </c>
      <c r="F144" s="369">
        <f>SUM(F145:F147)</f>
        <v>0</v>
      </c>
      <c r="G144" s="369">
        <f>SUM(G145:G147)</f>
        <v>0</v>
      </c>
      <c r="H144" s="369">
        <f t="shared" ref="H144:J144" si="19">SUM(H145:H147)</f>
        <v>0</v>
      </c>
      <c r="I144" s="369">
        <f t="shared" si="19"/>
        <v>0</v>
      </c>
      <c r="J144" s="405">
        <f t="shared" si="19"/>
        <v>0</v>
      </c>
    </row>
    <row r="145" spans="1:10">
      <c r="A145" s="370" t="s">
        <v>180</v>
      </c>
      <c r="B145" s="371"/>
      <c r="C145" s="373"/>
      <c r="D145" s="373">
        <v>0</v>
      </c>
      <c r="E145" s="373">
        <v>0</v>
      </c>
      <c r="F145" s="373">
        <v>0</v>
      </c>
      <c r="G145" s="373">
        <v>0</v>
      </c>
      <c r="H145" s="373">
        <v>0</v>
      </c>
      <c r="I145" s="373">
        <v>0</v>
      </c>
      <c r="J145" s="376">
        <v>0</v>
      </c>
    </row>
    <row r="146" spans="1:10">
      <c r="A146" s="370" t="s">
        <v>542</v>
      </c>
      <c r="B146" s="371"/>
      <c r="C146" s="373"/>
      <c r="D146" s="373">
        <v>0</v>
      </c>
      <c r="E146" s="373">
        <v>0</v>
      </c>
      <c r="F146" s="373">
        <v>0</v>
      </c>
      <c r="G146" s="373">
        <v>0</v>
      </c>
      <c r="H146" s="373">
        <v>0</v>
      </c>
      <c r="I146" s="373">
        <v>0</v>
      </c>
      <c r="J146" s="376">
        <v>0</v>
      </c>
    </row>
    <row r="147" spans="1:10" ht="15.75" thickBot="1">
      <c r="A147" s="380" t="s">
        <v>543</v>
      </c>
      <c r="B147" s="381"/>
      <c r="C147" s="383"/>
      <c r="D147" s="383">
        <v>0</v>
      </c>
      <c r="E147" s="383">
        <v>0</v>
      </c>
      <c r="F147" s="383">
        <v>0</v>
      </c>
      <c r="G147" s="383">
        <v>0</v>
      </c>
      <c r="H147" s="383">
        <v>0</v>
      </c>
      <c r="I147" s="383">
        <v>0</v>
      </c>
      <c r="J147" s="406">
        <v>0</v>
      </c>
    </row>
    <row r="148" spans="1:10" ht="146.25">
      <c r="A148" s="1063" t="s">
        <v>718</v>
      </c>
      <c r="B148" s="463" t="s">
        <v>719</v>
      </c>
      <c r="C148" s="464" t="s">
        <v>720</v>
      </c>
      <c r="D148" s="464" t="s">
        <v>720</v>
      </c>
      <c r="E148" s="464" t="s">
        <v>721</v>
      </c>
      <c r="F148" s="465" t="s">
        <v>722</v>
      </c>
      <c r="G148" s="465" t="s">
        <v>723</v>
      </c>
      <c r="H148" s="465" t="s">
        <v>724</v>
      </c>
      <c r="I148" s="465" t="s">
        <v>725</v>
      </c>
      <c r="J148" s="466" t="s">
        <v>726</v>
      </c>
    </row>
    <row r="149" spans="1:10" ht="67.5">
      <c r="A149" s="1064"/>
      <c r="B149" s="671"/>
      <c r="C149" s="387"/>
      <c r="D149" s="387"/>
      <c r="E149" s="387"/>
      <c r="F149" s="414" t="s">
        <v>727</v>
      </c>
      <c r="G149" s="414" t="s">
        <v>728</v>
      </c>
      <c r="H149" s="414" t="s">
        <v>728</v>
      </c>
      <c r="I149" s="414" t="s">
        <v>728</v>
      </c>
      <c r="J149" s="414" t="s">
        <v>728</v>
      </c>
    </row>
    <row r="150" spans="1:10" ht="45">
      <c r="A150" s="1064"/>
      <c r="B150" s="671"/>
      <c r="C150" s="387"/>
      <c r="D150" s="387"/>
      <c r="E150" s="387"/>
      <c r="F150" s="414" t="s">
        <v>729</v>
      </c>
      <c r="G150" s="672"/>
      <c r="H150" s="672"/>
      <c r="I150" s="672"/>
      <c r="J150" s="672"/>
    </row>
    <row r="151" spans="1:10" ht="79.5" thickBot="1">
      <c r="A151" s="1065"/>
      <c r="B151" s="671" t="s">
        <v>730</v>
      </c>
      <c r="C151" s="387"/>
      <c r="D151" s="387"/>
      <c r="E151" s="414" t="s">
        <v>731</v>
      </c>
      <c r="F151" s="414" t="s">
        <v>732</v>
      </c>
      <c r="G151" s="387" t="s">
        <v>733</v>
      </c>
      <c r="H151" s="387" t="s">
        <v>733</v>
      </c>
      <c r="I151" s="387" t="s">
        <v>733</v>
      </c>
      <c r="J151" s="387" t="s">
        <v>733</v>
      </c>
    </row>
    <row r="152" spans="1:10">
      <c r="A152" s="366" t="s">
        <v>541</v>
      </c>
      <c r="B152" s="673"/>
      <c r="C152" s="674">
        <v>50000</v>
      </c>
      <c r="D152" s="674">
        <v>28000</v>
      </c>
      <c r="E152" s="675">
        <v>0</v>
      </c>
      <c r="F152" s="675">
        <v>90000</v>
      </c>
      <c r="G152" s="675">
        <v>50000</v>
      </c>
      <c r="H152" s="675">
        <v>50000</v>
      </c>
      <c r="I152" s="675">
        <v>50000</v>
      </c>
      <c r="J152" s="675">
        <v>50000</v>
      </c>
    </row>
    <row r="153" spans="1:10">
      <c r="A153" s="370" t="s">
        <v>180</v>
      </c>
      <c r="B153" s="371"/>
      <c r="C153" s="372">
        <v>0</v>
      </c>
      <c r="D153" s="372">
        <v>28000</v>
      </c>
      <c r="E153" s="373">
        <v>0</v>
      </c>
      <c r="F153" s="373">
        <v>0</v>
      </c>
      <c r="G153" s="373">
        <v>0</v>
      </c>
      <c r="H153" s="373">
        <v>0</v>
      </c>
      <c r="I153" s="373">
        <v>0</v>
      </c>
      <c r="J153" s="390">
        <v>0</v>
      </c>
    </row>
    <row r="154" spans="1:10">
      <c r="A154" s="370" t="s">
        <v>542</v>
      </c>
      <c r="B154" s="371"/>
      <c r="C154" s="372">
        <v>50000</v>
      </c>
      <c r="D154" s="372">
        <v>0</v>
      </c>
      <c r="E154" s="373">
        <v>0</v>
      </c>
      <c r="F154" s="373">
        <v>0</v>
      </c>
      <c r="G154" s="373">
        <v>0</v>
      </c>
      <c r="H154" s="373">
        <v>0</v>
      </c>
      <c r="I154" s="373">
        <v>0</v>
      </c>
      <c r="J154" s="390">
        <v>0</v>
      </c>
    </row>
    <row r="155" spans="1:10" ht="15.75" thickBot="1">
      <c r="A155" s="380" t="s">
        <v>543</v>
      </c>
      <c r="B155" s="381"/>
      <c r="C155" s="382">
        <v>0</v>
      </c>
      <c r="D155" s="382">
        <v>0</v>
      </c>
      <c r="E155" s="383">
        <v>0</v>
      </c>
      <c r="F155" s="383">
        <v>90000</v>
      </c>
      <c r="G155" s="373">
        <v>50000</v>
      </c>
      <c r="H155" s="373">
        <v>50000</v>
      </c>
      <c r="I155" s="373">
        <v>50000</v>
      </c>
      <c r="J155" s="373">
        <v>50000</v>
      </c>
    </row>
    <row r="156" spans="1:10" ht="102" thickBot="1">
      <c r="A156" s="434" t="s">
        <v>734</v>
      </c>
      <c r="B156" s="437" t="s">
        <v>735</v>
      </c>
      <c r="C156" s="467"/>
      <c r="D156" s="467"/>
      <c r="E156" s="468" t="s">
        <v>736</v>
      </c>
      <c r="F156" s="469" t="s">
        <v>737</v>
      </c>
      <c r="G156" s="470" t="s">
        <v>737</v>
      </c>
      <c r="H156" s="470" t="s">
        <v>737</v>
      </c>
      <c r="I156" s="470" t="s">
        <v>737</v>
      </c>
      <c r="J156" s="471" t="s">
        <v>737</v>
      </c>
    </row>
    <row r="157" spans="1:10" ht="124.5" thickBot="1">
      <c r="A157" s="472" t="s">
        <v>738</v>
      </c>
      <c r="B157" s="329" t="s">
        <v>739</v>
      </c>
      <c r="C157" s="439" t="s">
        <v>740</v>
      </c>
      <c r="D157" s="439" t="s">
        <v>740</v>
      </c>
      <c r="E157" s="439" t="s">
        <v>740</v>
      </c>
      <c r="F157" s="417" t="s">
        <v>741</v>
      </c>
      <c r="G157" s="439" t="s">
        <v>740</v>
      </c>
      <c r="H157" s="439" t="s">
        <v>740</v>
      </c>
      <c r="I157" s="439" t="s">
        <v>740</v>
      </c>
      <c r="J157" s="473" t="s">
        <v>740</v>
      </c>
    </row>
    <row r="158" spans="1:10">
      <c r="A158" s="366" t="s">
        <v>541</v>
      </c>
      <c r="B158" s="367"/>
      <c r="C158" s="368">
        <v>0</v>
      </c>
      <c r="D158" s="369">
        <v>28000</v>
      </c>
      <c r="E158" s="369">
        <v>0</v>
      </c>
      <c r="F158" s="369">
        <v>75000</v>
      </c>
      <c r="G158" s="369">
        <v>50000</v>
      </c>
      <c r="H158" s="369">
        <v>50000</v>
      </c>
      <c r="I158" s="369">
        <v>50000</v>
      </c>
      <c r="J158" s="369">
        <v>50000</v>
      </c>
    </row>
    <row r="159" spans="1:10">
      <c r="A159" s="370" t="s">
        <v>180</v>
      </c>
      <c r="B159" s="371"/>
      <c r="C159" s="372">
        <v>0</v>
      </c>
      <c r="D159" s="373">
        <v>28000</v>
      </c>
      <c r="E159" s="373">
        <v>0</v>
      </c>
      <c r="F159" s="373">
        <v>0</v>
      </c>
      <c r="G159" s="373">
        <v>0</v>
      </c>
      <c r="H159" s="373">
        <v>0</v>
      </c>
      <c r="I159" s="373">
        <v>0</v>
      </c>
      <c r="J159" s="373">
        <v>0</v>
      </c>
    </row>
    <row r="160" spans="1:10">
      <c r="A160" s="370" t="s">
        <v>542</v>
      </c>
      <c r="B160" s="371"/>
      <c r="C160" s="372">
        <v>0</v>
      </c>
      <c r="D160" s="373">
        <v>0</v>
      </c>
      <c r="E160" s="373">
        <v>0</v>
      </c>
      <c r="F160" s="373">
        <v>0</v>
      </c>
      <c r="G160" s="373">
        <v>0</v>
      </c>
      <c r="H160" s="373">
        <v>0</v>
      </c>
      <c r="I160" s="373">
        <v>0</v>
      </c>
      <c r="J160" s="373">
        <v>0</v>
      </c>
    </row>
    <row r="161" spans="1:10" ht="15.75" thickBot="1">
      <c r="A161" s="380" t="s">
        <v>543</v>
      </c>
      <c r="B161" s="381"/>
      <c r="C161" s="382">
        <v>0</v>
      </c>
      <c r="D161" s="383">
        <v>0</v>
      </c>
      <c r="E161" s="383">
        <v>0</v>
      </c>
      <c r="F161" s="383">
        <v>75000</v>
      </c>
      <c r="G161" s="383">
        <v>50000</v>
      </c>
      <c r="H161" s="383">
        <v>50000</v>
      </c>
      <c r="I161" s="383">
        <v>50000</v>
      </c>
      <c r="J161" s="383">
        <v>50000</v>
      </c>
    </row>
    <row r="162" spans="1:10" ht="68.25" thickBot="1">
      <c r="A162" s="434" t="s">
        <v>742</v>
      </c>
      <c r="B162" s="435" t="s">
        <v>743</v>
      </c>
      <c r="C162" s="436" t="s">
        <v>744</v>
      </c>
      <c r="D162" s="436" t="s">
        <v>744</v>
      </c>
      <c r="E162" s="436" t="s">
        <v>744</v>
      </c>
      <c r="F162" s="474" t="s">
        <v>744</v>
      </c>
      <c r="G162" s="436" t="s">
        <v>744</v>
      </c>
      <c r="H162" s="436" t="s">
        <v>744</v>
      </c>
      <c r="I162" s="436" t="s">
        <v>744</v>
      </c>
      <c r="J162" s="461" t="s">
        <v>744</v>
      </c>
    </row>
    <row r="163" spans="1:10">
      <c r="A163" s="366" t="s">
        <v>541</v>
      </c>
      <c r="B163" s="367"/>
      <c r="C163" s="369"/>
      <c r="D163" s="369">
        <f>SUM(D164:D166)</f>
        <v>0</v>
      </c>
      <c r="E163" s="369">
        <f>SUM(E164:E166)</f>
        <v>0</v>
      </c>
      <c r="F163" s="369">
        <f>SUM(F164:F166)</f>
        <v>0</v>
      </c>
      <c r="G163" s="369">
        <f>SUM(G164:G166)</f>
        <v>0</v>
      </c>
      <c r="H163" s="369">
        <f t="shared" ref="H163:J163" si="20">SUM(H164:H166)</f>
        <v>0</v>
      </c>
      <c r="I163" s="369">
        <f t="shared" si="20"/>
        <v>0</v>
      </c>
      <c r="J163" s="405">
        <f t="shared" si="20"/>
        <v>0</v>
      </c>
    </row>
    <row r="164" spans="1:10">
      <c r="A164" s="370" t="s">
        <v>180</v>
      </c>
      <c r="B164" s="371"/>
      <c r="C164" s="373"/>
      <c r="D164" s="373">
        <v>0</v>
      </c>
      <c r="E164" s="373">
        <v>0</v>
      </c>
      <c r="F164" s="373">
        <v>0</v>
      </c>
      <c r="G164" s="373">
        <v>0</v>
      </c>
      <c r="H164" s="373">
        <v>0</v>
      </c>
      <c r="I164" s="373">
        <v>0</v>
      </c>
      <c r="J164" s="376">
        <v>0</v>
      </c>
    </row>
    <row r="165" spans="1:10">
      <c r="A165" s="370" t="s">
        <v>542</v>
      </c>
      <c r="B165" s="371"/>
      <c r="C165" s="373"/>
      <c r="D165" s="373">
        <v>0</v>
      </c>
      <c r="E165" s="373">
        <v>0</v>
      </c>
      <c r="F165" s="373">
        <v>0</v>
      </c>
      <c r="G165" s="373">
        <v>0</v>
      </c>
      <c r="H165" s="373">
        <v>0</v>
      </c>
      <c r="I165" s="373">
        <v>0</v>
      </c>
      <c r="J165" s="376">
        <v>0</v>
      </c>
    </row>
    <row r="166" spans="1:10" ht="15.75" thickBot="1">
      <c r="A166" s="380" t="s">
        <v>543</v>
      </c>
      <c r="B166" s="381"/>
      <c r="C166" s="383"/>
      <c r="D166" s="383">
        <v>0</v>
      </c>
      <c r="E166" s="383">
        <v>0</v>
      </c>
      <c r="F166" s="383">
        <v>0</v>
      </c>
      <c r="G166" s="383">
        <v>0</v>
      </c>
      <c r="H166" s="383">
        <v>0</v>
      </c>
      <c r="I166" s="383">
        <v>0</v>
      </c>
      <c r="J166" s="406">
        <v>0</v>
      </c>
    </row>
    <row r="167" spans="1:10" ht="101.25">
      <c r="A167" s="475" t="s">
        <v>745</v>
      </c>
      <c r="B167" s="463" t="s">
        <v>746</v>
      </c>
      <c r="C167" s="476" t="s">
        <v>747</v>
      </c>
      <c r="D167" s="476" t="s">
        <v>748</v>
      </c>
      <c r="E167" s="476" t="s">
        <v>749</v>
      </c>
      <c r="F167" s="477" t="s">
        <v>750</v>
      </c>
      <c r="G167" s="478" t="s">
        <v>750</v>
      </c>
      <c r="H167" s="478" t="s">
        <v>750</v>
      </c>
      <c r="I167" s="478" t="s">
        <v>750</v>
      </c>
      <c r="J167" s="479" t="s">
        <v>750</v>
      </c>
    </row>
    <row r="168" spans="1:10" ht="78.75">
      <c r="A168" s="480" t="s">
        <v>751</v>
      </c>
      <c r="B168" s="663" t="s">
        <v>752</v>
      </c>
      <c r="C168" s="664"/>
      <c r="D168" s="664"/>
      <c r="E168" s="664" t="s">
        <v>753</v>
      </c>
      <c r="F168" s="664" t="s">
        <v>754</v>
      </c>
      <c r="G168" s="664"/>
      <c r="H168" s="664"/>
      <c r="I168" s="664"/>
      <c r="J168" s="676"/>
    </row>
    <row r="169" spans="1:10" ht="90.75" thickBot="1">
      <c r="A169" s="481" t="s">
        <v>755</v>
      </c>
      <c r="B169" s="677" t="s">
        <v>756</v>
      </c>
      <c r="C169" s="678"/>
      <c r="D169" s="679"/>
      <c r="E169" s="678" t="s">
        <v>757</v>
      </c>
      <c r="F169" s="679" t="s">
        <v>758</v>
      </c>
      <c r="G169" s="679" t="s">
        <v>758</v>
      </c>
      <c r="H169" s="679" t="s">
        <v>758</v>
      </c>
      <c r="I169" s="679" t="s">
        <v>758</v>
      </c>
      <c r="J169" s="679" t="s">
        <v>758</v>
      </c>
    </row>
    <row r="170" spans="1:10">
      <c r="A170" s="426" t="s">
        <v>541</v>
      </c>
      <c r="B170" s="427"/>
      <c r="C170" s="367"/>
      <c r="D170" s="429">
        <f>SUM(D171:D173)</f>
        <v>0</v>
      </c>
      <c r="E170" s="369">
        <f>SUM(E171:E173)</f>
        <v>50000</v>
      </c>
      <c r="F170" s="429">
        <v>15000</v>
      </c>
      <c r="G170" s="429">
        <f>SUM(G171:G173)</f>
        <v>0</v>
      </c>
      <c r="H170" s="429">
        <f t="shared" ref="H170:J170" si="21">SUM(H171:H173)</f>
        <v>0</v>
      </c>
      <c r="I170" s="429">
        <f t="shared" si="21"/>
        <v>0</v>
      </c>
      <c r="J170" s="402">
        <f t="shared" si="21"/>
        <v>0</v>
      </c>
    </row>
    <row r="171" spans="1:10">
      <c r="A171" s="370" t="s">
        <v>180</v>
      </c>
      <c r="B171" s="371"/>
      <c r="C171" s="371"/>
      <c r="D171" s="373">
        <f>D176+D181+D186</f>
        <v>0</v>
      </c>
      <c r="E171" s="373">
        <v>0</v>
      </c>
      <c r="F171" s="373">
        <v>0</v>
      </c>
      <c r="G171" s="373">
        <v>0</v>
      </c>
      <c r="H171" s="373">
        <v>0</v>
      </c>
      <c r="I171" s="373">
        <v>0</v>
      </c>
      <c r="J171" s="390">
        <v>0</v>
      </c>
    </row>
    <row r="172" spans="1:10">
      <c r="A172" s="370" t="s">
        <v>542</v>
      </c>
      <c r="B172" s="371"/>
      <c r="C172" s="371"/>
      <c r="D172" s="373">
        <v>0</v>
      </c>
      <c r="E172" s="373">
        <v>50000</v>
      </c>
      <c r="F172" s="373">
        <v>0</v>
      </c>
      <c r="G172" s="373">
        <v>0</v>
      </c>
      <c r="H172" s="373">
        <v>0</v>
      </c>
      <c r="I172" s="373">
        <v>0</v>
      </c>
      <c r="J172" s="390">
        <v>0</v>
      </c>
    </row>
    <row r="173" spans="1:10" ht="15.75" thickBot="1">
      <c r="A173" s="380" t="s">
        <v>543</v>
      </c>
      <c r="B173" s="381"/>
      <c r="C173" s="381"/>
      <c r="D173" s="383">
        <f>D178+D183+D188</f>
        <v>0</v>
      </c>
      <c r="E173" s="383">
        <v>0</v>
      </c>
      <c r="F173" s="383">
        <v>15000</v>
      </c>
      <c r="G173" s="383">
        <v>0</v>
      </c>
      <c r="H173" s="383">
        <v>0</v>
      </c>
      <c r="I173" s="383">
        <v>0</v>
      </c>
      <c r="J173" s="403">
        <v>0</v>
      </c>
    </row>
    <row r="174" spans="1:10" ht="135.75" thickBot="1">
      <c r="A174" s="482" t="s">
        <v>759</v>
      </c>
      <c r="B174" s="435" t="s">
        <v>760</v>
      </c>
      <c r="C174" s="483" t="s">
        <v>761</v>
      </c>
      <c r="D174" s="483" t="s">
        <v>761</v>
      </c>
      <c r="E174" s="483" t="s">
        <v>761</v>
      </c>
      <c r="F174" s="484" t="s">
        <v>762</v>
      </c>
      <c r="G174" s="484" t="s">
        <v>761</v>
      </c>
      <c r="H174" s="484" t="s">
        <v>761</v>
      </c>
      <c r="I174" s="484" t="s">
        <v>761</v>
      </c>
      <c r="J174" s="485" t="s">
        <v>761</v>
      </c>
    </row>
    <row r="175" spans="1:10">
      <c r="A175" s="366" t="s">
        <v>541</v>
      </c>
      <c r="B175" s="367"/>
      <c r="C175" s="368">
        <v>50000</v>
      </c>
      <c r="D175" s="369">
        <v>0</v>
      </c>
      <c r="E175" s="369">
        <v>0</v>
      </c>
      <c r="F175" s="369">
        <v>0</v>
      </c>
      <c r="G175" s="369">
        <v>0</v>
      </c>
      <c r="H175" s="369">
        <v>0</v>
      </c>
      <c r="I175" s="369">
        <v>0</v>
      </c>
      <c r="J175" s="402">
        <v>0</v>
      </c>
    </row>
    <row r="176" spans="1:10">
      <c r="A176" s="370" t="s">
        <v>180</v>
      </c>
      <c r="B176" s="371"/>
      <c r="C176" s="372">
        <v>50000</v>
      </c>
      <c r="D176" s="373">
        <v>0</v>
      </c>
      <c r="E176" s="373">
        <v>0</v>
      </c>
      <c r="F176" s="373">
        <v>0</v>
      </c>
      <c r="G176" s="373">
        <v>0</v>
      </c>
      <c r="H176" s="373">
        <v>0</v>
      </c>
      <c r="I176" s="373">
        <v>0</v>
      </c>
      <c r="J176" s="390">
        <v>0</v>
      </c>
    </row>
    <row r="177" spans="1:10">
      <c r="A177" s="370" t="s">
        <v>542</v>
      </c>
      <c r="B177" s="371"/>
      <c r="C177" s="372">
        <v>0</v>
      </c>
      <c r="D177" s="373">
        <v>0</v>
      </c>
      <c r="E177" s="373">
        <v>0</v>
      </c>
      <c r="F177" s="373">
        <v>0</v>
      </c>
      <c r="G177" s="373">
        <v>0</v>
      </c>
      <c r="H177" s="373">
        <v>0</v>
      </c>
      <c r="I177" s="373">
        <v>0</v>
      </c>
      <c r="J177" s="390">
        <v>0</v>
      </c>
    </row>
    <row r="178" spans="1:10" ht="15.75" thickBot="1">
      <c r="A178" s="380" t="s">
        <v>543</v>
      </c>
      <c r="B178" s="381"/>
      <c r="C178" s="382">
        <v>0</v>
      </c>
      <c r="D178" s="383">
        <v>0</v>
      </c>
      <c r="E178" s="383">
        <v>0</v>
      </c>
      <c r="F178" s="383">
        <v>0</v>
      </c>
      <c r="G178" s="383">
        <v>0</v>
      </c>
      <c r="H178" s="383">
        <v>0</v>
      </c>
      <c r="I178" s="383">
        <v>0</v>
      </c>
      <c r="J178" s="403">
        <v>0</v>
      </c>
    </row>
    <row r="179" spans="1:10" ht="124.5" thickBot="1">
      <c r="A179" s="434" t="s">
        <v>763</v>
      </c>
      <c r="B179" s="435" t="s">
        <v>764</v>
      </c>
      <c r="C179" s="436" t="s">
        <v>765</v>
      </c>
      <c r="D179" s="436" t="s">
        <v>766</v>
      </c>
      <c r="E179" s="436" t="s">
        <v>766</v>
      </c>
      <c r="F179" s="441" t="s">
        <v>766</v>
      </c>
      <c r="G179" s="441" t="s">
        <v>766</v>
      </c>
      <c r="H179" s="441" t="s">
        <v>766</v>
      </c>
      <c r="I179" s="441" t="s">
        <v>766</v>
      </c>
      <c r="J179" s="461" t="s">
        <v>766</v>
      </c>
    </row>
    <row r="180" spans="1:10">
      <c r="A180" s="366" t="s">
        <v>541</v>
      </c>
      <c r="B180" s="367"/>
      <c r="C180" s="369"/>
      <c r="D180" s="369">
        <f>SUM(D181:D183)</f>
        <v>0</v>
      </c>
      <c r="E180" s="369">
        <f>SUM(E181:E183)</f>
        <v>0</v>
      </c>
      <c r="F180" s="369">
        <f>SUM(F181:F183)</f>
        <v>0</v>
      </c>
      <c r="G180" s="369">
        <f>SUM(G181:G183)</f>
        <v>0</v>
      </c>
      <c r="H180" s="369">
        <f t="shared" ref="H180:J180" si="22">SUM(H181:H183)</f>
        <v>0</v>
      </c>
      <c r="I180" s="369">
        <f t="shared" si="22"/>
        <v>0</v>
      </c>
      <c r="J180" s="405">
        <f t="shared" si="22"/>
        <v>0</v>
      </c>
    </row>
    <row r="181" spans="1:10">
      <c r="A181" s="370" t="s">
        <v>180</v>
      </c>
      <c r="B181" s="371"/>
      <c r="C181" s="373"/>
      <c r="D181" s="373">
        <v>0</v>
      </c>
      <c r="E181" s="373">
        <v>0</v>
      </c>
      <c r="F181" s="373">
        <v>0</v>
      </c>
      <c r="G181" s="373">
        <v>0</v>
      </c>
      <c r="H181" s="373">
        <v>0</v>
      </c>
      <c r="I181" s="373">
        <v>0</v>
      </c>
      <c r="J181" s="376">
        <v>0</v>
      </c>
    </row>
    <row r="182" spans="1:10">
      <c r="A182" s="370" t="s">
        <v>542</v>
      </c>
      <c r="B182" s="371"/>
      <c r="C182" s="373"/>
      <c r="D182" s="373">
        <v>0</v>
      </c>
      <c r="E182" s="373">
        <v>0</v>
      </c>
      <c r="F182" s="373">
        <v>0</v>
      </c>
      <c r="G182" s="373">
        <v>0</v>
      </c>
      <c r="H182" s="373">
        <v>0</v>
      </c>
      <c r="I182" s="373">
        <v>0</v>
      </c>
      <c r="J182" s="376">
        <v>0</v>
      </c>
    </row>
    <row r="183" spans="1:10" ht="15.75" thickBot="1">
      <c r="A183" s="380" t="s">
        <v>543</v>
      </c>
      <c r="B183" s="381"/>
      <c r="C183" s="383"/>
      <c r="D183" s="383">
        <v>0</v>
      </c>
      <c r="E183" s="383">
        <v>0</v>
      </c>
      <c r="F183" s="383">
        <v>0</v>
      </c>
      <c r="G183" s="383">
        <v>0</v>
      </c>
      <c r="H183" s="383">
        <v>0</v>
      </c>
      <c r="I183" s="383">
        <v>0</v>
      </c>
      <c r="J183" s="406">
        <v>0</v>
      </c>
    </row>
    <row r="184" spans="1:10" ht="90.75" thickBot="1">
      <c r="A184" s="434" t="s">
        <v>767</v>
      </c>
      <c r="B184" s="435" t="s">
        <v>768</v>
      </c>
      <c r="C184" s="436" t="s">
        <v>769</v>
      </c>
      <c r="D184" s="436" t="s">
        <v>770</v>
      </c>
      <c r="E184" s="436" t="s">
        <v>770</v>
      </c>
      <c r="F184" s="441" t="s">
        <v>771</v>
      </c>
      <c r="G184" s="441" t="s">
        <v>771</v>
      </c>
      <c r="H184" s="441" t="s">
        <v>771</v>
      </c>
      <c r="I184" s="441" t="s">
        <v>771</v>
      </c>
      <c r="J184" s="461" t="s">
        <v>771</v>
      </c>
    </row>
    <row r="185" spans="1:10">
      <c r="A185" s="366" t="s">
        <v>541</v>
      </c>
      <c r="B185" s="367"/>
      <c r="C185" s="369"/>
      <c r="D185" s="369">
        <f>SUM(D186:D188)</f>
        <v>0</v>
      </c>
      <c r="E185" s="369">
        <f>SUM(E186:E188)</f>
        <v>0</v>
      </c>
      <c r="F185" s="369">
        <f>SUM(F186:F188)</f>
        <v>0</v>
      </c>
      <c r="G185" s="369">
        <f>SUM(G186:G188)</f>
        <v>0</v>
      </c>
      <c r="H185" s="369">
        <f t="shared" ref="H185:J185" si="23">SUM(H186:H188)</f>
        <v>0</v>
      </c>
      <c r="I185" s="369">
        <f t="shared" si="23"/>
        <v>0</v>
      </c>
      <c r="J185" s="405">
        <f t="shared" si="23"/>
        <v>0</v>
      </c>
    </row>
    <row r="186" spans="1:10">
      <c r="A186" s="370" t="s">
        <v>180</v>
      </c>
      <c r="B186" s="371"/>
      <c r="C186" s="373"/>
      <c r="D186" s="373">
        <v>0</v>
      </c>
      <c r="E186" s="373">
        <v>0</v>
      </c>
      <c r="F186" s="373">
        <v>0</v>
      </c>
      <c r="G186" s="373">
        <v>0</v>
      </c>
      <c r="H186" s="373">
        <v>0</v>
      </c>
      <c r="I186" s="373">
        <v>0</v>
      </c>
      <c r="J186" s="376">
        <v>0</v>
      </c>
    </row>
    <row r="187" spans="1:10">
      <c r="A187" s="370" t="s">
        <v>542</v>
      </c>
      <c r="B187" s="371"/>
      <c r="C187" s="373"/>
      <c r="D187" s="373">
        <v>0</v>
      </c>
      <c r="E187" s="373">
        <v>0</v>
      </c>
      <c r="F187" s="373">
        <v>0</v>
      </c>
      <c r="G187" s="373">
        <v>0</v>
      </c>
      <c r="H187" s="373">
        <v>0</v>
      </c>
      <c r="I187" s="373">
        <v>0</v>
      </c>
      <c r="J187" s="376">
        <v>0</v>
      </c>
    </row>
    <row r="188" spans="1:10" ht="15.75" thickBot="1">
      <c r="A188" s="380" t="s">
        <v>543</v>
      </c>
      <c r="B188" s="381"/>
      <c r="C188" s="383"/>
      <c r="D188" s="383">
        <v>0</v>
      </c>
      <c r="E188" s="383">
        <v>0</v>
      </c>
      <c r="F188" s="383">
        <v>0</v>
      </c>
      <c r="G188" s="383">
        <v>0</v>
      </c>
      <c r="H188" s="383">
        <v>0</v>
      </c>
      <c r="I188" s="383">
        <v>0</v>
      </c>
      <c r="J188" s="406">
        <v>0</v>
      </c>
    </row>
    <row r="189" spans="1:10" ht="124.5" thickBot="1">
      <c r="A189" s="434" t="s">
        <v>772</v>
      </c>
      <c r="B189" s="435" t="s">
        <v>773</v>
      </c>
      <c r="C189" s="436" t="s">
        <v>774</v>
      </c>
      <c r="D189" s="436" t="s">
        <v>775</v>
      </c>
      <c r="E189" s="436" t="s">
        <v>775</v>
      </c>
      <c r="F189" s="441" t="s">
        <v>775</v>
      </c>
      <c r="G189" s="441" t="s">
        <v>776</v>
      </c>
      <c r="H189" s="441" t="s">
        <v>776</v>
      </c>
      <c r="I189" s="441" t="s">
        <v>776</v>
      </c>
      <c r="J189" s="461" t="s">
        <v>776</v>
      </c>
    </row>
    <row r="190" spans="1:10">
      <c r="A190" s="366" t="s">
        <v>541</v>
      </c>
      <c r="B190" s="367"/>
      <c r="C190" s="368">
        <v>50000</v>
      </c>
      <c r="D190" s="369">
        <v>0</v>
      </c>
      <c r="E190" s="369">
        <v>0</v>
      </c>
      <c r="F190" s="369">
        <v>0</v>
      </c>
      <c r="G190" s="369">
        <v>0</v>
      </c>
      <c r="H190" s="369">
        <v>0</v>
      </c>
      <c r="I190" s="369">
        <v>0</v>
      </c>
      <c r="J190" s="402">
        <v>0</v>
      </c>
    </row>
    <row r="191" spans="1:10">
      <c r="A191" s="370" t="s">
        <v>180</v>
      </c>
      <c r="B191" s="371"/>
      <c r="C191" s="372">
        <v>50000</v>
      </c>
      <c r="D191" s="373">
        <v>0</v>
      </c>
      <c r="E191" s="373">
        <v>0</v>
      </c>
      <c r="F191" s="373">
        <v>0</v>
      </c>
      <c r="G191" s="373">
        <v>0</v>
      </c>
      <c r="H191" s="373">
        <v>0</v>
      </c>
      <c r="I191" s="373">
        <v>0</v>
      </c>
      <c r="J191" s="390">
        <v>0</v>
      </c>
    </row>
    <row r="192" spans="1:10">
      <c r="A192" s="370" t="s">
        <v>542</v>
      </c>
      <c r="B192" s="371"/>
      <c r="C192" s="372">
        <v>0</v>
      </c>
      <c r="D192" s="373">
        <v>0</v>
      </c>
      <c r="E192" s="373">
        <v>0</v>
      </c>
      <c r="F192" s="373">
        <v>0</v>
      </c>
      <c r="G192" s="373">
        <v>0</v>
      </c>
      <c r="H192" s="373">
        <v>0</v>
      </c>
      <c r="I192" s="373">
        <v>0</v>
      </c>
      <c r="J192" s="390">
        <v>0</v>
      </c>
    </row>
    <row r="193" spans="1:10" ht="15.75" thickBot="1">
      <c r="A193" s="380" t="s">
        <v>543</v>
      </c>
      <c r="B193" s="381"/>
      <c r="C193" s="382">
        <v>0</v>
      </c>
      <c r="D193" s="383">
        <v>0</v>
      </c>
      <c r="E193" s="383">
        <v>0</v>
      </c>
      <c r="F193" s="383">
        <v>0</v>
      </c>
      <c r="G193" s="383">
        <v>0</v>
      </c>
      <c r="H193" s="383">
        <v>0</v>
      </c>
      <c r="I193" s="383">
        <v>0</v>
      </c>
      <c r="J193" s="403">
        <v>0</v>
      </c>
    </row>
  </sheetData>
  <mergeCells count="14">
    <mergeCell ref="A5:A7"/>
    <mergeCell ref="A1:J1"/>
    <mergeCell ref="A2:A3"/>
    <mergeCell ref="B2:B3"/>
    <mergeCell ref="C2:J2"/>
    <mergeCell ref="B4:J4"/>
    <mergeCell ref="A106:A108"/>
    <mergeCell ref="A148:A151"/>
    <mergeCell ref="A12:A18"/>
    <mergeCell ref="B15:B16"/>
    <mergeCell ref="A58:A61"/>
    <mergeCell ref="A72:A74"/>
    <mergeCell ref="A89:A90"/>
    <mergeCell ref="A100:A101"/>
  </mergeCells>
  <pageMargins left="0.7" right="0.7" top="0.75" bottom="0.75" header="0.3" footer="0.3"/>
  <pageSetup scale="6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20"/>
  <sheetViews>
    <sheetView zoomScaleNormal="100" workbookViewId="0">
      <selection sqref="A1:J1"/>
    </sheetView>
  </sheetViews>
  <sheetFormatPr defaultRowHeight="15"/>
  <cols>
    <col min="1" max="1" width="26" style="166" customWidth="1"/>
    <col min="2" max="2" width="25" style="154" customWidth="1"/>
    <col min="3" max="3" width="25.28515625" style="154" customWidth="1"/>
    <col min="4" max="4" width="15.5703125" style="539" customWidth="1"/>
    <col min="5" max="5" width="25.28515625" style="540" customWidth="1"/>
    <col min="6" max="6" width="24" style="541" customWidth="1"/>
    <col min="7" max="7" width="19.7109375" style="542" customWidth="1"/>
    <col min="8" max="8" width="23.85546875" style="539" customWidth="1"/>
    <col min="9" max="9" width="17.42578125" style="539" customWidth="1"/>
    <col min="10" max="10" width="47.85546875" style="542" customWidth="1"/>
  </cols>
  <sheetData>
    <row r="1" spans="1:10" ht="19.5" thickBot="1">
      <c r="A1" s="1096" t="s">
        <v>1087</v>
      </c>
      <c r="B1" s="1096"/>
      <c r="C1" s="1096"/>
      <c r="D1" s="1096"/>
      <c r="E1" s="1096"/>
      <c r="F1" s="1096"/>
      <c r="G1" s="1096"/>
      <c r="H1" s="1096"/>
      <c r="I1" s="1096"/>
      <c r="J1" s="1097"/>
    </row>
    <row r="2" spans="1:10">
      <c r="A2" s="1098"/>
      <c r="B2" s="1100" t="s">
        <v>777</v>
      </c>
      <c r="C2" s="1100" t="s">
        <v>778</v>
      </c>
      <c r="D2" s="1100" t="s">
        <v>779</v>
      </c>
      <c r="E2" s="1102" t="s">
        <v>330</v>
      </c>
      <c r="F2" s="1103"/>
      <c r="G2" s="1103"/>
      <c r="H2" s="1103"/>
      <c r="I2" s="1103"/>
      <c r="J2" s="1104"/>
    </row>
    <row r="3" spans="1:10" ht="15.75" thickBot="1">
      <c r="A3" s="1099"/>
      <c r="B3" s="1101"/>
      <c r="C3" s="1101"/>
      <c r="D3" s="1101"/>
      <c r="E3" s="698">
        <v>2014</v>
      </c>
      <c r="F3" s="771">
        <v>2015</v>
      </c>
      <c r="G3" s="771">
        <v>2016</v>
      </c>
      <c r="H3" s="771">
        <v>2017</v>
      </c>
      <c r="I3" s="771">
        <v>2018</v>
      </c>
      <c r="J3" s="699">
        <v>2019</v>
      </c>
    </row>
    <row r="4" spans="1:10" ht="158.25" thickBot="1">
      <c r="A4" s="488" t="s">
        <v>780</v>
      </c>
      <c r="B4" s="934" t="s">
        <v>781</v>
      </c>
      <c r="C4" s="934"/>
      <c r="D4" s="934"/>
      <c r="E4" s="934"/>
      <c r="F4" s="934"/>
      <c r="G4" s="934"/>
      <c r="H4" s="934"/>
      <c r="I4" s="934"/>
      <c r="J4" s="935"/>
    </row>
    <row r="5" spans="1:10">
      <c r="A5" s="700" t="s">
        <v>782</v>
      </c>
      <c r="B5" s="701"/>
      <c r="C5" s="701"/>
      <c r="D5" s="701"/>
      <c r="E5" s="701"/>
      <c r="F5" s="701"/>
      <c r="G5" s="701"/>
      <c r="H5" s="701"/>
      <c r="I5" s="702"/>
      <c r="J5" s="703"/>
    </row>
    <row r="6" spans="1:10">
      <c r="A6" s="489" t="s">
        <v>783</v>
      </c>
      <c r="B6" s="339"/>
      <c r="C6" s="339"/>
      <c r="D6" s="490"/>
      <c r="E6" s="490"/>
      <c r="F6" s="490"/>
      <c r="G6" s="490"/>
      <c r="H6" s="490"/>
      <c r="I6" s="491"/>
      <c r="J6" s="492"/>
    </row>
    <row r="7" spans="1:10">
      <c r="A7" s="493" t="s">
        <v>784</v>
      </c>
      <c r="B7" s="342" t="s">
        <v>785</v>
      </c>
      <c r="C7" s="342"/>
      <c r="D7" s="494"/>
      <c r="E7" s="494"/>
      <c r="F7" s="494"/>
      <c r="G7" s="494"/>
      <c r="H7" s="494"/>
      <c r="I7" s="495"/>
      <c r="J7" s="492"/>
    </row>
    <row r="8" spans="1:10" ht="15.75" thickBot="1">
      <c r="A8" s="1089" t="s">
        <v>786</v>
      </c>
      <c r="B8" s="1089"/>
      <c r="C8" s="1089"/>
      <c r="D8" s="1089"/>
      <c r="E8" s="1089"/>
      <c r="F8" s="1089"/>
      <c r="G8" s="1089"/>
      <c r="H8" s="1089"/>
      <c r="I8" s="1089"/>
      <c r="J8" s="1090"/>
    </row>
    <row r="9" spans="1:10">
      <c r="A9" s="704" t="s">
        <v>787</v>
      </c>
      <c r="B9" s="705"/>
      <c r="C9" s="706"/>
      <c r="D9" s="707"/>
      <c r="E9" s="707"/>
      <c r="F9" s="707"/>
      <c r="G9" s="707"/>
      <c r="H9" s="707"/>
      <c r="I9" s="708"/>
      <c r="J9" s="709"/>
    </row>
    <row r="10" spans="1:10">
      <c r="A10" s="496" t="s">
        <v>783</v>
      </c>
      <c r="B10" s="497"/>
      <c r="C10" s="371"/>
      <c r="D10" s="372"/>
      <c r="E10" s="372"/>
      <c r="F10" s="372"/>
      <c r="G10" s="372"/>
      <c r="H10" s="372"/>
      <c r="I10" s="498"/>
      <c r="J10" s="499"/>
    </row>
    <row r="11" spans="1:10" ht="15.75" thickBot="1">
      <c r="A11" s="496" t="s">
        <v>784</v>
      </c>
      <c r="B11" s="497"/>
      <c r="C11" s="371"/>
      <c r="D11" s="372"/>
      <c r="E11" s="372"/>
      <c r="F11" s="372"/>
      <c r="G11" s="372"/>
      <c r="H11" s="372"/>
      <c r="I11" s="498"/>
      <c r="J11" s="499"/>
    </row>
    <row r="12" spans="1:10" ht="57" thickBot="1">
      <c r="A12" s="500" t="s">
        <v>1536</v>
      </c>
      <c r="B12" s="501" t="s">
        <v>1537</v>
      </c>
      <c r="C12" s="502" t="s">
        <v>789</v>
      </c>
      <c r="D12" s="501" t="s">
        <v>790</v>
      </c>
      <c r="E12" s="503" t="s">
        <v>791</v>
      </c>
      <c r="F12" s="503" t="s">
        <v>788</v>
      </c>
      <c r="G12" s="504" t="s">
        <v>193</v>
      </c>
      <c r="H12" s="501" t="s">
        <v>193</v>
      </c>
      <c r="I12" s="505" t="s">
        <v>193</v>
      </c>
      <c r="J12" s="505" t="s">
        <v>193</v>
      </c>
    </row>
    <row r="13" spans="1:10">
      <c r="A13" s="704" t="s">
        <v>792</v>
      </c>
      <c r="B13" s="705"/>
      <c r="C13" s="706"/>
      <c r="D13" s="707"/>
      <c r="E13" s="707" t="s">
        <v>193</v>
      </c>
      <c r="F13" s="707" t="s">
        <v>193</v>
      </c>
      <c r="G13" s="707"/>
      <c r="H13" s="707"/>
      <c r="I13" s="708"/>
      <c r="J13" s="709"/>
    </row>
    <row r="14" spans="1:10">
      <c r="A14" s="496" t="s">
        <v>783</v>
      </c>
      <c r="B14" s="497"/>
      <c r="C14" s="371"/>
      <c r="D14" s="372"/>
      <c r="E14" s="372"/>
      <c r="F14" s="372"/>
      <c r="G14" s="372"/>
      <c r="H14" s="372"/>
      <c r="I14" s="498"/>
      <c r="J14" s="499"/>
    </row>
    <row r="15" spans="1:10" ht="15.75" thickBot="1">
      <c r="A15" s="496" t="s">
        <v>784</v>
      </c>
      <c r="B15" s="497"/>
      <c r="C15" s="371"/>
      <c r="D15" s="372"/>
      <c r="E15" s="372"/>
      <c r="F15" s="372"/>
      <c r="G15" s="372"/>
      <c r="H15" s="506"/>
      <c r="I15" s="507"/>
      <c r="J15" s="508"/>
    </row>
    <row r="16" spans="1:10" ht="147" thickBot="1">
      <c r="A16" s="500" t="s">
        <v>793</v>
      </c>
      <c r="B16" s="501" t="s">
        <v>794</v>
      </c>
      <c r="C16" s="502" t="s">
        <v>795</v>
      </c>
      <c r="D16" s="501" t="s">
        <v>193</v>
      </c>
      <c r="E16" s="503" t="s">
        <v>193</v>
      </c>
      <c r="F16" s="503" t="s">
        <v>1469</v>
      </c>
      <c r="G16" s="510" t="s">
        <v>193</v>
      </c>
      <c r="H16" s="510" t="s">
        <v>193</v>
      </c>
      <c r="I16" s="510" t="s">
        <v>193</v>
      </c>
      <c r="J16" s="510" t="s">
        <v>193</v>
      </c>
    </row>
    <row r="17" spans="1:10">
      <c r="A17" s="704" t="s">
        <v>796</v>
      </c>
      <c r="B17" s="705"/>
      <c r="C17" s="706"/>
      <c r="D17" s="707"/>
      <c r="E17" s="707"/>
      <c r="F17" s="707"/>
      <c r="G17" s="707"/>
      <c r="H17" s="710"/>
      <c r="I17" s="711"/>
      <c r="J17" s="712"/>
    </row>
    <row r="18" spans="1:10" ht="22.5">
      <c r="A18" s="496" t="s">
        <v>797</v>
      </c>
      <c r="B18" s="497"/>
      <c r="C18" s="371"/>
      <c r="D18" s="372"/>
      <c r="E18" s="372"/>
      <c r="F18" s="372"/>
      <c r="G18" s="372"/>
      <c r="H18" s="372"/>
      <c r="I18" s="498"/>
      <c r="J18" s="499"/>
    </row>
    <row r="19" spans="1:10" ht="15.75" thickBot="1">
      <c r="A19" s="496" t="s">
        <v>784</v>
      </c>
      <c r="B19" s="497"/>
      <c r="C19" s="371"/>
      <c r="D19" s="372"/>
      <c r="E19" s="372"/>
      <c r="F19" s="372"/>
      <c r="G19" s="372"/>
      <c r="H19" s="372"/>
      <c r="I19" s="507"/>
      <c r="J19" s="508"/>
    </row>
    <row r="20" spans="1:10" ht="135.75" thickBot="1">
      <c r="A20" s="500" t="s">
        <v>798</v>
      </c>
      <c r="B20" s="501" t="s">
        <v>799</v>
      </c>
      <c r="C20" s="502" t="s">
        <v>800</v>
      </c>
      <c r="D20" s="501" t="s">
        <v>801</v>
      </c>
      <c r="E20" s="503" t="s">
        <v>193</v>
      </c>
      <c r="F20" s="503" t="s">
        <v>802</v>
      </c>
      <c r="G20" s="504" t="s">
        <v>803</v>
      </c>
      <c r="H20" s="505" t="s">
        <v>804</v>
      </c>
      <c r="I20" s="510" t="s">
        <v>193</v>
      </c>
      <c r="J20" s="510" t="s">
        <v>193</v>
      </c>
    </row>
    <row r="21" spans="1:10">
      <c r="A21" s="704" t="s">
        <v>805</v>
      </c>
      <c r="B21" s="705"/>
      <c r="C21" s="706"/>
      <c r="D21" s="707"/>
      <c r="E21" s="707"/>
      <c r="F21" s="707" t="s">
        <v>193</v>
      </c>
      <c r="G21" s="707" t="s">
        <v>193</v>
      </c>
      <c r="H21" s="707"/>
      <c r="I21" s="711"/>
      <c r="J21" s="712"/>
    </row>
    <row r="22" spans="1:10">
      <c r="A22" s="496" t="s">
        <v>783</v>
      </c>
      <c r="B22" s="497"/>
      <c r="C22" s="371"/>
      <c r="D22" s="372"/>
      <c r="E22" s="372"/>
      <c r="F22" s="372"/>
      <c r="G22" s="372"/>
      <c r="H22" s="372"/>
      <c r="I22" s="498"/>
      <c r="J22" s="499"/>
    </row>
    <row r="23" spans="1:10" ht="15.75" thickBot="1">
      <c r="A23" s="496" t="s">
        <v>784</v>
      </c>
      <c r="B23" s="497"/>
      <c r="C23" s="371"/>
      <c r="D23" s="372"/>
      <c r="E23" s="372"/>
      <c r="F23" s="372"/>
      <c r="G23" s="372"/>
      <c r="H23" s="372"/>
      <c r="I23" s="507"/>
      <c r="J23" s="508"/>
    </row>
    <row r="24" spans="1:10" ht="57" thickBot="1">
      <c r="A24" s="500" t="s">
        <v>806</v>
      </c>
      <c r="B24" s="501" t="s">
        <v>807</v>
      </c>
      <c r="C24" s="502" t="s">
        <v>808</v>
      </c>
      <c r="D24" s="501" t="s">
        <v>809</v>
      </c>
      <c r="E24" s="503" t="s">
        <v>810</v>
      </c>
      <c r="F24" s="503" t="s">
        <v>811</v>
      </c>
      <c r="G24" s="504" t="s">
        <v>193</v>
      </c>
      <c r="H24" s="505" t="s">
        <v>193</v>
      </c>
      <c r="I24" s="510" t="s">
        <v>193</v>
      </c>
      <c r="J24" s="510" t="s">
        <v>193</v>
      </c>
    </row>
    <row r="25" spans="1:10">
      <c r="A25" s="704" t="s">
        <v>812</v>
      </c>
      <c r="B25" s="705"/>
      <c r="C25" s="706"/>
      <c r="D25" s="707"/>
      <c r="E25" s="707" t="s">
        <v>193</v>
      </c>
      <c r="F25" s="707"/>
      <c r="G25" s="707"/>
      <c r="H25" s="707"/>
      <c r="I25" s="711"/>
      <c r="J25" s="712"/>
    </row>
    <row r="26" spans="1:10">
      <c r="A26" s="496" t="s">
        <v>783</v>
      </c>
      <c r="B26" s="497"/>
      <c r="C26" s="371"/>
      <c r="D26" s="372"/>
      <c r="E26" s="372"/>
      <c r="F26" s="372"/>
      <c r="G26" s="372"/>
      <c r="H26" s="372"/>
      <c r="I26" s="498"/>
      <c r="J26" s="499"/>
    </row>
    <row r="27" spans="1:10" ht="15.75" thickBot="1">
      <c r="A27" s="496" t="s">
        <v>784</v>
      </c>
      <c r="B27" s="497"/>
      <c r="C27" s="371"/>
      <c r="D27" s="372"/>
      <c r="E27" s="372"/>
      <c r="F27" s="372"/>
      <c r="G27" s="372"/>
      <c r="H27" s="372"/>
      <c r="I27" s="498"/>
      <c r="J27" s="499"/>
    </row>
    <row r="28" spans="1:10" ht="102" thickBot="1">
      <c r="A28" s="500" t="s">
        <v>813</v>
      </c>
      <c r="B28" s="501" t="s">
        <v>814</v>
      </c>
      <c r="C28" s="502" t="s">
        <v>815</v>
      </c>
      <c r="D28" s="501" t="s">
        <v>816</v>
      </c>
      <c r="E28" s="503" t="s">
        <v>817</v>
      </c>
      <c r="F28" s="503" t="s">
        <v>818</v>
      </c>
      <c r="G28" s="504" t="s">
        <v>193</v>
      </c>
      <c r="H28" s="501" t="s">
        <v>193</v>
      </c>
      <c r="I28" s="505" t="s">
        <v>193</v>
      </c>
      <c r="J28" s="510" t="s">
        <v>819</v>
      </c>
    </row>
    <row r="29" spans="1:10">
      <c r="A29" s="704" t="s">
        <v>820</v>
      </c>
      <c r="B29" s="705"/>
      <c r="C29" s="706"/>
      <c r="D29" s="707"/>
      <c r="E29" s="707" t="s">
        <v>193</v>
      </c>
      <c r="F29" s="707" t="s">
        <v>193</v>
      </c>
      <c r="G29" s="707"/>
      <c r="H29" s="707"/>
      <c r="I29" s="708"/>
      <c r="J29" s="709"/>
    </row>
    <row r="30" spans="1:10">
      <c r="A30" s="496" t="s">
        <v>821</v>
      </c>
      <c r="B30" s="497"/>
      <c r="C30" s="371"/>
      <c r="D30" s="372"/>
      <c r="E30" s="372"/>
      <c r="F30" s="372"/>
      <c r="G30" s="372"/>
      <c r="H30" s="372"/>
      <c r="I30" s="498"/>
      <c r="J30" s="499"/>
    </row>
    <row r="31" spans="1:10" ht="15.75" thickBot="1">
      <c r="A31" s="496" t="s">
        <v>784</v>
      </c>
      <c r="B31" s="497"/>
      <c r="C31" s="371"/>
      <c r="D31" s="372"/>
      <c r="E31" s="372"/>
      <c r="F31" s="372"/>
      <c r="G31" s="372"/>
      <c r="H31" s="372"/>
      <c r="I31" s="498"/>
      <c r="J31" s="499"/>
    </row>
    <row r="32" spans="1:10" ht="90.75" thickBot="1">
      <c r="A32" s="500" t="s">
        <v>822</v>
      </c>
      <c r="B32" s="501" t="s">
        <v>823</v>
      </c>
      <c r="C32" s="511" t="s">
        <v>824</v>
      </c>
      <c r="D32" s="501" t="s">
        <v>825</v>
      </c>
      <c r="E32" s="503" t="s">
        <v>826</v>
      </c>
      <c r="F32" s="503" t="s">
        <v>827</v>
      </c>
      <c r="G32" s="504" t="s">
        <v>193</v>
      </c>
      <c r="H32" s="501" t="s">
        <v>193</v>
      </c>
      <c r="I32" s="505" t="s">
        <v>193</v>
      </c>
      <c r="J32" s="505" t="s">
        <v>193</v>
      </c>
    </row>
    <row r="33" spans="1:10">
      <c r="A33" s="704" t="s">
        <v>828</v>
      </c>
      <c r="B33" s="705"/>
      <c r="C33" s="706"/>
      <c r="D33" s="707"/>
      <c r="E33" s="707" t="s">
        <v>193</v>
      </c>
      <c r="F33" s="707"/>
      <c r="G33" s="707"/>
      <c r="H33" s="707"/>
      <c r="I33" s="708"/>
      <c r="J33" s="709"/>
    </row>
    <row r="34" spans="1:10">
      <c r="A34" s="496" t="s">
        <v>783</v>
      </c>
      <c r="B34" s="497"/>
      <c r="C34" s="371"/>
      <c r="D34" s="372"/>
      <c r="E34" s="372"/>
      <c r="F34" s="372"/>
      <c r="G34" s="372"/>
      <c r="H34" s="372"/>
      <c r="I34" s="498"/>
      <c r="J34" s="499"/>
    </row>
    <row r="35" spans="1:10" ht="15.75" thickBot="1">
      <c r="A35" s="496" t="s">
        <v>784</v>
      </c>
      <c r="B35" s="497"/>
      <c r="C35" s="371"/>
      <c r="D35" s="372"/>
      <c r="E35" s="372"/>
      <c r="F35" s="372"/>
      <c r="G35" s="372"/>
      <c r="H35" s="372"/>
      <c r="I35" s="507"/>
      <c r="J35" s="508"/>
    </row>
    <row r="36" spans="1:10" ht="180.75" thickBot="1">
      <c r="A36" s="500" t="s">
        <v>829</v>
      </c>
      <c r="B36" s="501" t="s">
        <v>830</v>
      </c>
      <c r="C36" s="502" t="s">
        <v>831</v>
      </c>
      <c r="D36" s="501" t="s">
        <v>832</v>
      </c>
      <c r="E36" s="503" t="s">
        <v>833</v>
      </c>
      <c r="F36" s="503" t="s">
        <v>834</v>
      </c>
      <c r="G36" s="504" t="s">
        <v>193</v>
      </c>
      <c r="H36" s="505" t="s">
        <v>193</v>
      </c>
      <c r="I36" s="510" t="s">
        <v>193</v>
      </c>
      <c r="J36" s="510" t="s">
        <v>193</v>
      </c>
    </row>
    <row r="37" spans="1:10">
      <c r="A37" s="704" t="s">
        <v>835</v>
      </c>
      <c r="B37" s="705"/>
      <c r="C37" s="706"/>
      <c r="D37" s="707"/>
      <c r="E37" s="707" t="s">
        <v>193</v>
      </c>
      <c r="F37" s="707" t="s">
        <v>193</v>
      </c>
      <c r="G37" s="707"/>
      <c r="H37" s="707"/>
      <c r="I37" s="711"/>
      <c r="J37" s="712"/>
    </row>
    <row r="38" spans="1:10" ht="22.5">
      <c r="A38" s="496" t="s">
        <v>797</v>
      </c>
      <c r="B38" s="497"/>
      <c r="C38" s="371"/>
      <c r="D38" s="372"/>
      <c r="E38" s="372"/>
      <c r="F38" s="372"/>
      <c r="G38" s="372"/>
      <c r="H38" s="372"/>
      <c r="I38" s="498"/>
      <c r="J38" s="499"/>
    </row>
    <row r="39" spans="1:10" ht="15.75" thickBot="1">
      <c r="A39" s="496" t="s">
        <v>784</v>
      </c>
      <c r="B39" s="497"/>
      <c r="C39" s="371"/>
      <c r="D39" s="372"/>
      <c r="E39" s="372"/>
      <c r="F39" s="372"/>
      <c r="G39" s="372"/>
      <c r="H39" s="372"/>
      <c r="I39" s="498"/>
      <c r="J39" s="508"/>
    </row>
    <row r="40" spans="1:10" ht="192" thickBot="1">
      <c r="A40" s="500" t="s">
        <v>836</v>
      </c>
      <c r="B40" s="501" t="s">
        <v>837</v>
      </c>
      <c r="C40" s="502" t="s">
        <v>838</v>
      </c>
      <c r="D40" s="501" t="s">
        <v>839</v>
      </c>
      <c r="E40" s="503" t="s">
        <v>193</v>
      </c>
      <c r="F40" s="503" t="s">
        <v>1470</v>
      </c>
      <c r="G40" s="646" t="s">
        <v>840</v>
      </c>
      <c r="H40" s="501" t="s">
        <v>193</v>
      </c>
      <c r="I40" s="505" t="s">
        <v>193</v>
      </c>
      <c r="J40" s="510" t="s">
        <v>193</v>
      </c>
    </row>
    <row r="41" spans="1:10">
      <c r="A41" s="704" t="s">
        <v>841</v>
      </c>
      <c r="B41" s="705"/>
      <c r="C41" s="706"/>
      <c r="D41" s="707"/>
      <c r="E41" s="707"/>
      <c r="F41" s="707" t="s">
        <v>193</v>
      </c>
      <c r="G41" s="707"/>
      <c r="H41" s="707"/>
      <c r="I41" s="708"/>
      <c r="J41" s="709"/>
    </row>
    <row r="42" spans="1:10">
      <c r="A42" s="496" t="s">
        <v>783</v>
      </c>
      <c r="B42" s="497"/>
      <c r="C42" s="371"/>
      <c r="D42" s="372"/>
      <c r="E42" s="372"/>
      <c r="F42" s="372"/>
      <c r="G42" s="372"/>
      <c r="H42" s="372"/>
      <c r="I42" s="498"/>
      <c r="J42" s="499"/>
    </row>
    <row r="43" spans="1:10" ht="15.75" thickBot="1">
      <c r="A43" s="496" t="s">
        <v>784</v>
      </c>
      <c r="B43" s="497"/>
      <c r="C43" s="371"/>
      <c r="D43" s="372"/>
      <c r="E43" s="372"/>
      <c r="F43" s="372"/>
      <c r="G43" s="372"/>
      <c r="H43" s="372"/>
      <c r="I43" s="498"/>
      <c r="J43" s="508"/>
    </row>
    <row r="44" spans="1:10" ht="68.25" thickBot="1">
      <c r="A44" s="500" t="s">
        <v>842</v>
      </c>
      <c r="B44" s="501" t="s">
        <v>843</v>
      </c>
      <c r="C44" s="502" t="s">
        <v>844</v>
      </c>
      <c r="D44" s="501" t="s">
        <v>845</v>
      </c>
      <c r="E44" s="503" t="s">
        <v>846</v>
      </c>
      <c r="F44" s="503" t="s">
        <v>847</v>
      </c>
      <c r="G44" s="503" t="s">
        <v>848</v>
      </c>
      <c r="H44" s="501" t="s">
        <v>193</v>
      </c>
      <c r="I44" s="505" t="s">
        <v>193</v>
      </c>
      <c r="J44" s="510" t="s">
        <v>193</v>
      </c>
    </row>
    <row r="45" spans="1:10">
      <c r="A45" s="704" t="s">
        <v>849</v>
      </c>
      <c r="B45" s="705"/>
      <c r="C45" s="706"/>
      <c r="D45" s="707"/>
      <c r="E45" s="707" t="s">
        <v>193</v>
      </c>
      <c r="F45" s="707" t="s">
        <v>193</v>
      </c>
      <c r="G45" s="707"/>
      <c r="H45" s="707"/>
      <c r="I45" s="708"/>
      <c r="J45" s="709"/>
    </row>
    <row r="46" spans="1:10">
      <c r="A46" s="496" t="s">
        <v>783</v>
      </c>
      <c r="B46" s="497"/>
      <c r="C46" s="371"/>
      <c r="D46" s="372"/>
      <c r="E46" s="372"/>
      <c r="F46" s="372"/>
      <c r="G46" s="372"/>
      <c r="H46" s="372"/>
      <c r="I46" s="498"/>
      <c r="J46" s="499"/>
    </row>
    <row r="47" spans="1:10">
      <c r="A47" s="496" t="s">
        <v>784</v>
      </c>
      <c r="B47" s="497"/>
      <c r="C47" s="371"/>
      <c r="D47" s="372"/>
      <c r="E47" s="372"/>
      <c r="F47" s="372"/>
      <c r="G47" s="372"/>
      <c r="H47" s="372"/>
      <c r="I47" s="498"/>
      <c r="J47" s="499"/>
    </row>
    <row r="48" spans="1:10" ht="15.75" thickBot="1">
      <c r="A48" s="1089" t="s">
        <v>850</v>
      </c>
      <c r="B48" s="1089"/>
      <c r="C48" s="1089"/>
      <c r="D48" s="1089"/>
      <c r="E48" s="1089"/>
      <c r="F48" s="1089"/>
      <c r="G48" s="1089"/>
      <c r="H48" s="1089"/>
      <c r="I48" s="1089"/>
      <c r="J48" s="1090"/>
    </row>
    <row r="49" spans="1:10">
      <c r="A49" s="704" t="s">
        <v>851</v>
      </c>
      <c r="B49" s="705"/>
      <c r="C49" s="706"/>
      <c r="D49" s="707"/>
      <c r="E49" s="707"/>
      <c r="F49" s="707"/>
      <c r="G49" s="707"/>
      <c r="H49" s="707"/>
      <c r="I49" s="708"/>
      <c r="J49" s="709"/>
    </row>
    <row r="50" spans="1:10">
      <c r="A50" s="496" t="s">
        <v>821</v>
      </c>
      <c r="B50" s="497"/>
      <c r="C50" s="371"/>
      <c r="D50" s="372"/>
      <c r="E50" s="372"/>
      <c r="F50" s="372"/>
      <c r="G50" s="372"/>
      <c r="H50" s="372"/>
      <c r="I50" s="498"/>
      <c r="J50" s="499"/>
    </row>
    <row r="51" spans="1:10" ht="15.75" thickBot="1">
      <c r="A51" s="496" t="s">
        <v>784</v>
      </c>
      <c r="B51" s="497"/>
      <c r="C51" s="371"/>
      <c r="D51" s="372"/>
      <c r="E51" s="372"/>
      <c r="F51" s="372"/>
      <c r="G51" s="372"/>
      <c r="H51" s="372"/>
      <c r="I51" s="507"/>
      <c r="J51" s="508"/>
    </row>
    <row r="52" spans="1:10" ht="79.5" thickBot="1">
      <c r="A52" s="500" t="s">
        <v>852</v>
      </c>
      <c r="B52" s="501" t="s">
        <v>853</v>
      </c>
      <c r="C52" s="502" t="s">
        <v>854</v>
      </c>
      <c r="D52" s="501" t="s">
        <v>855</v>
      </c>
      <c r="E52" s="503" t="s">
        <v>856</v>
      </c>
      <c r="F52" s="503" t="s">
        <v>857</v>
      </c>
      <c r="G52" s="503" t="s">
        <v>858</v>
      </c>
      <c r="H52" s="713" t="s">
        <v>858</v>
      </c>
      <c r="I52" s="510" t="s">
        <v>859</v>
      </c>
      <c r="J52" s="713" t="s">
        <v>858</v>
      </c>
    </row>
    <row r="53" spans="1:10">
      <c r="A53" s="704" t="s">
        <v>860</v>
      </c>
      <c r="B53" s="705"/>
      <c r="C53" s="706"/>
      <c r="D53" s="707"/>
      <c r="E53" s="707" t="s">
        <v>861</v>
      </c>
      <c r="F53" s="707" t="s">
        <v>193</v>
      </c>
      <c r="G53" s="707"/>
      <c r="H53" s="707"/>
      <c r="I53" s="711"/>
      <c r="J53" s="712"/>
    </row>
    <row r="54" spans="1:10">
      <c r="A54" s="496" t="s">
        <v>783</v>
      </c>
      <c r="B54" s="497"/>
      <c r="C54" s="371"/>
      <c r="D54" s="372"/>
      <c r="E54" s="372" t="s">
        <v>861</v>
      </c>
      <c r="F54" s="372"/>
      <c r="G54" s="372"/>
      <c r="H54" s="372"/>
      <c r="I54" s="498"/>
      <c r="J54" s="499"/>
    </row>
    <row r="55" spans="1:10" ht="15.75" thickBot="1">
      <c r="A55" s="496" t="s">
        <v>784</v>
      </c>
      <c r="B55" s="497"/>
      <c r="C55" s="371"/>
      <c r="D55" s="372"/>
      <c r="E55" s="372"/>
      <c r="F55" s="372"/>
      <c r="G55" s="372"/>
      <c r="H55" s="372"/>
      <c r="I55" s="507"/>
      <c r="J55" s="508"/>
    </row>
    <row r="56" spans="1:10" ht="259.5" thickBot="1">
      <c r="A56" s="500" t="s">
        <v>862</v>
      </c>
      <c r="B56" s="501" t="s">
        <v>1471</v>
      </c>
      <c r="C56" s="502" t="s">
        <v>863</v>
      </c>
      <c r="D56" s="501" t="s">
        <v>864</v>
      </c>
      <c r="E56" s="503" t="s">
        <v>865</v>
      </c>
      <c r="F56" s="503" t="s">
        <v>1472</v>
      </c>
      <c r="G56" s="504" t="s">
        <v>866</v>
      </c>
      <c r="H56" s="505" t="s">
        <v>193</v>
      </c>
      <c r="I56" s="510" t="s">
        <v>193</v>
      </c>
      <c r="J56" s="510" t="s">
        <v>193</v>
      </c>
    </row>
    <row r="57" spans="1:10">
      <c r="A57" s="704" t="s">
        <v>867</v>
      </c>
      <c r="B57" s="705"/>
      <c r="C57" s="706"/>
      <c r="D57" s="707"/>
      <c r="E57" s="707" t="s">
        <v>193</v>
      </c>
      <c r="F57" s="707" t="s">
        <v>193</v>
      </c>
      <c r="G57" s="707"/>
      <c r="H57" s="707"/>
      <c r="I57" s="711"/>
      <c r="J57" s="712"/>
    </row>
    <row r="58" spans="1:10" ht="22.5">
      <c r="A58" s="496" t="s">
        <v>797</v>
      </c>
      <c r="B58" s="497"/>
      <c r="C58" s="371"/>
      <c r="D58" s="372"/>
      <c r="E58" s="372"/>
      <c r="F58" s="372"/>
      <c r="G58" s="372"/>
      <c r="H58" s="372"/>
      <c r="I58" s="498"/>
      <c r="J58" s="499"/>
    </row>
    <row r="59" spans="1:10" ht="15.75" thickBot="1">
      <c r="A59" s="496" t="s">
        <v>784</v>
      </c>
      <c r="B59" s="497"/>
      <c r="C59" s="371"/>
      <c r="D59" s="372"/>
      <c r="E59" s="372"/>
      <c r="F59" s="372"/>
      <c r="G59" s="372"/>
      <c r="H59" s="372"/>
      <c r="I59" s="507"/>
      <c r="J59" s="508"/>
    </row>
    <row r="60" spans="1:10" ht="147" thickBot="1">
      <c r="A60" s="500" t="s">
        <v>868</v>
      </c>
      <c r="B60" s="501" t="s">
        <v>869</v>
      </c>
      <c r="C60" s="502" t="s">
        <v>870</v>
      </c>
      <c r="D60" s="501" t="s">
        <v>871</v>
      </c>
      <c r="E60" s="512" t="s">
        <v>872</v>
      </c>
      <c r="F60" s="503" t="s">
        <v>1473</v>
      </c>
      <c r="G60" s="504" t="s">
        <v>873</v>
      </c>
      <c r="H60" s="505" t="s">
        <v>873</v>
      </c>
      <c r="I60" s="510" t="s">
        <v>873</v>
      </c>
      <c r="J60" s="510" t="s">
        <v>873</v>
      </c>
    </row>
    <row r="61" spans="1:10">
      <c r="A61" s="704" t="s">
        <v>874</v>
      </c>
      <c r="B61" s="705"/>
      <c r="C61" s="706"/>
      <c r="D61" s="707"/>
      <c r="E61" s="707">
        <v>400</v>
      </c>
      <c r="F61" s="707">
        <v>600</v>
      </c>
      <c r="G61" s="707" t="s">
        <v>193</v>
      </c>
      <c r="H61" s="707" t="s">
        <v>193</v>
      </c>
      <c r="I61" s="711"/>
      <c r="J61" s="712"/>
    </row>
    <row r="62" spans="1:10">
      <c r="A62" s="496" t="s">
        <v>783</v>
      </c>
      <c r="B62" s="497"/>
      <c r="C62" s="371"/>
      <c r="D62" s="372"/>
      <c r="E62" s="372"/>
      <c r="F62" s="372"/>
      <c r="G62" s="372"/>
      <c r="H62" s="372"/>
      <c r="I62" s="498"/>
      <c r="J62" s="499"/>
    </row>
    <row r="63" spans="1:10" ht="15.75" thickBot="1">
      <c r="A63" s="496" t="s">
        <v>784</v>
      </c>
      <c r="B63" s="497"/>
      <c r="C63" s="371"/>
      <c r="D63" s="372"/>
      <c r="E63" s="372"/>
      <c r="F63" s="372"/>
      <c r="G63" s="372"/>
      <c r="H63" s="372"/>
      <c r="I63" s="498"/>
      <c r="J63" s="499"/>
    </row>
    <row r="64" spans="1:10" ht="102" thickBot="1">
      <c r="A64" s="500" t="s">
        <v>875</v>
      </c>
      <c r="B64" s="501" t="s">
        <v>876</v>
      </c>
      <c r="C64" s="502" t="s">
        <v>877</v>
      </c>
      <c r="D64" s="501" t="s">
        <v>878</v>
      </c>
      <c r="E64" s="503" t="s">
        <v>879</v>
      </c>
      <c r="F64" s="503" t="s">
        <v>880</v>
      </c>
      <c r="G64" s="504" t="s">
        <v>881</v>
      </c>
      <c r="H64" s="501" t="s">
        <v>882</v>
      </c>
      <c r="I64" s="505" t="s">
        <v>883</v>
      </c>
      <c r="J64" s="510" t="s">
        <v>884</v>
      </c>
    </row>
    <row r="65" spans="1:10">
      <c r="A65" s="704" t="s">
        <v>885</v>
      </c>
      <c r="B65" s="705"/>
      <c r="C65" s="706"/>
      <c r="D65" s="707"/>
      <c r="E65" s="707"/>
      <c r="F65" s="707"/>
      <c r="G65" s="707"/>
      <c r="H65" s="707"/>
      <c r="I65" s="708"/>
      <c r="J65" s="709"/>
    </row>
    <row r="66" spans="1:10">
      <c r="A66" s="496" t="s">
        <v>783</v>
      </c>
      <c r="B66" s="497"/>
      <c r="C66" s="371"/>
      <c r="D66" s="372"/>
      <c r="E66" s="372"/>
      <c r="F66" s="372"/>
      <c r="G66" s="372"/>
      <c r="H66" s="372"/>
      <c r="I66" s="498"/>
      <c r="J66" s="499"/>
    </row>
    <row r="67" spans="1:10" ht="15.75" thickBot="1">
      <c r="A67" s="496" t="s">
        <v>784</v>
      </c>
      <c r="B67" s="497"/>
      <c r="C67" s="371"/>
      <c r="D67" s="372"/>
      <c r="E67" s="372"/>
      <c r="F67" s="372"/>
      <c r="G67" s="372"/>
      <c r="H67" s="372"/>
      <c r="I67" s="498"/>
      <c r="J67" s="508"/>
    </row>
    <row r="68" spans="1:10" ht="124.5" thickBot="1">
      <c r="A68" s="500" t="s">
        <v>886</v>
      </c>
      <c r="B68" s="501" t="s">
        <v>887</v>
      </c>
      <c r="C68" s="502" t="s">
        <v>888</v>
      </c>
      <c r="D68" s="501" t="s">
        <v>889</v>
      </c>
      <c r="E68" s="503" t="s">
        <v>890</v>
      </c>
      <c r="F68" s="503" t="s">
        <v>891</v>
      </c>
      <c r="G68" s="504" t="s">
        <v>892</v>
      </c>
      <c r="H68" s="501" t="s">
        <v>892</v>
      </c>
      <c r="I68" s="505" t="s">
        <v>892</v>
      </c>
      <c r="J68" s="714" t="s">
        <v>892</v>
      </c>
    </row>
    <row r="69" spans="1:10">
      <c r="A69" s="704" t="s">
        <v>893</v>
      </c>
      <c r="B69" s="705"/>
      <c r="C69" s="706"/>
      <c r="D69" s="707"/>
      <c r="E69" s="707" t="s">
        <v>193</v>
      </c>
      <c r="F69" s="707"/>
      <c r="G69" s="707"/>
      <c r="H69" s="707"/>
      <c r="I69" s="708"/>
      <c r="J69" s="709"/>
    </row>
    <row r="70" spans="1:10">
      <c r="A70" s="496" t="s">
        <v>783</v>
      </c>
      <c r="B70" s="497"/>
      <c r="C70" s="371"/>
      <c r="D70" s="372"/>
      <c r="E70" s="372"/>
      <c r="F70" s="372"/>
      <c r="G70" s="372"/>
      <c r="H70" s="372"/>
      <c r="I70" s="498"/>
      <c r="J70" s="499"/>
    </row>
    <row r="71" spans="1:10" ht="15.75" thickBot="1">
      <c r="A71" s="496" t="s">
        <v>784</v>
      </c>
      <c r="B71" s="497"/>
      <c r="C71" s="371"/>
      <c r="D71" s="372"/>
      <c r="E71" s="372"/>
      <c r="F71" s="372"/>
      <c r="G71" s="372"/>
      <c r="H71" s="372"/>
      <c r="I71" s="498"/>
      <c r="J71" s="499"/>
    </row>
    <row r="72" spans="1:10" ht="68.25" thickBot="1">
      <c r="A72" s="500" t="s">
        <v>894</v>
      </c>
      <c r="B72" s="501" t="s">
        <v>895</v>
      </c>
      <c r="C72" s="502" t="s">
        <v>896</v>
      </c>
      <c r="D72" s="501" t="s">
        <v>897</v>
      </c>
      <c r="E72" s="503" t="s">
        <v>193</v>
      </c>
      <c r="F72" s="503" t="s">
        <v>898</v>
      </c>
      <c r="G72" s="504" t="s">
        <v>193</v>
      </c>
      <c r="H72" s="501" t="s">
        <v>193</v>
      </c>
      <c r="I72" s="505" t="s">
        <v>193</v>
      </c>
      <c r="J72" s="510" t="s">
        <v>819</v>
      </c>
    </row>
    <row r="73" spans="1:10">
      <c r="A73" s="704" t="s">
        <v>899</v>
      </c>
      <c r="B73" s="705"/>
      <c r="C73" s="706"/>
      <c r="D73" s="707"/>
      <c r="E73" s="707"/>
      <c r="F73" s="707"/>
      <c r="G73" s="707"/>
      <c r="H73" s="707"/>
      <c r="I73" s="708"/>
      <c r="J73" s="709"/>
    </row>
    <row r="74" spans="1:10">
      <c r="A74" s="496" t="s">
        <v>783</v>
      </c>
      <c r="B74" s="497"/>
      <c r="C74" s="371"/>
      <c r="D74" s="372"/>
      <c r="E74" s="372"/>
      <c r="F74" s="372"/>
      <c r="G74" s="372"/>
      <c r="H74" s="372"/>
      <c r="I74" s="498"/>
      <c r="J74" s="499"/>
    </row>
    <row r="75" spans="1:10" ht="15.75" thickBot="1">
      <c r="A75" s="496" t="s">
        <v>784</v>
      </c>
      <c r="B75" s="497"/>
      <c r="C75" s="371"/>
      <c r="D75" s="372"/>
      <c r="E75" s="372"/>
      <c r="F75" s="372"/>
      <c r="G75" s="372"/>
      <c r="H75" s="372"/>
      <c r="I75" s="498"/>
      <c r="J75" s="499"/>
    </row>
    <row r="76" spans="1:10" ht="34.5" thickBot="1">
      <c r="A76" s="500" t="s">
        <v>900</v>
      </c>
      <c r="B76" s="501" t="s">
        <v>901</v>
      </c>
      <c r="C76" s="502" t="s">
        <v>902</v>
      </c>
      <c r="D76" s="501" t="s">
        <v>193</v>
      </c>
      <c r="E76" s="503" t="s">
        <v>903</v>
      </c>
      <c r="F76" s="503" t="s">
        <v>193</v>
      </c>
      <c r="G76" s="504" t="s">
        <v>193</v>
      </c>
      <c r="H76" s="501" t="s">
        <v>193</v>
      </c>
      <c r="I76" s="505" t="s">
        <v>193</v>
      </c>
      <c r="J76" s="510" t="s">
        <v>819</v>
      </c>
    </row>
    <row r="77" spans="1:10">
      <c r="A77" s="704" t="s">
        <v>904</v>
      </c>
      <c r="B77" s="705"/>
      <c r="C77" s="706"/>
      <c r="D77" s="707"/>
      <c r="E77" s="707" t="s">
        <v>193</v>
      </c>
      <c r="F77" s="707"/>
      <c r="G77" s="707"/>
      <c r="H77" s="707"/>
      <c r="I77" s="708"/>
      <c r="J77" s="709"/>
    </row>
    <row r="78" spans="1:10" ht="22.5">
      <c r="A78" s="496" t="s">
        <v>797</v>
      </c>
      <c r="B78" s="497"/>
      <c r="C78" s="371"/>
      <c r="D78" s="372"/>
      <c r="E78" s="372"/>
      <c r="F78" s="372"/>
      <c r="G78" s="372"/>
      <c r="H78" s="372"/>
      <c r="I78" s="498"/>
      <c r="J78" s="499"/>
    </row>
    <row r="79" spans="1:10">
      <c r="A79" s="496" t="s">
        <v>784</v>
      </c>
      <c r="B79" s="497"/>
      <c r="C79" s="371"/>
      <c r="D79" s="372"/>
      <c r="E79" s="372"/>
      <c r="F79" s="372"/>
      <c r="G79" s="372"/>
      <c r="H79" s="372"/>
      <c r="I79" s="498"/>
      <c r="J79" s="499"/>
    </row>
    <row r="80" spans="1:10" ht="15.75" thickBot="1">
      <c r="A80" s="1093" t="s">
        <v>905</v>
      </c>
      <c r="B80" s="1093"/>
      <c r="C80" s="1093"/>
      <c r="D80" s="1093"/>
      <c r="E80" s="1093"/>
      <c r="F80" s="1093"/>
      <c r="G80" s="1093"/>
      <c r="H80" s="1093"/>
      <c r="I80" s="1093"/>
      <c r="J80" s="715"/>
    </row>
    <row r="81" spans="1:10">
      <c r="A81" s="704" t="s">
        <v>906</v>
      </c>
      <c r="B81" s="705"/>
      <c r="C81" s="706"/>
      <c r="D81" s="707"/>
      <c r="E81" s="707"/>
      <c r="F81" s="707"/>
      <c r="G81" s="707"/>
      <c r="H81" s="707"/>
      <c r="I81" s="708"/>
      <c r="J81" s="709"/>
    </row>
    <row r="82" spans="1:10" ht="22.5">
      <c r="A82" s="496" t="s">
        <v>797</v>
      </c>
      <c r="B82" s="497"/>
      <c r="C82" s="371"/>
      <c r="D82" s="372"/>
      <c r="E82" s="372"/>
      <c r="F82" s="372"/>
      <c r="G82" s="372"/>
      <c r="H82" s="372"/>
      <c r="I82" s="498"/>
      <c r="J82" s="499"/>
    </row>
    <row r="83" spans="1:10" ht="15.75" thickBot="1">
      <c r="A83" s="496" t="s">
        <v>784</v>
      </c>
      <c r="B83" s="497"/>
      <c r="C83" s="371"/>
      <c r="D83" s="372"/>
      <c r="E83" s="372"/>
      <c r="F83" s="372"/>
      <c r="G83" s="372"/>
      <c r="H83" s="372"/>
      <c r="I83" s="498"/>
      <c r="J83" s="499"/>
    </row>
    <row r="84" spans="1:10" ht="409.6" thickBot="1">
      <c r="A84" s="500" t="s">
        <v>907</v>
      </c>
      <c r="B84" s="501" t="s">
        <v>908</v>
      </c>
      <c r="C84" s="502" t="s">
        <v>1474</v>
      </c>
      <c r="D84" s="501" t="s">
        <v>1475</v>
      </c>
      <c r="E84" s="503" t="s">
        <v>1476</v>
      </c>
      <c r="F84" s="503" t="s">
        <v>1477</v>
      </c>
      <c r="G84" s="504" t="s">
        <v>1478</v>
      </c>
      <c r="H84" s="501" t="s">
        <v>909</v>
      </c>
      <c r="I84" s="505" t="s">
        <v>193</v>
      </c>
      <c r="J84" s="505" t="s">
        <v>193</v>
      </c>
    </row>
    <row r="85" spans="1:10">
      <c r="A85" s="704" t="s">
        <v>910</v>
      </c>
      <c r="B85" s="705"/>
      <c r="C85" s="706"/>
      <c r="D85" s="707"/>
      <c r="E85" s="707" t="s">
        <v>911</v>
      </c>
      <c r="F85" s="707" t="s">
        <v>911</v>
      </c>
      <c r="G85" s="707"/>
      <c r="H85" s="707"/>
      <c r="I85" s="708"/>
      <c r="J85" s="709"/>
    </row>
    <row r="86" spans="1:10" ht="22.5">
      <c r="A86" s="496" t="s">
        <v>797</v>
      </c>
      <c r="B86" s="497"/>
      <c r="C86" s="371"/>
      <c r="D86" s="372"/>
      <c r="E86" s="372" t="s">
        <v>912</v>
      </c>
      <c r="F86" s="372" t="s">
        <v>912</v>
      </c>
      <c r="G86" s="372"/>
      <c r="H86" s="372"/>
      <c r="I86" s="498"/>
      <c r="J86" s="499"/>
    </row>
    <row r="87" spans="1:10" ht="34.5" thickBot="1">
      <c r="A87" s="496" t="s">
        <v>784</v>
      </c>
      <c r="B87" s="497"/>
      <c r="C87" s="371"/>
      <c r="D87" s="372"/>
      <c r="E87" s="372" t="s">
        <v>913</v>
      </c>
      <c r="F87" s="372" t="s">
        <v>914</v>
      </c>
      <c r="G87" s="372"/>
      <c r="H87" s="372"/>
      <c r="I87" s="498"/>
      <c r="J87" s="499"/>
    </row>
    <row r="88" spans="1:10" ht="237" thickBot="1">
      <c r="A88" s="500" t="s">
        <v>915</v>
      </c>
      <c r="B88" s="501" t="s">
        <v>1479</v>
      </c>
      <c r="C88" s="502" t="s">
        <v>916</v>
      </c>
      <c r="D88" s="501" t="s">
        <v>917</v>
      </c>
      <c r="E88" s="503" t="s">
        <v>1480</v>
      </c>
      <c r="F88" s="503" t="s">
        <v>1481</v>
      </c>
      <c r="G88" s="504" t="s">
        <v>1482</v>
      </c>
      <c r="H88" s="501" t="s">
        <v>918</v>
      </c>
      <c r="I88" s="505"/>
      <c r="J88" s="510"/>
    </row>
    <row r="89" spans="1:10">
      <c r="A89" s="704" t="s">
        <v>919</v>
      </c>
      <c r="B89" s="705"/>
      <c r="C89" s="706"/>
      <c r="D89" s="707"/>
      <c r="E89" s="707">
        <v>30000</v>
      </c>
      <c r="F89" s="707">
        <v>30000</v>
      </c>
      <c r="G89" s="707"/>
      <c r="H89" s="707"/>
      <c r="I89" s="708"/>
      <c r="J89" s="709"/>
    </row>
    <row r="90" spans="1:10" ht="22.5">
      <c r="A90" s="496" t="s">
        <v>797</v>
      </c>
      <c r="B90" s="497"/>
      <c r="C90" s="371"/>
      <c r="D90" s="372"/>
      <c r="E90" s="372">
        <v>25000</v>
      </c>
      <c r="F90" s="372">
        <v>20000</v>
      </c>
      <c r="G90" s="372"/>
      <c r="H90" s="372"/>
      <c r="I90" s="498"/>
      <c r="J90" s="499"/>
    </row>
    <row r="91" spans="1:10">
      <c r="A91" s="513" t="s">
        <v>784</v>
      </c>
      <c r="B91" s="514"/>
      <c r="C91" s="515"/>
      <c r="D91" s="506"/>
      <c r="E91" s="506">
        <v>5000</v>
      </c>
      <c r="F91" s="506">
        <v>10000</v>
      </c>
      <c r="G91" s="506"/>
      <c r="H91" s="506"/>
      <c r="I91" s="507"/>
      <c r="J91" s="499"/>
    </row>
    <row r="92" spans="1:10" ht="15.75" thickBot="1">
      <c r="A92" s="1094" t="s">
        <v>920</v>
      </c>
      <c r="B92" s="1094"/>
      <c r="C92" s="1094"/>
      <c r="D92" s="1094"/>
      <c r="E92" s="1094"/>
      <c r="F92" s="1094"/>
      <c r="G92" s="1094"/>
      <c r="H92" s="1094"/>
      <c r="I92" s="1094"/>
      <c r="J92" s="1095"/>
    </row>
    <row r="93" spans="1:10">
      <c r="A93" s="704" t="s">
        <v>921</v>
      </c>
      <c r="B93" s="705"/>
      <c r="C93" s="706"/>
      <c r="D93" s="707"/>
      <c r="E93" s="707"/>
      <c r="F93" s="707"/>
      <c r="G93" s="707"/>
      <c r="H93" s="707"/>
      <c r="I93" s="708"/>
      <c r="J93" s="709"/>
    </row>
    <row r="94" spans="1:10" ht="22.5">
      <c r="A94" s="496" t="s">
        <v>797</v>
      </c>
      <c r="B94" s="497"/>
      <c r="C94" s="371"/>
      <c r="D94" s="372"/>
      <c r="E94" s="372"/>
      <c r="F94" s="372"/>
      <c r="G94" s="372"/>
      <c r="H94" s="372"/>
      <c r="I94" s="498"/>
      <c r="J94" s="499"/>
    </row>
    <row r="95" spans="1:10" ht="15.75" thickBot="1">
      <c r="A95" s="496" t="s">
        <v>784</v>
      </c>
      <c r="B95" s="497"/>
      <c r="C95" s="371"/>
      <c r="D95" s="372"/>
      <c r="E95" s="372"/>
      <c r="F95" s="372"/>
      <c r="G95" s="372"/>
      <c r="H95" s="372"/>
      <c r="I95" s="507"/>
      <c r="J95" s="508"/>
    </row>
    <row r="96" spans="1:10" ht="102" thickBot="1">
      <c r="A96" s="500" t="s">
        <v>922</v>
      </c>
      <c r="B96" s="501" t="s">
        <v>923</v>
      </c>
      <c r="C96" s="502" t="s">
        <v>924</v>
      </c>
      <c r="D96" s="501" t="s">
        <v>925</v>
      </c>
      <c r="E96" s="503" t="s">
        <v>926</v>
      </c>
      <c r="F96" s="503" t="s">
        <v>927</v>
      </c>
      <c r="G96" s="504" t="s">
        <v>927</v>
      </c>
      <c r="H96" s="505" t="s">
        <v>927</v>
      </c>
      <c r="I96" s="510" t="s">
        <v>927</v>
      </c>
      <c r="J96" s="510" t="s">
        <v>927</v>
      </c>
    </row>
    <row r="97" spans="1:10">
      <c r="A97" s="704" t="s">
        <v>928</v>
      </c>
      <c r="B97" s="705"/>
      <c r="C97" s="706"/>
      <c r="D97" s="707"/>
      <c r="E97" s="707" t="s">
        <v>929</v>
      </c>
      <c r="F97" s="707" t="s">
        <v>930</v>
      </c>
      <c r="G97" s="707" t="s">
        <v>931</v>
      </c>
      <c r="H97" s="707" t="s">
        <v>932</v>
      </c>
      <c r="I97" s="711" t="s">
        <v>932</v>
      </c>
      <c r="J97" s="712"/>
    </row>
    <row r="98" spans="1:10">
      <c r="A98" s="496" t="s">
        <v>783</v>
      </c>
      <c r="B98" s="497"/>
      <c r="C98" s="371"/>
      <c r="D98" s="372"/>
      <c r="E98" s="372" t="s">
        <v>929</v>
      </c>
      <c r="F98" s="372" t="s">
        <v>930</v>
      </c>
      <c r="G98" s="372" t="s">
        <v>931</v>
      </c>
      <c r="H98" s="372" t="s">
        <v>932</v>
      </c>
      <c r="I98" s="498" t="s">
        <v>932</v>
      </c>
      <c r="J98" s="499"/>
    </row>
    <row r="99" spans="1:10" ht="23.25" thickBot="1">
      <c r="A99" s="496" t="s">
        <v>784</v>
      </c>
      <c r="B99" s="497"/>
      <c r="C99" s="371"/>
      <c r="D99" s="372"/>
      <c r="E99" s="372" t="s">
        <v>933</v>
      </c>
      <c r="F99" s="372"/>
      <c r="G99" s="372"/>
      <c r="H99" s="372"/>
      <c r="I99" s="498"/>
      <c r="J99" s="499"/>
    </row>
    <row r="100" spans="1:10" ht="45.75" thickBot="1">
      <c r="A100" s="500" t="s">
        <v>934</v>
      </c>
      <c r="B100" s="501" t="s">
        <v>935</v>
      </c>
      <c r="C100" s="502" t="s">
        <v>936</v>
      </c>
      <c r="D100" s="501" t="s">
        <v>193</v>
      </c>
      <c r="E100" s="503" t="s">
        <v>937</v>
      </c>
      <c r="F100" s="503" t="s">
        <v>193</v>
      </c>
      <c r="G100" s="504" t="s">
        <v>193</v>
      </c>
      <c r="H100" s="501" t="s">
        <v>193</v>
      </c>
      <c r="I100" s="505" t="s">
        <v>193</v>
      </c>
      <c r="J100" s="510" t="s">
        <v>819</v>
      </c>
    </row>
    <row r="101" spans="1:10">
      <c r="A101" s="704" t="s">
        <v>938</v>
      </c>
      <c r="B101" s="705"/>
      <c r="C101" s="706"/>
      <c r="D101" s="707"/>
      <c r="E101" s="707"/>
      <c r="F101" s="707"/>
      <c r="G101" s="707"/>
      <c r="H101" s="707"/>
      <c r="I101" s="708"/>
      <c r="J101" s="709"/>
    </row>
    <row r="102" spans="1:10" ht="23.25" thickBot="1">
      <c r="A102" s="496" t="s">
        <v>797</v>
      </c>
      <c r="B102" s="497"/>
      <c r="C102" s="371"/>
      <c r="D102" s="372"/>
      <c r="E102" s="372"/>
      <c r="F102" s="372"/>
      <c r="G102" s="372"/>
      <c r="H102" s="372"/>
      <c r="I102" s="507"/>
      <c r="J102" s="508"/>
    </row>
    <row r="103" spans="1:10" ht="79.5" thickBot="1">
      <c r="A103" s="500" t="s">
        <v>939</v>
      </c>
      <c r="B103" s="501" t="s">
        <v>940</v>
      </c>
      <c r="C103" s="502" t="s">
        <v>941</v>
      </c>
      <c r="D103" s="501" t="s">
        <v>942</v>
      </c>
      <c r="E103" s="503" t="s">
        <v>943</v>
      </c>
      <c r="F103" s="503" t="s">
        <v>944</v>
      </c>
      <c r="G103" s="504" t="s">
        <v>193</v>
      </c>
      <c r="H103" s="505" t="s">
        <v>193</v>
      </c>
      <c r="I103" s="510" t="s">
        <v>193</v>
      </c>
      <c r="J103" s="510" t="s">
        <v>193</v>
      </c>
    </row>
    <row r="104" spans="1:10" ht="22.5">
      <c r="A104" s="704" t="s">
        <v>797</v>
      </c>
      <c r="B104" s="705"/>
      <c r="C104" s="706"/>
      <c r="D104" s="707"/>
      <c r="E104" s="707"/>
      <c r="F104" s="707"/>
      <c r="G104" s="707"/>
      <c r="H104" s="707"/>
      <c r="I104" s="711"/>
      <c r="J104" s="712"/>
    </row>
    <row r="105" spans="1:10">
      <c r="A105" s="496" t="s">
        <v>784</v>
      </c>
      <c r="B105" s="497"/>
      <c r="C105" s="371"/>
      <c r="D105" s="372"/>
      <c r="E105" s="372"/>
      <c r="F105" s="372"/>
      <c r="G105" s="372"/>
      <c r="H105" s="372"/>
      <c r="I105" s="498"/>
      <c r="J105" s="499"/>
    </row>
    <row r="106" spans="1:10" ht="15.75" thickBot="1">
      <c r="A106" s="1094" t="s">
        <v>945</v>
      </c>
      <c r="B106" s="1094"/>
      <c r="C106" s="1094"/>
      <c r="D106" s="1094"/>
      <c r="E106" s="1094"/>
      <c r="F106" s="1094"/>
      <c r="G106" s="1094"/>
      <c r="H106" s="1094"/>
      <c r="I106" s="1094"/>
      <c r="J106" s="1095"/>
    </row>
    <row r="107" spans="1:10">
      <c r="A107" s="704" t="s">
        <v>946</v>
      </c>
      <c r="B107" s="705"/>
      <c r="C107" s="706"/>
      <c r="D107" s="707"/>
      <c r="E107" s="707"/>
      <c r="F107" s="707"/>
      <c r="G107" s="707"/>
      <c r="H107" s="707"/>
      <c r="I107" s="708"/>
      <c r="J107" s="709"/>
    </row>
    <row r="108" spans="1:10">
      <c r="A108" s="496" t="s">
        <v>783</v>
      </c>
      <c r="B108" s="497"/>
      <c r="C108" s="371"/>
      <c r="D108" s="372"/>
      <c r="E108" s="372"/>
      <c r="F108" s="372"/>
      <c r="G108" s="372"/>
      <c r="H108" s="372"/>
      <c r="I108" s="498"/>
      <c r="J108" s="499"/>
    </row>
    <row r="109" spans="1:10" ht="15.75" thickBot="1">
      <c r="A109" s="496" t="s">
        <v>784</v>
      </c>
      <c r="B109" s="497"/>
      <c r="C109" s="371"/>
      <c r="D109" s="372"/>
      <c r="E109" s="372"/>
      <c r="F109" s="372"/>
      <c r="G109" s="372"/>
      <c r="H109" s="372"/>
      <c r="I109" s="507"/>
      <c r="J109" s="508"/>
    </row>
    <row r="110" spans="1:10" ht="68.25" thickBot="1">
      <c r="A110" s="500" t="s">
        <v>947</v>
      </c>
      <c r="B110" s="501" t="s">
        <v>948</v>
      </c>
      <c r="C110" s="502" t="s">
        <v>924</v>
      </c>
      <c r="D110" s="501" t="s">
        <v>949</v>
      </c>
      <c r="E110" s="503" t="s">
        <v>950</v>
      </c>
      <c r="F110" s="503" t="s">
        <v>951</v>
      </c>
      <c r="G110" s="504" t="s">
        <v>952</v>
      </c>
      <c r="H110" s="505" t="s">
        <v>953</v>
      </c>
      <c r="I110" s="510" t="s">
        <v>953</v>
      </c>
      <c r="J110" s="510" t="s">
        <v>954</v>
      </c>
    </row>
    <row r="111" spans="1:10">
      <c r="A111" s="704" t="s">
        <v>955</v>
      </c>
      <c r="B111" s="705"/>
      <c r="C111" s="706"/>
      <c r="D111" s="707"/>
      <c r="E111" s="707"/>
      <c r="F111" s="707"/>
      <c r="G111" s="707"/>
      <c r="H111" s="707"/>
      <c r="I111" s="711"/>
      <c r="J111" s="712"/>
    </row>
    <row r="112" spans="1:10" ht="22.5">
      <c r="A112" s="496" t="s">
        <v>797</v>
      </c>
      <c r="B112" s="497"/>
      <c r="C112" s="371"/>
      <c r="D112" s="372"/>
      <c r="E112" s="372"/>
      <c r="F112" s="372"/>
      <c r="G112" s="372"/>
      <c r="H112" s="372"/>
      <c r="I112" s="498"/>
      <c r="J112" s="499"/>
    </row>
    <row r="113" spans="1:10" ht="15.75" thickBot="1">
      <c r="A113" s="496" t="s">
        <v>784</v>
      </c>
      <c r="B113" s="497"/>
      <c r="C113" s="371"/>
      <c r="D113" s="372"/>
      <c r="E113" s="372"/>
      <c r="F113" s="372"/>
      <c r="G113" s="372"/>
      <c r="H113" s="372"/>
      <c r="I113" s="498"/>
      <c r="J113" s="508"/>
    </row>
    <row r="114" spans="1:10" ht="225.75" thickBot="1">
      <c r="A114" s="500" t="s">
        <v>956</v>
      </c>
      <c r="B114" s="501" t="s">
        <v>957</v>
      </c>
      <c r="C114" s="502" t="s">
        <v>958</v>
      </c>
      <c r="D114" s="501" t="s">
        <v>949</v>
      </c>
      <c r="E114" s="503" t="s">
        <v>959</v>
      </c>
      <c r="F114" s="503" t="s">
        <v>960</v>
      </c>
      <c r="G114" s="504" t="s">
        <v>961</v>
      </c>
      <c r="H114" s="501" t="s">
        <v>961</v>
      </c>
      <c r="I114" s="505" t="s">
        <v>961</v>
      </c>
      <c r="J114" s="510" t="s">
        <v>961</v>
      </c>
    </row>
    <row r="115" spans="1:10">
      <c r="A115" s="704" t="s">
        <v>962</v>
      </c>
      <c r="B115" s="705"/>
      <c r="C115" s="706"/>
      <c r="D115" s="707"/>
      <c r="E115" s="707"/>
      <c r="F115" s="707"/>
      <c r="G115" s="707"/>
      <c r="H115" s="707"/>
      <c r="I115" s="708"/>
      <c r="J115" s="709"/>
    </row>
    <row r="116" spans="1:10">
      <c r="A116" s="496" t="s">
        <v>821</v>
      </c>
      <c r="B116" s="497"/>
      <c r="C116" s="371"/>
      <c r="D116" s="372" t="s">
        <v>963</v>
      </c>
      <c r="E116" s="372" t="s">
        <v>964</v>
      </c>
      <c r="F116" s="372"/>
      <c r="G116" s="372"/>
      <c r="H116" s="372"/>
      <c r="I116" s="498"/>
      <c r="J116" s="499"/>
    </row>
    <row r="117" spans="1:10" ht="15.75" thickBot="1">
      <c r="A117" s="496" t="s">
        <v>784</v>
      </c>
      <c r="B117" s="497"/>
      <c r="C117" s="371"/>
      <c r="D117" s="372"/>
      <c r="E117" s="372"/>
      <c r="F117" s="372"/>
      <c r="G117" s="372"/>
      <c r="H117" s="372"/>
      <c r="I117" s="507"/>
      <c r="J117" s="508"/>
    </row>
    <row r="118" spans="1:10" ht="113.25" thickBot="1">
      <c r="A118" s="500" t="s">
        <v>1483</v>
      </c>
      <c r="B118" s="501" t="s">
        <v>1484</v>
      </c>
      <c r="C118" s="502" t="s">
        <v>965</v>
      </c>
      <c r="D118" s="501" t="s">
        <v>1485</v>
      </c>
      <c r="E118" s="503" t="s">
        <v>966</v>
      </c>
      <c r="F118" s="503" t="s">
        <v>966</v>
      </c>
      <c r="G118" s="512" t="s">
        <v>1486</v>
      </c>
      <c r="H118" s="512" t="s">
        <v>1487</v>
      </c>
      <c r="I118" s="512" t="s">
        <v>1487</v>
      </c>
      <c r="J118" s="512" t="s">
        <v>1487</v>
      </c>
    </row>
    <row r="119" spans="1:10">
      <c r="A119" s="704" t="s">
        <v>967</v>
      </c>
      <c r="B119" s="705"/>
      <c r="C119" s="706"/>
      <c r="D119" s="707"/>
      <c r="E119" s="707" t="s">
        <v>968</v>
      </c>
      <c r="F119" s="707" t="s">
        <v>968</v>
      </c>
      <c r="G119" s="707" t="s">
        <v>968</v>
      </c>
      <c r="H119" s="707" t="s">
        <v>968</v>
      </c>
      <c r="I119" s="711" t="s">
        <v>968</v>
      </c>
      <c r="J119" s="712"/>
    </row>
    <row r="120" spans="1:10">
      <c r="A120" s="496" t="s">
        <v>821</v>
      </c>
      <c r="B120" s="497"/>
      <c r="C120" s="371"/>
      <c r="D120" s="372"/>
      <c r="E120" s="372" t="s">
        <v>968</v>
      </c>
      <c r="F120" s="372" t="s">
        <v>968</v>
      </c>
      <c r="G120" s="372" t="s">
        <v>968</v>
      </c>
      <c r="H120" s="372" t="s">
        <v>968</v>
      </c>
      <c r="I120" s="498" t="s">
        <v>968</v>
      </c>
      <c r="J120" s="499"/>
    </row>
    <row r="121" spans="1:10" ht="15.75" thickBot="1">
      <c r="A121" s="496" t="s">
        <v>784</v>
      </c>
      <c r="B121" s="497"/>
      <c r="C121" s="371"/>
      <c r="D121" s="372"/>
      <c r="E121" s="372"/>
      <c r="F121" s="372"/>
      <c r="G121" s="372"/>
      <c r="H121" s="372"/>
      <c r="I121" s="498"/>
      <c r="J121" s="508"/>
    </row>
    <row r="122" spans="1:10" ht="113.25" thickBot="1">
      <c r="A122" s="500" t="s">
        <v>969</v>
      </c>
      <c r="B122" s="501" t="s">
        <v>970</v>
      </c>
      <c r="C122" s="502" t="s">
        <v>971</v>
      </c>
      <c r="D122" s="501" t="s">
        <v>972</v>
      </c>
      <c r="E122" s="503" t="s">
        <v>973</v>
      </c>
      <c r="F122" s="503" t="s">
        <v>974</v>
      </c>
      <c r="G122" s="504" t="s">
        <v>974</v>
      </c>
      <c r="H122" s="501" t="s">
        <v>974</v>
      </c>
      <c r="I122" s="505" t="s">
        <v>974</v>
      </c>
      <c r="J122" s="516" t="s">
        <v>974</v>
      </c>
    </row>
    <row r="123" spans="1:10">
      <c r="A123" s="704" t="s">
        <v>975</v>
      </c>
      <c r="B123" s="705"/>
      <c r="C123" s="706"/>
      <c r="D123" s="707"/>
      <c r="E123" s="707" t="s">
        <v>976</v>
      </c>
      <c r="F123" s="707" t="s">
        <v>977</v>
      </c>
      <c r="G123" s="707" t="s">
        <v>978</v>
      </c>
      <c r="H123" s="707" t="s">
        <v>979</v>
      </c>
      <c r="I123" s="708" t="s">
        <v>980</v>
      </c>
      <c r="J123" s="709"/>
    </row>
    <row r="124" spans="1:10">
      <c r="A124" s="496" t="s">
        <v>783</v>
      </c>
      <c r="B124" s="497"/>
      <c r="C124" s="371"/>
      <c r="D124" s="372"/>
      <c r="E124" s="372" t="s">
        <v>976</v>
      </c>
      <c r="F124" s="372" t="s">
        <v>977</v>
      </c>
      <c r="G124" s="372" t="s">
        <v>978</v>
      </c>
      <c r="H124" s="372" t="s">
        <v>979</v>
      </c>
      <c r="I124" s="498" t="s">
        <v>980</v>
      </c>
      <c r="J124" s="499"/>
    </row>
    <row r="125" spans="1:10" ht="15.75" thickBot="1">
      <c r="A125" s="496" t="s">
        <v>784</v>
      </c>
      <c r="B125" s="497"/>
      <c r="C125" s="371"/>
      <c r="D125" s="372"/>
      <c r="E125" s="372"/>
      <c r="F125" s="372"/>
      <c r="G125" s="372"/>
      <c r="H125" s="372"/>
      <c r="I125" s="498"/>
      <c r="J125" s="508"/>
    </row>
    <row r="126" spans="1:10" ht="147" thickBot="1">
      <c r="A126" s="500" t="s">
        <v>1488</v>
      </c>
      <c r="B126" s="501" t="s">
        <v>981</v>
      </c>
      <c r="C126" s="502" t="s">
        <v>1489</v>
      </c>
      <c r="D126" s="501" t="s">
        <v>982</v>
      </c>
      <c r="E126" s="503" t="s">
        <v>983</v>
      </c>
      <c r="F126" s="503" t="s">
        <v>1490</v>
      </c>
      <c r="G126" s="504" t="s">
        <v>984</v>
      </c>
      <c r="H126" s="501" t="s">
        <v>984</v>
      </c>
      <c r="I126" s="716" t="s">
        <v>984</v>
      </c>
      <c r="J126" s="717" t="s">
        <v>984</v>
      </c>
    </row>
    <row r="127" spans="1:10">
      <c r="A127" s="704" t="s">
        <v>985</v>
      </c>
      <c r="B127" s="705"/>
      <c r="C127" s="706"/>
      <c r="D127" s="707"/>
      <c r="E127" s="707"/>
      <c r="F127" s="707"/>
      <c r="G127" s="707"/>
      <c r="H127" s="707"/>
      <c r="I127" s="708"/>
      <c r="J127" s="709"/>
    </row>
    <row r="128" spans="1:10" ht="33.75">
      <c r="A128" s="496" t="s">
        <v>797</v>
      </c>
      <c r="B128" s="497"/>
      <c r="C128" s="371"/>
      <c r="D128" s="372"/>
      <c r="E128" s="372" t="s">
        <v>986</v>
      </c>
      <c r="F128" s="372" t="s">
        <v>987</v>
      </c>
      <c r="G128" s="372"/>
      <c r="H128" s="372"/>
      <c r="I128" s="498"/>
      <c r="J128" s="499"/>
    </row>
    <row r="129" spans="1:10" ht="15.75" thickBot="1">
      <c r="A129" s="496" t="s">
        <v>784</v>
      </c>
      <c r="B129" s="497"/>
      <c r="C129" s="371"/>
      <c r="D129" s="372"/>
      <c r="E129" s="372"/>
      <c r="F129" s="372"/>
      <c r="G129" s="372"/>
      <c r="H129" s="372"/>
      <c r="I129" s="498"/>
      <c r="J129" s="499"/>
    </row>
    <row r="130" spans="1:10" ht="124.5" thickBot="1">
      <c r="A130" s="500" t="s">
        <v>988</v>
      </c>
      <c r="B130" s="501" t="s">
        <v>989</v>
      </c>
      <c r="C130" s="502" t="s">
        <v>990</v>
      </c>
      <c r="D130" s="501" t="s">
        <v>991</v>
      </c>
      <c r="E130" s="503" t="s">
        <v>992</v>
      </c>
      <c r="F130" s="503" t="s">
        <v>993</v>
      </c>
      <c r="G130" s="504" t="s">
        <v>994</v>
      </c>
      <c r="H130" s="501" t="s">
        <v>995</v>
      </c>
      <c r="I130" s="505" t="s">
        <v>994</v>
      </c>
      <c r="J130" s="505" t="s">
        <v>994</v>
      </c>
    </row>
    <row r="131" spans="1:10">
      <c r="A131" s="704" t="s">
        <v>996</v>
      </c>
      <c r="B131" s="705"/>
      <c r="C131" s="706"/>
      <c r="D131" s="707"/>
      <c r="E131" s="707" t="s">
        <v>997</v>
      </c>
      <c r="F131" s="707"/>
      <c r="G131" s="707"/>
      <c r="H131" s="707"/>
      <c r="I131" s="708"/>
      <c r="J131" s="709"/>
    </row>
    <row r="132" spans="1:10">
      <c r="A132" s="496" t="s">
        <v>821</v>
      </c>
      <c r="B132" s="497"/>
      <c r="C132" s="371"/>
      <c r="D132" s="372"/>
      <c r="E132" s="372" t="s">
        <v>997</v>
      </c>
      <c r="F132" s="372"/>
      <c r="G132" s="372"/>
      <c r="H132" s="372"/>
      <c r="I132" s="498"/>
      <c r="J132" s="499"/>
    </row>
    <row r="133" spans="1:10" ht="15.75" thickBot="1">
      <c r="A133" s="496" t="s">
        <v>784</v>
      </c>
      <c r="B133" s="497"/>
      <c r="C133" s="371"/>
      <c r="D133" s="372"/>
      <c r="E133" s="372"/>
      <c r="F133" s="372"/>
      <c r="G133" s="372"/>
      <c r="H133" s="372"/>
      <c r="I133" s="498"/>
      <c r="J133" s="499"/>
    </row>
    <row r="134" spans="1:10" ht="135.75" thickBot="1">
      <c r="A134" s="500" t="s">
        <v>998</v>
      </c>
      <c r="B134" s="501" t="s">
        <v>999</v>
      </c>
      <c r="C134" s="502" t="s">
        <v>936</v>
      </c>
      <c r="D134" s="501" t="s">
        <v>1000</v>
      </c>
      <c r="E134" s="503" t="s">
        <v>1001</v>
      </c>
      <c r="F134" s="503" t="s">
        <v>1002</v>
      </c>
      <c r="G134" s="504" t="s">
        <v>1003</v>
      </c>
      <c r="H134" s="501" t="s">
        <v>1004</v>
      </c>
      <c r="I134" s="716" t="s">
        <v>1005</v>
      </c>
      <c r="J134" s="717" t="s">
        <v>1006</v>
      </c>
    </row>
    <row r="135" spans="1:10">
      <c r="A135" s="704" t="s">
        <v>1007</v>
      </c>
      <c r="B135" s="705"/>
      <c r="C135" s="706"/>
      <c r="D135" s="707"/>
      <c r="E135" s="707"/>
      <c r="F135" s="707"/>
      <c r="G135" s="707" t="s">
        <v>1008</v>
      </c>
      <c r="H135" s="707" t="s">
        <v>1009</v>
      </c>
      <c r="I135" s="708"/>
      <c r="J135" s="709"/>
    </row>
    <row r="136" spans="1:10">
      <c r="A136" s="496" t="s">
        <v>821</v>
      </c>
      <c r="B136" s="497"/>
      <c r="C136" s="371"/>
      <c r="D136" s="372"/>
      <c r="E136" s="372"/>
      <c r="F136" s="372"/>
      <c r="G136" s="372" t="s">
        <v>1008</v>
      </c>
      <c r="H136" s="372" t="s">
        <v>1009</v>
      </c>
      <c r="I136" s="498"/>
      <c r="J136" s="499"/>
    </row>
    <row r="137" spans="1:10" ht="15.75" thickBot="1">
      <c r="A137" s="496" t="s">
        <v>784</v>
      </c>
      <c r="B137" s="497"/>
      <c r="C137" s="371"/>
      <c r="D137" s="372"/>
      <c r="E137" s="372"/>
      <c r="F137" s="372"/>
      <c r="G137" s="372"/>
      <c r="H137" s="372"/>
      <c r="I137" s="498"/>
      <c r="J137" s="499"/>
    </row>
    <row r="138" spans="1:10" ht="45.75" thickBot="1">
      <c r="A138" s="500" t="s">
        <v>1010</v>
      </c>
      <c r="B138" s="501" t="s">
        <v>1011</v>
      </c>
      <c r="C138" s="502" t="s">
        <v>870</v>
      </c>
      <c r="D138" s="501" t="s">
        <v>1012</v>
      </c>
      <c r="E138" s="503" t="s">
        <v>1013</v>
      </c>
      <c r="F138" s="503" t="s">
        <v>1014</v>
      </c>
      <c r="G138" s="504" t="s">
        <v>193</v>
      </c>
      <c r="H138" s="501" t="s">
        <v>193</v>
      </c>
      <c r="I138" s="505" t="s">
        <v>193</v>
      </c>
      <c r="J138" s="510" t="s">
        <v>819</v>
      </c>
    </row>
    <row r="139" spans="1:10">
      <c r="A139" s="704" t="s">
        <v>1015</v>
      </c>
      <c r="B139" s="705"/>
      <c r="C139" s="706"/>
      <c r="D139" s="707"/>
      <c r="E139" s="707" t="s">
        <v>193</v>
      </c>
      <c r="F139" s="707"/>
      <c r="G139" s="707"/>
      <c r="H139" s="707"/>
      <c r="I139" s="708"/>
      <c r="J139" s="709"/>
    </row>
    <row r="140" spans="1:10" ht="23.25" thickBot="1">
      <c r="A140" s="496" t="s">
        <v>797</v>
      </c>
      <c r="B140" s="497"/>
      <c r="C140" s="371"/>
      <c r="D140" s="372"/>
      <c r="E140" s="372"/>
      <c r="F140" s="372"/>
      <c r="G140" s="372"/>
      <c r="H140" s="372"/>
      <c r="I140" s="498"/>
      <c r="J140" s="499"/>
    </row>
    <row r="141" spans="1:10" ht="79.5" thickBot="1">
      <c r="A141" s="718" t="s">
        <v>1016</v>
      </c>
      <c r="B141" s="719" t="s">
        <v>1017</v>
      </c>
      <c r="C141" s="720" t="s">
        <v>1018</v>
      </c>
      <c r="D141" s="719" t="s">
        <v>1019</v>
      </c>
      <c r="E141" s="719" t="s">
        <v>1019</v>
      </c>
      <c r="F141" s="512" t="s">
        <v>1020</v>
      </c>
      <c r="G141" s="721" t="s">
        <v>1021</v>
      </c>
      <c r="H141" s="721" t="s">
        <v>1021</v>
      </c>
      <c r="I141" s="721" t="s">
        <v>1021</v>
      </c>
      <c r="J141" s="721" t="s">
        <v>1021</v>
      </c>
    </row>
    <row r="142" spans="1:10">
      <c r="A142" s="722" t="s">
        <v>1007</v>
      </c>
      <c r="B142" s="723"/>
      <c r="C142" s="724"/>
      <c r="D142" s="725"/>
      <c r="E142" s="725"/>
      <c r="F142" s="725"/>
      <c r="G142" s="725"/>
      <c r="H142" s="725"/>
      <c r="I142" s="726"/>
      <c r="J142" s="727"/>
    </row>
    <row r="143" spans="1:10">
      <c r="A143" s="517" t="s">
        <v>821</v>
      </c>
      <c r="B143" s="518"/>
      <c r="C143" s="519"/>
      <c r="D143" s="520"/>
      <c r="E143" s="520"/>
      <c r="F143" s="520"/>
      <c r="G143" s="520"/>
      <c r="H143" s="520"/>
      <c r="I143" s="521"/>
      <c r="J143" s="522"/>
    </row>
    <row r="144" spans="1:10" ht="15.75" thickBot="1">
      <c r="A144" s="517" t="s">
        <v>784</v>
      </c>
      <c r="B144" s="518"/>
      <c r="C144" s="519"/>
      <c r="D144" s="520"/>
      <c r="E144" s="520"/>
      <c r="F144" s="520"/>
      <c r="G144" s="520"/>
      <c r="H144" s="520"/>
      <c r="I144" s="521"/>
      <c r="J144" s="522"/>
    </row>
    <row r="145" spans="1:10" ht="90">
      <c r="A145" s="718" t="s">
        <v>1022</v>
      </c>
      <c r="B145" s="719" t="s">
        <v>1023</v>
      </c>
      <c r="C145" s="720" t="s">
        <v>1024</v>
      </c>
      <c r="D145" s="719" t="s">
        <v>1025</v>
      </c>
      <c r="E145" s="719" t="s">
        <v>1025</v>
      </c>
      <c r="F145" s="512" t="s">
        <v>1026</v>
      </c>
      <c r="G145" s="721" t="s">
        <v>1027</v>
      </c>
      <c r="H145" s="721" t="s">
        <v>1027</v>
      </c>
      <c r="I145" s="721" t="s">
        <v>1027</v>
      </c>
      <c r="J145" s="721" t="s">
        <v>1027</v>
      </c>
    </row>
    <row r="146" spans="1:10">
      <c r="A146" s="496" t="s">
        <v>784</v>
      </c>
      <c r="B146" s="497"/>
      <c r="C146" s="371"/>
      <c r="D146" s="372"/>
      <c r="E146" s="372"/>
      <c r="F146" s="372"/>
      <c r="G146" s="372"/>
      <c r="H146" s="372"/>
      <c r="I146" s="498"/>
      <c r="J146" s="499"/>
    </row>
    <row r="147" spans="1:10">
      <c r="A147" s="1089" t="s">
        <v>1028</v>
      </c>
      <c r="B147" s="1089"/>
      <c r="C147" s="1089"/>
      <c r="D147" s="1089"/>
      <c r="E147" s="1089"/>
      <c r="F147" s="1089"/>
      <c r="G147" s="1089"/>
      <c r="H147" s="1089"/>
      <c r="I147" s="1089"/>
      <c r="J147" s="1090"/>
    </row>
    <row r="148" spans="1:10">
      <c r="A148" s="496" t="s">
        <v>1029</v>
      </c>
      <c r="B148" s="497"/>
      <c r="C148" s="371"/>
      <c r="D148" s="372"/>
      <c r="E148" s="372"/>
      <c r="F148" s="372"/>
      <c r="G148" s="372"/>
      <c r="H148" s="372"/>
      <c r="I148" s="498"/>
      <c r="J148" s="499"/>
    </row>
    <row r="149" spans="1:10" ht="22.5">
      <c r="A149" s="496" t="s">
        <v>797</v>
      </c>
      <c r="B149" s="497"/>
      <c r="C149" s="371"/>
      <c r="D149" s="372"/>
      <c r="E149" s="372"/>
      <c r="F149" s="372"/>
      <c r="G149" s="372"/>
      <c r="H149" s="372"/>
      <c r="I149" s="498"/>
      <c r="J149" s="499"/>
    </row>
    <row r="150" spans="1:10" ht="15.75" thickBot="1">
      <c r="A150" s="496" t="s">
        <v>784</v>
      </c>
      <c r="B150" s="497"/>
      <c r="C150" s="371"/>
      <c r="D150" s="372"/>
      <c r="E150" s="372"/>
      <c r="F150" s="372"/>
      <c r="G150" s="372"/>
      <c r="H150" s="372"/>
      <c r="I150" s="498"/>
      <c r="J150" s="499"/>
    </row>
    <row r="151" spans="1:10" ht="348.75">
      <c r="A151" s="500" t="s">
        <v>1030</v>
      </c>
      <c r="B151" s="501" t="s">
        <v>1031</v>
      </c>
      <c r="C151" s="502" t="s">
        <v>1032</v>
      </c>
      <c r="D151" s="501"/>
      <c r="E151" s="503" t="s">
        <v>1033</v>
      </c>
      <c r="F151" s="503" t="s">
        <v>1034</v>
      </c>
      <c r="G151" s="504" t="s">
        <v>1035</v>
      </c>
      <c r="H151" s="504" t="s">
        <v>1036</v>
      </c>
      <c r="I151" s="504" t="s">
        <v>1037</v>
      </c>
      <c r="J151" s="504" t="s">
        <v>1038</v>
      </c>
    </row>
    <row r="152" spans="1:10">
      <c r="A152" s="523"/>
      <c r="B152" s="524"/>
      <c r="C152" s="524"/>
      <c r="D152" s="499"/>
      <c r="E152" s="499"/>
      <c r="F152" s="499"/>
      <c r="G152" s="499"/>
      <c r="H152" s="499"/>
      <c r="I152" s="499"/>
      <c r="J152" s="499"/>
    </row>
    <row r="153" spans="1:10" ht="15.75" thickBot="1">
      <c r="A153" s="523"/>
      <c r="B153" s="524"/>
      <c r="C153" s="524"/>
      <c r="D153" s="499"/>
      <c r="E153" s="499"/>
      <c r="F153" s="499"/>
      <c r="G153" s="499"/>
      <c r="H153" s="499"/>
      <c r="I153" s="499"/>
      <c r="J153" s="499"/>
    </row>
    <row r="154" spans="1:10" ht="112.5">
      <c r="A154" s="525" t="s">
        <v>1039</v>
      </c>
      <c r="B154" s="526" t="s">
        <v>1040</v>
      </c>
      <c r="C154" s="527" t="s">
        <v>1041</v>
      </c>
      <c r="D154" s="526" t="s">
        <v>193</v>
      </c>
      <c r="E154" s="528" t="s">
        <v>1042</v>
      </c>
      <c r="F154" s="528" t="s">
        <v>1042</v>
      </c>
      <c r="G154" s="504" t="s">
        <v>1042</v>
      </c>
      <c r="H154" s="529" t="s">
        <v>1551</v>
      </c>
      <c r="I154" s="504" t="s">
        <v>1038</v>
      </c>
      <c r="J154" s="504" t="s">
        <v>1038</v>
      </c>
    </row>
    <row r="155" spans="1:10">
      <c r="A155" s="530" t="s">
        <v>1043</v>
      </c>
      <c r="B155" s="497"/>
      <c r="C155" s="371"/>
      <c r="D155" s="372"/>
      <c r="E155" s="372"/>
      <c r="F155" s="372"/>
      <c r="G155" s="372"/>
      <c r="H155" s="372"/>
      <c r="I155" s="498"/>
      <c r="J155" s="499"/>
    </row>
    <row r="156" spans="1:10" ht="22.5">
      <c r="A156" s="496" t="s">
        <v>797</v>
      </c>
      <c r="B156" s="497"/>
      <c r="C156" s="371"/>
      <c r="D156" s="372"/>
      <c r="E156" s="372"/>
      <c r="F156" s="372"/>
      <c r="G156" s="372"/>
      <c r="H156" s="372"/>
      <c r="I156" s="498"/>
      <c r="J156" s="499"/>
    </row>
    <row r="157" spans="1:10" ht="22.5">
      <c r="A157" s="496" t="s">
        <v>1044</v>
      </c>
      <c r="B157" s="497"/>
      <c r="C157" s="371"/>
      <c r="D157" s="372"/>
      <c r="E157" s="372" t="s">
        <v>1045</v>
      </c>
      <c r="F157" s="372" t="s">
        <v>1046</v>
      </c>
      <c r="G157" s="372"/>
      <c r="H157" s="372"/>
      <c r="I157" s="498"/>
      <c r="J157" s="499"/>
    </row>
    <row r="158" spans="1:10">
      <c r="A158" s="1091" t="s">
        <v>1047</v>
      </c>
      <c r="B158" s="1091"/>
      <c r="C158" s="1091"/>
      <c r="D158" s="1091"/>
      <c r="E158" s="1091"/>
      <c r="F158" s="1091"/>
      <c r="G158" s="1091"/>
      <c r="H158" s="1091"/>
      <c r="I158" s="1091"/>
      <c r="J158" s="1092"/>
    </row>
    <row r="159" spans="1:10">
      <c r="A159" s="530" t="s">
        <v>1048</v>
      </c>
      <c r="B159" s="497"/>
      <c r="C159" s="371"/>
      <c r="D159" s="372"/>
      <c r="E159" s="372"/>
      <c r="F159" s="372"/>
      <c r="G159" s="372"/>
      <c r="H159" s="372"/>
      <c r="I159" s="498"/>
      <c r="J159" s="499"/>
    </row>
    <row r="160" spans="1:10">
      <c r="A160" s="496" t="s">
        <v>821</v>
      </c>
      <c r="B160" s="497"/>
      <c r="C160" s="371"/>
      <c r="D160" s="372"/>
      <c r="E160" s="372"/>
      <c r="F160" s="372"/>
      <c r="G160" s="372"/>
      <c r="H160" s="372"/>
      <c r="I160" s="498"/>
      <c r="J160" s="499"/>
    </row>
    <row r="161" spans="1:10" ht="15.75" thickBot="1">
      <c r="A161" s="496" t="s">
        <v>784</v>
      </c>
      <c r="B161" s="497"/>
      <c r="C161" s="371"/>
      <c r="D161" s="372"/>
      <c r="E161" s="372"/>
      <c r="F161" s="372"/>
      <c r="G161" s="372"/>
      <c r="H161" s="372"/>
      <c r="I161" s="498"/>
      <c r="J161" s="499"/>
    </row>
    <row r="162" spans="1:10" ht="157.5">
      <c r="A162" s="500" t="s">
        <v>1049</v>
      </c>
      <c r="B162" s="501" t="s">
        <v>1050</v>
      </c>
      <c r="C162" s="511" t="s">
        <v>1491</v>
      </c>
      <c r="D162" s="501" t="s">
        <v>1492</v>
      </c>
      <c r="E162" s="503" t="s">
        <v>1051</v>
      </c>
      <c r="F162" s="503" t="s">
        <v>1052</v>
      </c>
      <c r="G162" s="504" t="s">
        <v>1053</v>
      </c>
      <c r="H162" s="501" t="s">
        <v>193</v>
      </c>
      <c r="I162" s="505" t="s">
        <v>193</v>
      </c>
      <c r="J162" s="510" t="s">
        <v>193</v>
      </c>
    </row>
    <row r="163" spans="1:10">
      <c r="A163" s="530" t="s">
        <v>1054</v>
      </c>
      <c r="B163" s="497"/>
      <c r="C163" s="371"/>
      <c r="D163" s="372"/>
      <c r="E163" s="372"/>
      <c r="F163" s="372"/>
      <c r="G163" s="372"/>
      <c r="H163" s="372"/>
      <c r="I163" s="498"/>
      <c r="J163" s="499"/>
    </row>
    <row r="164" spans="1:10">
      <c r="A164" s="496" t="s">
        <v>783</v>
      </c>
      <c r="B164" s="497"/>
      <c r="C164" s="371"/>
      <c r="D164" s="372"/>
      <c r="E164" s="372"/>
      <c r="F164" s="372"/>
      <c r="G164" s="372"/>
      <c r="H164" s="372"/>
      <c r="I164" s="498"/>
      <c r="J164" s="499"/>
    </row>
    <row r="165" spans="1:10" ht="15.75" thickBot="1">
      <c r="A165" s="496" t="s">
        <v>784</v>
      </c>
      <c r="B165" s="497"/>
      <c r="C165" s="371"/>
      <c r="D165" s="372"/>
      <c r="E165" s="372"/>
      <c r="F165" s="372"/>
      <c r="G165" s="372"/>
      <c r="H165" s="372"/>
      <c r="I165" s="507"/>
      <c r="J165" s="508"/>
    </row>
    <row r="166" spans="1:10" ht="191.25">
      <c r="A166" s="500" t="s">
        <v>1055</v>
      </c>
      <c r="B166" s="501" t="s">
        <v>1056</v>
      </c>
      <c r="C166" s="502" t="s">
        <v>1057</v>
      </c>
      <c r="D166" s="501" t="s">
        <v>1058</v>
      </c>
      <c r="E166" s="503" t="s">
        <v>1059</v>
      </c>
      <c r="F166" s="503" t="s">
        <v>1060</v>
      </c>
      <c r="G166" s="504" t="s">
        <v>1061</v>
      </c>
      <c r="H166" s="505" t="s">
        <v>1062</v>
      </c>
      <c r="I166" s="510" t="s">
        <v>1061</v>
      </c>
      <c r="J166" s="510" t="s">
        <v>1061</v>
      </c>
    </row>
    <row r="167" spans="1:10">
      <c r="A167" s="530" t="s">
        <v>1063</v>
      </c>
      <c r="B167" s="497"/>
      <c r="C167" s="371"/>
      <c r="D167" s="372"/>
      <c r="E167" s="372"/>
      <c r="F167" s="372"/>
      <c r="G167" s="372"/>
      <c r="H167" s="372"/>
      <c r="I167" s="531"/>
      <c r="J167" s="532"/>
    </row>
    <row r="168" spans="1:10" ht="22.5">
      <c r="A168" s="496" t="s">
        <v>797</v>
      </c>
      <c r="B168" s="497"/>
      <c r="C168" s="371"/>
      <c r="D168" s="372"/>
      <c r="E168" s="372"/>
      <c r="F168" s="372"/>
      <c r="G168" s="372"/>
      <c r="H168" s="372"/>
      <c r="I168" s="498"/>
      <c r="J168" s="499"/>
    </row>
    <row r="169" spans="1:10" ht="15.75" thickBot="1">
      <c r="A169" s="496" t="s">
        <v>784</v>
      </c>
      <c r="B169" s="497"/>
      <c r="C169" s="371"/>
      <c r="D169" s="372"/>
      <c r="E169" s="372"/>
      <c r="F169" s="372"/>
      <c r="G169" s="372"/>
      <c r="H169" s="372"/>
      <c r="I169" s="507"/>
      <c r="J169" s="508"/>
    </row>
    <row r="170" spans="1:10" ht="101.25">
      <c r="A170" s="500" t="s">
        <v>1064</v>
      </c>
      <c r="B170" s="501" t="s">
        <v>1065</v>
      </c>
      <c r="C170" s="502" t="s">
        <v>1066</v>
      </c>
      <c r="D170" s="501" t="s">
        <v>1067</v>
      </c>
      <c r="E170" s="503" t="s">
        <v>1068</v>
      </c>
      <c r="F170" s="503" t="s">
        <v>1069</v>
      </c>
      <c r="G170" s="504" t="s">
        <v>1070</v>
      </c>
      <c r="H170" s="505" t="s">
        <v>1070</v>
      </c>
      <c r="I170" s="510" t="s">
        <v>1070</v>
      </c>
      <c r="J170" s="510" t="s">
        <v>1070</v>
      </c>
    </row>
    <row r="171" spans="1:10">
      <c r="A171" s="530" t="s">
        <v>1071</v>
      </c>
      <c r="B171" s="497"/>
      <c r="C171" s="371"/>
      <c r="D171" s="372"/>
      <c r="E171" s="372"/>
      <c r="F171" s="372"/>
      <c r="G171" s="372"/>
      <c r="H171" s="372"/>
      <c r="I171" s="531"/>
      <c r="J171" s="532"/>
    </row>
    <row r="172" spans="1:10">
      <c r="A172" s="496" t="s">
        <v>783</v>
      </c>
      <c r="B172" s="497"/>
      <c r="C172" s="371"/>
      <c r="D172" s="372"/>
      <c r="E172" s="372"/>
      <c r="F172" s="372"/>
      <c r="G172" s="372"/>
      <c r="H172" s="372"/>
      <c r="I172" s="498"/>
      <c r="J172" s="499"/>
    </row>
    <row r="173" spans="1:10">
      <c r="A173" s="496" t="s">
        <v>784</v>
      </c>
      <c r="B173" s="497"/>
      <c r="C173" s="371"/>
      <c r="D173" s="372"/>
      <c r="E173" s="372" t="s">
        <v>1072</v>
      </c>
      <c r="F173" s="372"/>
      <c r="G173" s="372"/>
      <c r="H173" s="372"/>
      <c r="I173" s="498"/>
      <c r="J173" s="499"/>
    </row>
    <row r="174" spans="1:10" ht="15.75" thickBot="1">
      <c r="A174" s="1091" t="s">
        <v>1073</v>
      </c>
      <c r="B174" s="1091"/>
      <c r="C174" s="1091"/>
      <c r="D174" s="1091"/>
      <c r="E174" s="1091"/>
      <c r="F174" s="1091"/>
      <c r="G174" s="1091"/>
      <c r="H174" s="1091"/>
      <c r="I174" s="1091"/>
      <c r="J174" s="1092"/>
    </row>
    <row r="175" spans="1:10" ht="113.25" thickBot="1">
      <c r="A175" s="500" t="s">
        <v>1074</v>
      </c>
      <c r="B175" s="501" t="s">
        <v>1075</v>
      </c>
      <c r="C175" s="502" t="s">
        <v>1076</v>
      </c>
      <c r="D175" s="501" t="s">
        <v>1077</v>
      </c>
      <c r="E175" s="503" t="s">
        <v>193</v>
      </c>
      <c r="F175" s="503" t="s">
        <v>1078</v>
      </c>
      <c r="G175" s="504" t="s">
        <v>1079</v>
      </c>
      <c r="H175" s="505" t="s">
        <v>193</v>
      </c>
      <c r="I175" s="510" t="s">
        <v>193</v>
      </c>
      <c r="J175" s="509" t="s">
        <v>193</v>
      </c>
    </row>
    <row r="176" spans="1:10" ht="78.75">
      <c r="A176" s="500" t="s">
        <v>1080</v>
      </c>
      <c r="B176" s="501" t="s">
        <v>1081</v>
      </c>
      <c r="C176" s="502" t="s">
        <v>1082</v>
      </c>
      <c r="D176" s="501" t="s">
        <v>1083</v>
      </c>
      <c r="E176" s="503" t="s">
        <v>193</v>
      </c>
      <c r="F176" s="503" t="s">
        <v>1084</v>
      </c>
      <c r="G176" s="504" t="s">
        <v>1085</v>
      </c>
      <c r="H176" s="504" t="s">
        <v>1085</v>
      </c>
      <c r="I176" s="504" t="s">
        <v>1085</v>
      </c>
      <c r="J176" s="504" t="s">
        <v>1085</v>
      </c>
    </row>
    <row r="177" spans="1:10">
      <c r="A177" s="530" t="s">
        <v>1086</v>
      </c>
      <c r="B177" s="497"/>
      <c r="C177" s="371"/>
      <c r="D177" s="372"/>
      <c r="E177" s="372"/>
      <c r="F177" s="372" t="s">
        <v>193</v>
      </c>
      <c r="G177" s="372"/>
      <c r="H177" s="372"/>
      <c r="I177" s="498"/>
      <c r="J177" s="499"/>
    </row>
    <row r="178" spans="1:10" ht="22.5">
      <c r="A178" s="496" t="s">
        <v>797</v>
      </c>
      <c r="B178" s="497"/>
      <c r="C178" s="371"/>
      <c r="D178" s="372"/>
      <c r="E178" s="372"/>
      <c r="F178" s="372"/>
      <c r="G178" s="372"/>
      <c r="H178" s="372"/>
      <c r="I178" s="498"/>
      <c r="J178" s="499"/>
    </row>
    <row r="179" spans="1:10">
      <c r="A179" s="496" t="s">
        <v>784</v>
      </c>
      <c r="B179" s="497"/>
      <c r="C179" s="371"/>
      <c r="D179" s="372"/>
      <c r="E179" s="372"/>
      <c r="F179" s="372"/>
      <c r="G179" s="372"/>
      <c r="H179" s="372"/>
      <c r="I179" s="498"/>
      <c r="J179" s="508"/>
    </row>
    <row r="180" spans="1:10">
      <c r="A180" s="533"/>
      <c r="B180" s="534"/>
      <c r="C180" s="534"/>
      <c r="D180" s="535"/>
      <c r="E180" s="536"/>
      <c r="F180" s="535"/>
      <c r="G180" s="535"/>
      <c r="H180" s="535"/>
      <c r="I180" s="535"/>
      <c r="J180" s="535"/>
    </row>
    <row r="181" spans="1:10">
      <c r="A181" s="533"/>
      <c r="B181" s="534"/>
      <c r="C181" s="534"/>
      <c r="D181" s="535"/>
      <c r="E181" s="536"/>
      <c r="F181" s="535"/>
      <c r="G181" s="535"/>
      <c r="H181" s="535"/>
      <c r="I181" s="535"/>
      <c r="J181" s="535"/>
    </row>
    <row r="182" spans="1:10">
      <c r="A182" s="533"/>
      <c r="B182" s="534"/>
      <c r="C182" s="534"/>
      <c r="D182" s="535"/>
      <c r="E182" s="536"/>
      <c r="F182" s="535"/>
      <c r="G182" s="535"/>
      <c r="H182" s="535"/>
      <c r="I182" s="535"/>
      <c r="J182" s="535"/>
    </row>
    <row r="183" spans="1:10">
      <c r="A183" s="533"/>
      <c r="B183" s="534"/>
      <c r="C183" s="534"/>
      <c r="D183" s="535"/>
      <c r="E183" s="536"/>
      <c r="F183" s="535"/>
      <c r="G183" s="535"/>
      <c r="H183" s="535"/>
      <c r="I183" s="535"/>
      <c r="J183" s="535"/>
    </row>
    <row r="184" spans="1:10">
      <c r="A184" s="533"/>
      <c r="B184" s="534"/>
      <c r="C184" s="534"/>
      <c r="D184" s="535"/>
      <c r="E184" s="536"/>
      <c r="F184" s="535"/>
      <c r="G184" s="535"/>
      <c r="H184" s="535"/>
      <c r="I184" s="535"/>
      <c r="J184" s="535"/>
    </row>
    <row r="185" spans="1:10">
      <c r="A185" s="533"/>
      <c r="B185" s="534"/>
      <c r="C185" s="534"/>
      <c r="D185" s="535"/>
      <c r="E185" s="536"/>
      <c r="F185" s="535"/>
      <c r="G185" s="535"/>
      <c r="H185" s="535"/>
      <c r="I185" s="535"/>
      <c r="J185" s="535"/>
    </row>
    <row r="186" spans="1:10">
      <c r="A186" s="533"/>
      <c r="B186" s="534"/>
      <c r="C186" s="534"/>
      <c r="D186" s="535"/>
      <c r="E186" s="536"/>
      <c r="F186" s="535"/>
      <c r="G186" s="535"/>
      <c r="H186" s="535"/>
      <c r="I186" s="535"/>
      <c r="J186" s="535"/>
    </row>
    <row r="187" spans="1:10">
      <c r="A187" s="533"/>
      <c r="B187" s="534"/>
      <c r="C187" s="534"/>
      <c r="D187" s="535"/>
      <c r="E187" s="536"/>
      <c r="F187" s="535"/>
      <c r="G187" s="535"/>
      <c r="H187" s="535"/>
      <c r="I187" s="535"/>
      <c r="J187" s="535"/>
    </row>
    <row r="188" spans="1:10">
      <c r="A188" s="533"/>
      <c r="B188" s="534"/>
      <c r="C188" s="534"/>
      <c r="D188" s="535"/>
      <c r="E188" s="536"/>
      <c r="F188" s="535"/>
      <c r="G188" s="535"/>
      <c r="H188" s="535"/>
      <c r="I188" s="535"/>
      <c r="J188" s="535"/>
    </row>
    <row r="189" spans="1:10">
      <c r="A189" s="533"/>
      <c r="B189" s="534"/>
      <c r="C189" s="534"/>
      <c r="D189" s="535"/>
      <c r="E189" s="536"/>
      <c r="F189" s="535"/>
      <c r="G189" s="535"/>
      <c r="H189" s="535"/>
      <c r="I189" s="535"/>
      <c r="J189" s="535"/>
    </row>
    <row r="190" spans="1:10">
      <c r="A190" s="533"/>
      <c r="B190" s="534"/>
      <c r="C190" s="534"/>
      <c r="D190" s="535"/>
      <c r="E190" s="536"/>
      <c r="F190" s="535"/>
      <c r="G190" s="535"/>
      <c r="H190" s="535"/>
      <c r="I190" s="535"/>
      <c r="J190" s="535"/>
    </row>
    <row r="191" spans="1:10">
      <c r="A191" s="533"/>
      <c r="B191" s="534"/>
      <c r="C191" s="534"/>
      <c r="D191" s="535"/>
      <c r="E191" s="536"/>
      <c r="F191" s="535"/>
      <c r="G191" s="535"/>
      <c r="H191" s="535"/>
      <c r="I191" s="535"/>
      <c r="J191" s="535"/>
    </row>
    <row r="192" spans="1:10">
      <c r="A192" s="533"/>
      <c r="B192" s="534"/>
      <c r="C192" s="534"/>
      <c r="D192" s="535"/>
      <c r="E192" s="536"/>
      <c r="F192" s="535"/>
      <c r="G192" s="535"/>
      <c r="H192" s="535"/>
      <c r="I192" s="535"/>
      <c r="J192" s="535"/>
    </row>
    <row r="193" spans="1:10">
      <c r="A193" s="533"/>
      <c r="B193" s="534"/>
      <c r="C193" s="534"/>
      <c r="D193" s="535"/>
      <c r="E193" s="536"/>
      <c r="F193" s="535"/>
      <c r="G193" s="535"/>
      <c r="H193" s="535"/>
      <c r="I193" s="535"/>
      <c r="J193" s="535"/>
    </row>
    <row r="194" spans="1:10">
      <c r="A194" s="533"/>
      <c r="B194" s="534"/>
      <c r="C194" s="534"/>
      <c r="D194" s="535"/>
      <c r="E194" s="536"/>
      <c r="F194" s="535"/>
      <c r="G194" s="535"/>
      <c r="H194" s="535"/>
      <c r="I194" s="535"/>
      <c r="J194" s="535"/>
    </row>
    <row r="195" spans="1:10">
      <c r="A195" s="533"/>
      <c r="B195" s="534"/>
      <c r="C195" s="534"/>
      <c r="D195" s="535"/>
      <c r="E195" s="536"/>
      <c r="F195" s="535"/>
      <c r="G195" s="535"/>
      <c r="H195" s="535"/>
      <c r="I195" s="535"/>
      <c r="J195" s="535"/>
    </row>
    <row r="196" spans="1:10">
      <c r="A196" s="533"/>
      <c r="B196" s="534"/>
      <c r="C196" s="534"/>
      <c r="D196" s="535"/>
      <c r="E196" s="536"/>
      <c r="F196" s="535"/>
      <c r="G196" s="535"/>
      <c r="H196" s="535"/>
      <c r="I196" s="535"/>
      <c r="J196" s="535"/>
    </row>
    <row r="197" spans="1:10">
      <c r="A197" s="533"/>
      <c r="B197" s="534"/>
      <c r="C197" s="534"/>
      <c r="D197" s="535"/>
      <c r="E197" s="536"/>
      <c r="F197" s="535"/>
      <c r="G197" s="535"/>
      <c r="H197" s="535"/>
      <c r="I197" s="535"/>
      <c r="J197" s="535"/>
    </row>
    <row r="198" spans="1:10">
      <c r="A198" s="533"/>
      <c r="B198" s="534"/>
      <c r="C198" s="534"/>
      <c r="D198" s="535"/>
      <c r="E198" s="536"/>
      <c r="F198" s="535"/>
      <c r="G198" s="535"/>
      <c r="H198" s="535"/>
      <c r="I198" s="535"/>
      <c r="J198" s="535"/>
    </row>
    <row r="199" spans="1:10">
      <c r="A199" s="533"/>
      <c r="B199" s="534"/>
      <c r="C199" s="534"/>
      <c r="D199" s="535"/>
      <c r="E199" s="536"/>
      <c r="F199" s="535"/>
      <c r="G199" s="535"/>
      <c r="H199" s="535"/>
      <c r="I199" s="535"/>
      <c r="J199" s="535"/>
    </row>
    <row r="200" spans="1:10">
      <c r="A200" s="533"/>
      <c r="B200" s="534"/>
      <c r="C200" s="534"/>
      <c r="D200" s="535"/>
      <c r="E200" s="536"/>
      <c r="F200" s="535"/>
      <c r="G200" s="535"/>
      <c r="H200" s="535"/>
      <c r="I200" s="535"/>
      <c r="J200" s="535"/>
    </row>
    <row r="201" spans="1:10">
      <c r="A201" s="533"/>
      <c r="B201" s="534"/>
      <c r="C201" s="534"/>
      <c r="D201" s="535"/>
      <c r="E201" s="536"/>
      <c r="F201" s="535"/>
      <c r="G201" s="535"/>
      <c r="H201" s="535"/>
      <c r="I201" s="535"/>
      <c r="J201" s="535"/>
    </row>
    <row r="202" spans="1:10">
      <c r="A202" s="533"/>
      <c r="B202" s="534"/>
      <c r="C202" s="534"/>
      <c r="D202" s="535"/>
      <c r="E202" s="536"/>
      <c r="F202" s="535"/>
      <c r="G202" s="535"/>
      <c r="H202" s="535"/>
      <c r="I202" s="535"/>
      <c r="J202" s="535"/>
    </row>
    <row r="203" spans="1:10">
      <c r="A203" s="533"/>
      <c r="B203" s="534"/>
      <c r="C203" s="534"/>
      <c r="D203" s="535"/>
      <c r="E203" s="536"/>
      <c r="F203" s="535"/>
      <c r="G203" s="535"/>
      <c r="H203" s="535"/>
      <c r="I203" s="535"/>
      <c r="J203" s="535"/>
    </row>
    <row r="204" spans="1:10">
      <c r="A204" s="533"/>
      <c r="B204" s="534"/>
      <c r="C204" s="534"/>
      <c r="D204" s="535"/>
      <c r="E204" s="536"/>
      <c r="F204" s="535"/>
      <c r="G204" s="535"/>
      <c r="H204" s="535"/>
      <c r="I204" s="535"/>
      <c r="J204" s="535"/>
    </row>
    <row r="205" spans="1:10">
      <c r="A205" s="533"/>
      <c r="B205" s="534"/>
      <c r="C205" s="534"/>
      <c r="D205" s="535"/>
      <c r="E205" s="536"/>
      <c r="F205" s="535"/>
      <c r="G205" s="535"/>
      <c r="H205" s="535"/>
      <c r="I205" s="535"/>
      <c r="J205" s="535"/>
    </row>
    <row r="206" spans="1:10">
      <c r="A206" s="533"/>
      <c r="B206" s="534"/>
      <c r="C206" s="534"/>
      <c r="D206" s="535"/>
      <c r="E206" s="536"/>
      <c r="F206" s="535"/>
      <c r="G206" s="535"/>
      <c r="H206" s="535"/>
      <c r="I206" s="535"/>
      <c r="J206" s="535"/>
    </row>
    <row r="207" spans="1:10">
      <c r="A207" s="533"/>
      <c r="B207" s="534"/>
      <c r="C207" s="534"/>
      <c r="D207" s="535"/>
      <c r="E207" s="536"/>
      <c r="F207" s="535"/>
      <c r="G207" s="535"/>
      <c r="H207" s="535"/>
      <c r="I207" s="535"/>
      <c r="J207" s="535"/>
    </row>
    <row r="208" spans="1:10">
      <c r="A208" s="533"/>
      <c r="B208" s="534"/>
      <c r="C208" s="534"/>
      <c r="D208" s="535"/>
      <c r="E208" s="536"/>
      <c r="F208" s="535"/>
      <c r="G208" s="535"/>
      <c r="H208" s="535"/>
      <c r="I208" s="535"/>
      <c r="J208" s="535"/>
    </row>
    <row r="209" spans="1:10">
      <c r="A209" s="533"/>
      <c r="B209" s="534"/>
      <c r="C209" s="534"/>
      <c r="D209" s="535"/>
      <c r="E209" s="536"/>
      <c r="F209" s="535"/>
      <c r="G209" s="535"/>
      <c r="H209" s="535"/>
      <c r="I209" s="535"/>
      <c r="J209" s="535"/>
    </row>
    <row r="210" spans="1:10">
      <c r="A210" s="533"/>
      <c r="B210" s="534"/>
      <c r="C210" s="534"/>
      <c r="D210" s="535"/>
      <c r="E210" s="536"/>
      <c r="F210" s="535"/>
      <c r="G210" s="535"/>
      <c r="H210" s="535"/>
      <c r="I210" s="535"/>
      <c r="J210" s="535"/>
    </row>
    <row r="211" spans="1:10">
      <c r="A211" s="533"/>
      <c r="B211" s="534"/>
      <c r="C211" s="534"/>
      <c r="D211" s="535"/>
      <c r="E211" s="536"/>
      <c r="F211" s="535"/>
      <c r="G211" s="535"/>
      <c r="H211" s="535"/>
      <c r="I211" s="535"/>
      <c r="J211" s="535"/>
    </row>
    <row r="212" spans="1:10">
      <c r="A212" s="533"/>
      <c r="B212" s="534"/>
      <c r="C212" s="534"/>
      <c r="D212" s="535"/>
      <c r="E212" s="536"/>
      <c r="F212" s="535"/>
      <c r="G212" s="535"/>
      <c r="H212" s="535"/>
      <c r="I212" s="535"/>
      <c r="J212" s="535"/>
    </row>
    <row r="213" spans="1:10">
      <c r="A213" s="533"/>
      <c r="B213" s="534"/>
      <c r="C213" s="534"/>
      <c r="D213" s="535"/>
      <c r="E213" s="536"/>
      <c r="F213" s="535"/>
      <c r="G213" s="535"/>
      <c r="H213" s="535"/>
      <c r="I213" s="535"/>
      <c r="J213" s="535"/>
    </row>
    <row r="214" spans="1:10">
      <c r="A214" s="533"/>
      <c r="B214" s="534"/>
      <c r="C214" s="534"/>
      <c r="D214" s="535"/>
      <c r="E214" s="536"/>
      <c r="F214" s="535"/>
      <c r="G214" s="535"/>
      <c r="H214" s="535"/>
      <c r="I214" s="535"/>
      <c r="J214" s="535"/>
    </row>
    <row r="215" spans="1:10">
      <c r="A215" s="533"/>
      <c r="B215" s="534"/>
      <c r="C215" s="534"/>
      <c r="D215" s="535"/>
      <c r="E215" s="536"/>
      <c r="F215" s="535"/>
      <c r="G215" s="535"/>
      <c r="H215" s="535"/>
      <c r="I215" s="535"/>
      <c r="J215" s="535"/>
    </row>
    <row r="216" spans="1:10">
      <c r="A216" s="533"/>
      <c r="B216" s="534"/>
      <c r="C216" s="534"/>
      <c r="D216" s="535"/>
      <c r="E216" s="536"/>
      <c r="F216" s="535"/>
      <c r="G216" s="535"/>
      <c r="H216" s="535"/>
      <c r="I216" s="535"/>
      <c r="J216" s="535"/>
    </row>
    <row r="217" spans="1:10">
      <c r="A217" s="533"/>
      <c r="B217" s="534"/>
      <c r="C217" s="534"/>
      <c r="D217" s="535"/>
      <c r="E217" s="536"/>
      <c r="F217" s="535"/>
      <c r="G217" s="535"/>
      <c r="H217" s="535"/>
      <c r="I217" s="535"/>
      <c r="J217" s="535"/>
    </row>
    <row r="218" spans="1:10">
      <c r="A218" s="533"/>
      <c r="B218" s="534"/>
      <c r="C218" s="534"/>
      <c r="D218" s="535"/>
      <c r="E218" s="536"/>
      <c r="F218" s="535"/>
      <c r="G218" s="535"/>
      <c r="H218" s="535"/>
      <c r="I218" s="535"/>
      <c r="J218" s="535"/>
    </row>
    <row r="219" spans="1:10">
      <c r="A219" s="533"/>
      <c r="B219" s="534"/>
      <c r="C219" s="534"/>
      <c r="D219" s="535"/>
      <c r="E219" s="536"/>
      <c r="F219" s="535"/>
      <c r="G219" s="535"/>
      <c r="H219" s="535"/>
      <c r="I219" s="535"/>
      <c r="J219" s="535"/>
    </row>
    <row r="220" spans="1:10">
      <c r="A220" s="533"/>
      <c r="B220" s="534"/>
      <c r="C220" s="534"/>
      <c r="D220" s="535"/>
      <c r="E220" s="536"/>
      <c r="F220" s="535"/>
      <c r="G220" s="535"/>
      <c r="H220" s="535"/>
      <c r="I220" s="535"/>
      <c r="J220" s="535"/>
    </row>
    <row r="221" spans="1:10">
      <c r="A221" s="533"/>
      <c r="B221" s="534"/>
      <c r="C221" s="534"/>
      <c r="D221" s="535"/>
      <c r="E221" s="536"/>
      <c r="F221" s="535"/>
      <c r="G221" s="535"/>
      <c r="H221" s="535"/>
      <c r="I221" s="535"/>
      <c r="J221" s="535"/>
    </row>
    <row r="222" spans="1:10">
      <c r="A222" s="533"/>
      <c r="B222" s="534"/>
      <c r="C222" s="534"/>
      <c r="D222" s="535"/>
      <c r="E222" s="536"/>
      <c r="F222" s="535"/>
      <c r="G222" s="535"/>
      <c r="H222" s="535"/>
      <c r="I222" s="535"/>
      <c r="J222" s="535"/>
    </row>
    <row r="223" spans="1:10">
      <c r="A223" s="533"/>
      <c r="B223" s="534"/>
      <c r="C223" s="534"/>
      <c r="D223" s="535"/>
      <c r="E223" s="536"/>
      <c r="F223" s="535"/>
      <c r="G223" s="535"/>
      <c r="H223" s="535"/>
      <c r="I223" s="535"/>
      <c r="J223" s="535"/>
    </row>
    <row r="224" spans="1:10">
      <c r="A224" s="533"/>
      <c r="B224" s="534"/>
      <c r="C224" s="534"/>
      <c r="D224" s="535"/>
      <c r="E224" s="536"/>
      <c r="F224" s="535"/>
      <c r="G224" s="535"/>
      <c r="H224" s="535"/>
      <c r="I224" s="535"/>
      <c r="J224" s="535"/>
    </row>
    <row r="225" spans="1:10">
      <c r="A225" s="533"/>
      <c r="B225" s="534"/>
      <c r="C225" s="534"/>
      <c r="D225" s="535"/>
      <c r="E225" s="536"/>
      <c r="F225" s="535"/>
      <c r="G225" s="535"/>
      <c r="H225" s="535"/>
      <c r="I225" s="535"/>
      <c r="J225" s="535"/>
    </row>
    <row r="226" spans="1:10">
      <c r="A226" s="533"/>
      <c r="B226" s="534"/>
      <c r="C226" s="534"/>
      <c r="D226" s="535"/>
      <c r="E226" s="536"/>
      <c r="F226" s="535"/>
      <c r="G226" s="535"/>
      <c r="H226" s="535"/>
      <c r="I226" s="535"/>
      <c r="J226" s="535"/>
    </row>
    <row r="227" spans="1:10">
      <c r="A227" s="533"/>
      <c r="B227" s="534"/>
      <c r="C227" s="534"/>
      <c r="D227" s="535"/>
      <c r="E227" s="536"/>
      <c r="F227" s="535"/>
      <c r="G227" s="535"/>
      <c r="H227" s="535"/>
      <c r="I227" s="535"/>
      <c r="J227" s="535"/>
    </row>
    <row r="228" spans="1:10">
      <c r="A228" s="533"/>
      <c r="B228" s="534"/>
      <c r="C228" s="534"/>
      <c r="D228" s="535"/>
      <c r="E228" s="536"/>
      <c r="F228" s="535"/>
      <c r="G228" s="535"/>
      <c r="H228" s="535"/>
      <c r="I228" s="535"/>
      <c r="J228" s="535"/>
    </row>
    <row r="229" spans="1:10">
      <c r="A229" s="533"/>
      <c r="B229" s="534"/>
      <c r="C229" s="534"/>
      <c r="D229" s="535"/>
      <c r="E229" s="536"/>
      <c r="F229" s="535"/>
      <c r="G229" s="535"/>
      <c r="H229" s="535"/>
      <c r="I229" s="535"/>
      <c r="J229" s="535"/>
    </row>
    <row r="230" spans="1:10">
      <c r="A230" s="533"/>
      <c r="B230" s="534"/>
      <c r="C230" s="534"/>
      <c r="D230" s="535"/>
      <c r="E230" s="536"/>
      <c r="F230" s="535"/>
      <c r="G230" s="535"/>
      <c r="H230" s="535"/>
      <c r="I230" s="535"/>
      <c r="J230" s="535"/>
    </row>
    <row r="231" spans="1:10">
      <c r="A231" s="533"/>
      <c r="B231" s="534"/>
      <c r="C231" s="534"/>
      <c r="D231" s="535"/>
      <c r="E231" s="536"/>
      <c r="F231" s="535"/>
      <c r="G231" s="535"/>
      <c r="H231" s="535"/>
      <c r="I231" s="535"/>
      <c r="J231" s="535"/>
    </row>
    <row r="232" spans="1:10">
      <c r="A232" s="533"/>
      <c r="B232" s="534"/>
      <c r="C232" s="534"/>
      <c r="D232" s="535"/>
      <c r="E232" s="536"/>
      <c r="F232" s="535"/>
      <c r="G232" s="535"/>
      <c r="H232" s="535"/>
      <c r="I232" s="535"/>
      <c r="J232" s="535"/>
    </row>
    <row r="233" spans="1:10">
      <c r="A233" s="533"/>
      <c r="B233" s="534"/>
      <c r="C233" s="534"/>
      <c r="D233" s="535"/>
      <c r="E233" s="536"/>
      <c r="F233" s="535"/>
      <c r="G233" s="535"/>
      <c r="H233" s="535"/>
      <c r="I233" s="535"/>
      <c r="J233" s="535"/>
    </row>
    <row r="234" spans="1:10">
      <c r="A234" s="533"/>
      <c r="B234" s="534"/>
      <c r="C234" s="534"/>
      <c r="D234" s="535"/>
      <c r="E234" s="536"/>
      <c r="F234" s="535"/>
      <c r="G234" s="535"/>
      <c r="H234" s="535"/>
      <c r="I234" s="535"/>
      <c r="J234" s="535"/>
    </row>
    <row r="235" spans="1:10">
      <c r="A235" s="533"/>
      <c r="B235" s="534"/>
      <c r="C235" s="534"/>
      <c r="D235" s="535"/>
      <c r="E235" s="536"/>
      <c r="F235" s="535"/>
      <c r="G235" s="535"/>
      <c r="H235" s="535"/>
      <c r="I235" s="535"/>
      <c r="J235" s="535"/>
    </row>
    <row r="236" spans="1:10">
      <c r="A236" s="533"/>
      <c r="B236" s="534"/>
      <c r="C236" s="534"/>
      <c r="D236" s="535"/>
      <c r="E236" s="536"/>
      <c r="F236" s="535"/>
      <c r="G236" s="535"/>
      <c r="H236" s="535"/>
      <c r="I236" s="535"/>
      <c r="J236" s="535"/>
    </row>
    <row r="237" spans="1:10">
      <c r="A237" s="533"/>
      <c r="B237" s="534"/>
      <c r="C237" s="534"/>
      <c r="D237" s="535"/>
      <c r="E237" s="536"/>
      <c r="F237" s="535"/>
      <c r="G237" s="535"/>
      <c r="H237" s="535"/>
      <c r="I237" s="535"/>
      <c r="J237" s="535"/>
    </row>
    <row r="238" spans="1:10">
      <c r="A238" s="533"/>
      <c r="B238" s="534"/>
      <c r="C238" s="534"/>
      <c r="D238" s="535"/>
      <c r="E238" s="536"/>
      <c r="F238" s="535"/>
      <c r="G238" s="535"/>
      <c r="H238" s="535"/>
      <c r="I238" s="535"/>
      <c r="J238" s="535"/>
    </row>
    <row r="239" spans="1:10">
      <c r="A239" s="533"/>
      <c r="B239" s="534"/>
      <c r="C239" s="534"/>
      <c r="D239" s="535"/>
      <c r="E239" s="536"/>
      <c r="F239" s="535"/>
      <c r="G239" s="535"/>
      <c r="H239" s="535"/>
      <c r="I239" s="535"/>
      <c r="J239" s="535"/>
    </row>
    <row r="240" spans="1:10">
      <c r="A240" s="533"/>
      <c r="B240" s="534"/>
      <c r="C240" s="534"/>
      <c r="D240" s="535"/>
      <c r="E240" s="536"/>
      <c r="F240" s="535"/>
      <c r="G240" s="535"/>
      <c r="H240" s="535"/>
      <c r="I240" s="535"/>
      <c r="J240" s="535"/>
    </row>
    <row r="241" spans="1:10">
      <c r="A241" s="533"/>
      <c r="B241" s="534"/>
      <c r="C241" s="534"/>
      <c r="D241" s="535"/>
      <c r="E241" s="536"/>
      <c r="F241" s="535"/>
      <c r="G241" s="535"/>
      <c r="H241" s="535"/>
      <c r="I241" s="535"/>
      <c r="J241" s="535"/>
    </row>
    <row r="242" spans="1:10">
      <c r="A242" s="533"/>
      <c r="B242" s="534"/>
      <c r="C242" s="534"/>
      <c r="D242" s="535"/>
      <c r="E242" s="536"/>
      <c r="F242" s="535"/>
      <c r="G242" s="535"/>
      <c r="H242" s="535"/>
      <c r="I242" s="535"/>
      <c r="J242" s="535"/>
    </row>
    <row r="243" spans="1:10">
      <c r="A243" s="533"/>
      <c r="B243" s="534"/>
      <c r="C243" s="534"/>
      <c r="D243" s="535"/>
      <c r="E243" s="536"/>
      <c r="F243" s="535"/>
      <c r="G243" s="535"/>
      <c r="H243" s="535"/>
      <c r="I243" s="535"/>
      <c r="J243" s="535"/>
    </row>
    <row r="244" spans="1:10">
      <c r="A244" s="533"/>
      <c r="B244" s="534"/>
      <c r="C244" s="534"/>
      <c r="D244" s="535"/>
      <c r="E244" s="536"/>
      <c r="F244" s="535"/>
      <c r="G244" s="535"/>
      <c r="H244" s="535"/>
      <c r="I244" s="535"/>
      <c r="J244" s="535"/>
    </row>
    <row r="245" spans="1:10">
      <c r="A245" s="533"/>
      <c r="B245" s="534"/>
      <c r="C245" s="534"/>
      <c r="D245" s="535"/>
      <c r="E245" s="536"/>
      <c r="F245" s="535"/>
      <c r="G245" s="535"/>
      <c r="H245" s="535"/>
      <c r="I245" s="535"/>
      <c r="J245" s="535"/>
    </row>
    <row r="246" spans="1:10">
      <c r="A246" s="533"/>
      <c r="B246" s="534"/>
      <c r="C246" s="534"/>
      <c r="D246" s="535"/>
      <c r="E246" s="536"/>
      <c r="F246" s="535"/>
      <c r="G246" s="535"/>
      <c r="H246" s="535"/>
      <c r="I246" s="535"/>
      <c r="J246" s="535"/>
    </row>
    <row r="247" spans="1:10">
      <c r="A247" s="533"/>
      <c r="B247" s="534"/>
      <c r="C247" s="534"/>
      <c r="D247" s="535"/>
      <c r="E247" s="536"/>
      <c r="F247" s="535"/>
      <c r="G247" s="535"/>
      <c r="H247" s="535"/>
      <c r="I247" s="535"/>
      <c r="J247" s="535"/>
    </row>
    <row r="248" spans="1:10">
      <c r="A248" s="533"/>
      <c r="B248" s="534"/>
      <c r="C248" s="534"/>
      <c r="D248" s="535"/>
      <c r="E248" s="536"/>
      <c r="F248" s="535"/>
      <c r="G248" s="535"/>
      <c r="H248" s="535"/>
      <c r="I248" s="535"/>
      <c r="J248" s="535"/>
    </row>
    <row r="249" spans="1:10">
      <c r="A249" s="533"/>
      <c r="B249" s="534"/>
      <c r="C249" s="534"/>
      <c r="D249" s="535"/>
      <c r="E249" s="536"/>
      <c r="F249" s="535"/>
      <c r="G249" s="535"/>
      <c r="H249" s="535"/>
      <c r="I249" s="535"/>
      <c r="J249" s="535"/>
    </row>
    <row r="250" spans="1:10">
      <c r="A250" s="533"/>
      <c r="B250" s="534"/>
      <c r="C250" s="534"/>
      <c r="D250" s="535"/>
      <c r="E250" s="536"/>
      <c r="F250" s="535"/>
      <c r="G250" s="535"/>
      <c r="H250" s="535"/>
      <c r="I250" s="535"/>
      <c r="J250" s="535"/>
    </row>
    <row r="251" spans="1:10">
      <c r="A251" s="533"/>
      <c r="B251" s="534"/>
      <c r="C251" s="534"/>
      <c r="D251" s="535"/>
      <c r="E251" s="536"/>
      <c r="F251" s="535"/>
      <c r="G251" s="535"/>
      <c r="H251" s="535"/>
      <c r="I251" s="535"/>
      <c r="J251" s="535"/>
    </row>
    <row r="252" spans="1:10">
      <c r="A252" s="533"/>
      <c r="B252" s="534"/>
      <c r="C252" s="534"/>
      <c r="D252" s="535"/>
      <c r="E252" s="536"/>
      <c r="F252" s="535"/>
      <c r="G252" s="535"/>
      <c r="H252" s="535"/>
      <c r="I252" s="535"/>
      <c r="J252" s="535"/>
    </row>
    <row r="253" spans="1:10">
      <c r="A253" s="533"/>
      <c r="B253" s="534"/>
      <c r="C253" s="534"/>
      <c r="D253" s="535"/>
      <c r="E253" s="536"/>
      <c r="F253" s="535"/>
      <c r="G253" s="535"/>
      <c r="H253" s="535"/>
      <c r="I253" s="535"/>
      <c r="J253" s="535"/>
    </row>
    <row r="254" spans="1:10">
      <c r="A254" s="533"/>
      <c r="B254" s="534"/>
      <c r="C254" s="534"/>
      <c r="D254" s="535"/>
      <c r="E254" s="536"/>
      <c r="F254" s="535"/>
      <c r="G254" s="535"/>
      <c r="H254" s="535"/>
      <c r="I254" s="535"/>
      <c r="J254" s="535"/>
    </row>
    <row r="255" spans="1:10">
      <c r="A255" s="533"/>
      <c r="B255" s="534"/>
      <c r="C255" s="534"/>
      <c r="D255" s="535"/>
      <c r="E255" s="536"/>
      <c r="F255" s="535"/>
      <c r="G255" s="535"/>
      <c r="H255" s="535"/>
      <c r="I255" s="535"/>
      <c r="J255" s="535"/>
    </row>
    <row r="256" spans="1:10">
      <c r="A256" s="533"/>
      <c r="B256" s="534"/>
      <c r="C256" s="534"/>
      <c r="D256" s="535"/>
      <c r="E256" s="536"/>
      <c r="F256" s="535"/>
      <c r="G256" s="535"/>
      <c r="H256" s="535"/>
      <c r="I256" s="535"/>
      <c r="J256" s="535"/>
    </row>
    <row r="257" spans="1:10">
      <c r="A257" s="533"/>
      <c r="B257" s="534"/>
      <c r="C257" s="534"/>
      <c r="D257" s="535"/>
      <c r="E257" s="536"/>
      <c r="F257" s="535"/>
      <c r="G257" s="535"/>
      <c r="H257" s="535"/>
      <c r="I257" s="535"/>
      <c r="J257" s="535"/>
    </row>
    <row r="258" spans="1:10">
      <c r="A258" s="533"/>
      <c r="B258" s="534"/>
      <c r="C258" s="534"/>
      <c r="D258" s="535"/>
      <c r="E258" s="536"/>
      <c r="F258" s="535"/>
      <c r="G258" s="535"/>
      <c r="H258" s="535"/>
      <c r="I258" s="535"/>
      <c r="J258" s="535"/>
    </row>
    <row r="259" spans="1:10">
      <c r="A259" s="533"/>
      <c r="B259" s="534"/>
      <c r="C259" s="534"/>
      <c r="D259" s="535"/>
      <c r="E259" s="536"/>
      <c r="F259" s="535"/>
      <c r="G259" s="535"/>
      <c r="H259" s="535"/>
      <c r="I259" s="535"/>
      <c r="J259" s="535"/>
    </row>
    <row r="260" spans="1:10">
      <c r="A260" s="533"/>
      <c r="B260" s="534"/>
      <c r="C260" s="534"/>
      <c r="D260" s="535"/>
      <c r="E260" s="536"/>
      <c r="F260" s="535"/>
      <c r="G260" s="535"/>
      <c r="H260" s="535"/>
      <c r="I260" s="535"/>
      <c r="J260" s="535"/>
    </row>
    <row r="261" spans="1:10">
      <c r="A261" s="533"/>
      <c r="B261" s="534"/>
      <c r="C261" s="534"/>
      <c r="D261" s="535"/>
      <c r="E261" s="536"/>
      <c r="F261" s="535"/>
      <c r="G261" s="535"/>
      <c r="H261" s="535"/>
      <c r="I261" s="535"/>
      <c r="J261" s="535"/>
    </row>
    <row r="262" spans="1:10">
      <c r="A262" s="533"/>
      <c r="B262" s="534"/>
      <c r="C262" s="534"/>
      <c r="D262" s="535"/>
      <c r="E262" s="536"/>
      <c r="F262" s="535"/>
      <c r="G262" s="535"/>
      <c r="H262" s="535"/>
      <c r="I262" s="535"/>
      <c r="J262" s="535"/>
    </row>
    <row r="263" spans="1:10">
      <c r="A263" s="533"/>
      <c r="B263" s="534"/>
      <c r="C263" s="534"/>
      <c r="D263" s="535"/>
      <c r="E263" s="536"/>
      <c r="F263" s="535"/>
      <c r="G263" s="535"/>
      <c r="H263" s="535"/>
      <c r="I263" s="535"/>
      <c r="J263" s="535"/>
    </row>
    <row r="264" spans="1:10">
      <c r="A264" s="533"/>
      <c r="B264" s="534"/>
      <c r="C264" s="534"/>
      <c r="D264" s="535"/>
      <c r="E264" s="536"/>
      <c r="F264" s="535"/>
      <c r="G264" s="535"/>
      <c r="H264" s="535"/>
      <c r="I264" s="535"/>
      <c r="J264" s="535"/>
    </row>
    <row r="265" spans="1:10">
      <c r="A265" s="533"/>
      <c r="B265" s="534"/>
      <c r="C265" s="534"/>
      <c r="D265" s="535"/>
      <c r="E265" s="536"/>
      <c r="F265" s="535"/>
      <c r="G265" s="535"/>
      <c r="H265" s="535"/>
      <c r="I265" s="535"/>
      <c r="J265" s="535"/>
    </row>
    <row r="266" spans="1:10">
      <c r="A266" s="533"/>
      <c r="B266" s="534"/>
      <c r="C266" s="534"/>
      <c r="D266" s="535"/>
      <c r="E266" s="536"/>
      <c r="F266" s="535"/>
      <c r="G266" s="535"/>
      <c r="H266" s="535"/>
      <c r="I266" s="535"/>
      <c r="J266" s="535"/>
    </row>
    <row r="267" spans="1:10">
      <c r="A267" s="533"/>
      <c r="B267" s="534"/>
      <c r="C267" s="534"/>
      <c r="D267" s="535"/>
      <c r="E267" s="536"/>
      <c r="F267" s="535"/>
      <c r="G267" s="535"/>
      <c r="H267" s="535"/>
      <c r="I267" s="535"/>
      <c r="J267" s="535"/>
    </row>
    <row r="268" spans="1:10">
      <c r="A268" s="533"/>
      <c r="B268" s="534"/>
      <c r="C268" s="534"/>
      <c r="D268" s="535"/>
      <c r="E268" s="536"/>
      <c r="F268" s="535"/>
      <c r="G268" s="535"/>
      <c r="H268" s="535"/>
      <c r="I268" s="535"/>
      <c r="J268" s="535"/>
    </row>
    <row r="269" spans="1:10">
      <c r="A269" s="533"/>
      <c r="B269" s="534"/>
      <c r="C269" s="534"/>
      <c r="D269" s="535"/>
      <c r="E269" s="536"/>
      <c r="F269" s="535"/>
      <c r="G269" s="535"/>
      <c r="H269" s="535"/>
      <c r="I269" s="535"/>
      <c r="J269" s="535"/>
    </row>
    <row r="270" spans="1:10">
      <c r="A270" s="533"/>
      <c r="B270" s="534"/>
      <c r="C270" s="534"/>
      <c r="D270" s="535"/>
      <c r="E270" s="536"/>
      <c r="F270" s="535"/>
      <c r="G270" s="535"/>
      <c r="H270" s="535"/>
      <c r="I270" s="535"/>
      <c r="J270" s="535"/>
    </row>
    <row r="271" spans="1:10">
      <c r="A271" s="533"/>
      <c r="B271" s="534"/>
      <c r="C271" s="534"/>
      <c r="D271" s="535"/>
      <c r="E271" s="536"/>
      <c r="F271" s="535"/>
      <c r="G271" s="535"/>
      <c r="H271" s="535"/>
      <c r="I271" s="535"/>
      <c r="J271" s="535"/>
    </row>
    <row r="272" spans="1:10">
      <c r="A272" s="533"/>
      <c r="B272" s="534"/>
      <c r="C272" s="534"/>
      <c r="D272" s="535"/>
      <c r="E272" s="536"/>
      <c r="F272" s="535"/>
      <c r="G272" s="535"/>
      <c r="H272" s="535"/>
      <c r="I272" s="535"/>
      <c r="J272" s="535"/>
    </row>
    <row r="273" spans="1:10">
      <c r="A273" s="533"/>
      <c r="B273" s="534"/>
      <c r="C273" s="534"/>
      <c r="D273" s="535"/>
      <c r="E273" s="536"/>
      <c r="F273" s="535"/>
      <c r="G273" s="535"/>
      <c r="H273" s="535"/>
      <c r="I273" s="535"/>
      <c r="J273" s="535"/>
    </row>
    <row r="274" spans="1:10">
      <c r="A274" s="533"/>
      <c r="B274" s="534"/>
      <c r="C274" s="534"/>
      <c r="D274" s="535"/>
      <c r="E274" s="536"/>
      <c r="F274" s="535"/>
      <c r="G274" s="535"/>
      <c r="H274" s="535"/>
      <c r="I274" s="535"/>
      <c r="J274" s="535"/>
    </row>
    <row r="275" spans="1:10">
      <c r="A275" s="533"/>
      <c r="B275" s="534"/>
      <c r="C275" s="534"/>
      <c r="D275" s="535"/>
      <c r="E275" s="536"/>
      <c r="F275" s="535"/>
      <c r="G275" s="535"/>
      <c r="H275" s="535"/>
      <c r="I275" s="535"/>
      <c r="J275" s="535"/>
    </row>
    <row r="276" spans="1:10">
      <c r="A276" s="533"/>
      <c r="B276" s="534"/>
      <c r="C276" s="534"/>
      <c r="D276" s="535"/>
      <c r="E276" s="536"/>
      <c r="F276" s="535"/>
      <c r="G276" s="535"/>
      <c r="H276" s="535"/>
      <c r="I276" s="535"/>
      <c r="J276" s="535"/>
    </row>
    <row r="277" spans="1:10">
      <c r="A277" s="533"/>
      <c r="B277" s="534"/>
      <c r="C277" s="534"/>
      <c r="D277" s="535"/>
      <c r="E277" s="536"/>
      <c r="F277" s="535"/>
      <c r="G277" s="535"/>
      <c r="H277" s="535"/>
      <c r="I277" s="535"/>
      <c r="J277" s="535"/>
    </row>
    <row r="278" spans="1:10">
      <c r="A278" s="533"/>
      <c r="B278" s="534"/>
      <c r="C278" s="534"/>
      <c r="D278" s="535"/>
      <c r="E278" s="536"/>
      <c r="F278" s="535"/>
      <c r="G278" s="535"/>
      <c r="H278" s="535"/>
      <c r="I278" s="535"/>
      <c r="J278" s="535"/>
    </row>
    <row r="279" spans="1:10">
      <c r="A279" s="533"/>
      <c r="B279" s="534"/>
      <c r="C279" s="534"/>
      <c r="D279" s="535"/>
      <c r="E279" s="536"/>
      <c r="F279" s="535"/>
      <c r="G279" s="535"/>
      <c r="H279" s="535"/>
      <c r="I279" s="535"/>
      <c r="J279" s="535"/>
    </row>
    <row r="280" spans="1:10">
      <c r="A280" s="533"/>
      <c r="B280" s="534"/>
      <c r="C280" s="534"/>
      <c r="D280" s="535"/>
      <c r="E280" s="536"/>
      <c r="F280" s="535"/>
      <c r="G280" s="535"/>
      <c r="H280" s="535"/>
      <c r="I280" s="535"/>
      <c r="J280" s="535"/>
    </row>
    <row r="281" spans="1:10">
      <c r="A281" s="533"/>
      <c r="B281" s="534"/>
      <c r="C281" s="534"/>
      <c r="D281" s="535"/>
      <c r="E281" s="536"/>
      <c r="F281" s="535"/>
      <c r="G281" s="535"/>
      <c r="H281" s="535"/>
      <c r="I281" s="535"/>
      <c r="J281" s="535"/>
    </row>
    <row r="282" spans="1:10">
      <c r="A282" s="533"/>
      <c r="B282" s="534"/>
      <c r="C282" s="534"/>
      <c r="D282" s="535"/>
      <c r="E282" s="536"/>
      <c r="F282" s="535"/>
      <c r="G282" s="535"/>
      <c r="H282" s="535"/>
      <c r="I282" s="535"/>
      <c r="J282" s="535"/>
    </row>
    <row r="283" spans="1:10">
      <c r="A283" s="533"/>
      <c r="B283" s="534"/>
      <c r="C283" s="534"/>
      <c r="D283" s="535"/>
      <c r="E283" s="536"/>
      <c r="F283" s="535"/>
      <c r="G283" s="535"/>
      <c r="H283" s="535"/>
      <c r="I283" s="535"/>
      <c r="J283" s="535"/>
    </row>
    <row r="284" spans="1:10">
      <c r="A284" s="533"/>
      <c r="B284" s="534"/>
      <c r="C284" s="534"/>
      <c r="D284" s="535"/>
      <c r="E284" s="536"/>
      <c r="F284" s="535"/>
      <c r="G284" s="535"/>
      <c r="H284" s="535"/>
      <c r="I284" s="535"/>
      <c r="J284" s="535"/>
    </row>
    <row r="285" spans="1:10">
      <c r="A285" s="533"/>
      <c r="B285" s="534"/>
      <c r="C285" s="534"/>
      <c r="D285" s="535"/>
      <c r="E285" s="536"/>
      <c r="F285" s="535"/>
      <c r="G285" s="535"/>
      <c r="H285" s="535"/>
      <c r="I285" s="535"/>
      <c r="J285" s="535"/>
    </row>
    <row r="286" spans="1:10">
      <c r="A286" s="533"/>
      <c r="B286" s="534"/>
      <c r="C286" s="534"/>
      <c r="D286" s="535"/>
      <c r="E286" s="536"/>
      <c r="F286" s="535"/>
      <c r="G286" s="535"/>
      <c r="H286" s="535"/>
      <c r="I286" s="535"/>
      <c r="J286" s="535"/>
    </row>
    <row r="287" spans="1:10">
      <c r="A287" s="533"/>
      <c r="B287" s="534"/>
      <c r="C287" s="534"/>
      <c r="D287" s="535"/>
      <c r="E287" s="536"/>
      <c r="F287" s="535"/>
      <c r="G287" s="535"/>
      <c r="H287" s="535"/>
      <c r="I287" s="535"/>
      <c r="J287" s="535"/>
    </row>
    <row r="288" spans="1:10">
      <c r="A288" s="533"/>
      <c r="B288" s="534"/>
      <c r="C288" s="534"/>
      <c r="D288" s="535"/>
      <c r="E288" s="536"/>
      <c r="F288" s="535"/>
      <c r="G288" s="535"/>
      <c r="H288" s="535"/>
      <c r="I288" s="535"/>
      <c r="J288" s="535"/>
    </row>
    <row r="289" spans="1:10">
      <c r="A289" s="533"/>
      <c r="B289" s="534"/>
      <c r="C289" s="534"/>
      <c r="D289" s="535"/>
      <c r="E289" s="536"/>
      <c r="F289" s="535"/>
      <c r="G289" s="535"/>
      <c r="H289" s="535"/>
      <c r="I289" s="535"/>
      <c r="J289" s="535"/>
    </row>
    <row r="290" spans="1:10">
      <c r="A290" s="533"/>
      <c r="B290" s="534"/>
      <c r="C290" s="534"/>
      <c r="D290" s="535"/>
      <c r="E290" s="536"/>
      <c r="F290" s="535"/>
      <c r="G290" s="535"/>
      <c r="H290" s="535"/>
      <c r="I290" s="535"/>
      <c r="J290" s="535"/>
    </row>
    <row r="291" spans="1:10">
      <c r="A291" s="533"/>
      <c r="B291" s="534"/>
      <c r="C291" s="534"/>
      <c r="D291" s="535"/>
      <c r="E291" s="536"/>
      <c r="F291" s="535"/>
      <c r="G291" s="535"/>
      <c r="H291" s="535"/>
      <c r="I291" s="535"/>
      <c r="J291" s="535"/>
    </row>
    <row r="292" spans="1:10">
      <c r="A292" s="533"/>
      <c r="B292" s="534"/>
      <c r="C292" s="534"/>
      <c r="D292" s="535"/>
      <c r="E292" s="536"/>
      <c r="F292" s="535"/>
      <c r="G292" s="535"/>
      <c r="H292" s="535"/>
      <c r="I292" s="535"/>
      <c r="J292" s="535"/>
    </row>
    <row r="293" spans="1:10">
      <c r="A293" s="533"/>
      <c r="B293" s="534"/>
      <c r="C293" s="534"/>
      <c r="D293" s="535"/>
      <c r="E293" s="536"/>
      <c r="F293" s="535"/>
      <c r="G293" s="535"/>
      <c r="H293" s="535"/>
      <c r="I293" s="535"/>
      <c r="J293" s="535"/>
    </row>
    <row r="294" spans="1:10">
      <c r="A294" s="533"/>
      <c r="B294" s="534"/>
      <c r="C294" s="534"/>
      <c r="D294" s="535"/>
      <c r="E294" s="536"/>
      <c r="F294" s="535"/>
      <c r="G294" s="535"/>
      <c r="H294" s="535"/>
      <c r="I294" s="535"/>
      <c r="J294" s="535"/>
    </row>
    <row r="295" spans="1:10">
      <c r="A295" s="533"/>
      <c r="B295" s="534"/>
      <c r="C295" s="534"/>
      <c r="D295" s="535"/>
      <c r="E295" s="536"/>
      <c r="F295" s="535"/>
      <c r="G295" s="535"/>
      <c r="H295" s="535"/>
      <c r="I295" s="535"/>
      <c r="J295" s="535"/>
    </row>
    <row r="296" spans="1:10">
      <c r="A296" s="533"/>
      <c r="B296" s="534"/>
      <c r="C296" s="534"/>
      <c r="D296" s="535"/>
      <c r="E296" s="536"/>
      <c r="F296" s="535"/>
      <c r="G296" s="535"/>
      <c r="H296" s="535"/>
      <c r="I296" s="535"/>
      <c r="J296" s="535"/>
    </row>
    <row r="297" spans="1:10">
      <c r="A297" s="533"/>
      <c r="B297" s="534"/>
      <c r="C297" s="534"/>
      <c r="D297" s="535"/>
      <c r="E297" s="536"/>
      <c r="F297" s="535"/>
      <c r="G297" s="535"/>
      <c r="H297" s="535"/>
      <c r="I297" s="535"/>
      <c r="J297" s="535"/>
    </row>
    <row r="298" spans="1:10">
      <c r="A298" s="533"/>
      <c r="B298" s="534"/>
      <c r="C298" s="534"/>
      <c r="D298" s="535"/>
      <c r="E298" s="536"/>
      <c r="F298" s="535"/>
      <c r="G298" s="535"/>
      <c r="H298" s="535"/>
      <c r="I298" s="535"/>
      <c r="J298" s="535"/>
    </row>
    <row r="299" spans="1:10">
      <c r="A299" s="533"/>
      <c r="B299" s="534"/>
      <c r="C299" s="534"/>
      <c r="D299" s="535"/>
      <c r="E299" s="536"/>
      <c r="F299" s="535"/>
      <c r="G299" s="535"/>
      <c r="H299" s="535"/>
      <c r="I299" s="535"/>
      <c r="J299" s="535"/>
    </row>
    <row r="300" spans="1:10">
      <c r="A300" s="533"/>
      <c r="B300" s="534"/>
      <c r="C300" s="534"/>
      <c r="D300" s="535"/>
      <c r="E300" s="536"/>
      <c r="F300" s="535"/>
      <c r="G300" s="535"/>
      <c r="H300" s="535"/>
      <c r="I300" s="535"/>
      <c r="J300" s="535"/>
    </row>
    <row r="301" spans="1:10">
      <c r="A301" s="533"/>
      <c r="B301" s="534"/>
      <c r="C301" s="534"/>
      <c r="D301" s="535"/>
      <c r="E301" s="536"/>
      <c r="F301" s="535"/>
      <c r="G301" s="535"/>
      <c r="H301" s="535"/>
      <c r="I301" s="535"/>
      <c r="J301" s="535"/>
    </row>
    <row r="302" spans="1:10">
      <c r="A302" s="533"/>
      <c r="B302" s="534"/>
      <c r="C302" s="534"/>
      <c r="D302" s="535"/>
      <c r="E302" s="536"/>
      <c r="F302" s="535"/>
      <c r="G302" s="535"/>
      <c r="H302" s="535"/>
      <c r="I302" s="535"/>
      <c r="J302" s="535"/>
    </row>
    <row r="303" spans="1:10">
      <c r="A303" s="533"/>
      <c r="B303" s="534"/>
      <c r="C303" s="534"/>
      <c r="D303" s="535"/>
      <c r="E303" s="536"/>
      <c r="F303" s="535"/>
      <c r="G303" s="535"/>
      <c r="H303" s="535"/>
      <c r="I303" s="535"/>
      <c r="J303" s="535"/>
    </row>
    <row r="304" spans="1:10">
      <c r="A304" s="533"/>
      <c r="B304" s="534"/>
      <c r="C304" s="534"/>
      <c r="D304" s="535"/>
      <c r="E304" s="536"/>
      <c r="F304" s="535"/>
      <c r="G304" s="535"/>
      <c r="H304" s="535"/>
      <c r="I304" s="535"/>
      <c r="J304" s="535"/>
    </row>
    <row r="305" spans="1:10">
      <c r="A305" s="533"/>
      <c r="B305" s="534"/>
      <c r="C305" s="534"/>
      <c r="D305" s="535"/>
      <c r="E305" s="536"/>
      <c r="F305" s="535"/>
      <c r="G305" s="535"/>
      <c r="H305" s="535"/>
      <c r="I305" s="535"/>
      <c r="J305" s="535"/>
    </row>
    <row r="306" spans="1:10">
      <c r="A306" s="533"/>
      <c r="B306" s="534"/>
      <c r="C306" s="534"/>
      <c r="D306" s="535"/>
      <c r="E306" s="536"/>
      <c r="F306" s="535"/>
      <c r="G306" s="535"/>
      <c r="H306" s="535"/>
      <c r="I306" s="535"/>
      <c r="J306" s="535"/>
    </row>
    <row r="307" spans="1:10">
      <c r="A307" s="533"/>
      <c r="B307" s="534"/>
      <c r="C307" s="534"/>
      <c r="D307" s="535"/>
      <c r="E307" s="536"/>
      <c r="F307" s="535"/>
      <c r="G307" s="535"/>
      <c r="H307" s="535"/>
      <c r="I307" s="535"/>
      <c r="J307" s="535"/>
    </row>
    <row r="308" spans="1:10">
      <c r="A308" s="533"/>
      <c r="B308" s="534"/>
      <c r="C308" s="534"/>
      <c r="D308" s="535"/>
      <c r="E308" s="536"/>
      <c r="F308" s="535"/>
      <c r="G308" s="535"/>
      <c r="H308" s="535"/>
      <c r="I308" s="535"/>
      <c r="J308" s="535"/>
    </row>
    <row r="309" spans="1:10">
      <c r="A309" s="533"/>
      <c r="B309" s="534"/>
      <c r="C309" s="534"/>
      <c r="D309" s="535"/>
      <c r="E309" s="536"/>
      <c r="F309" s="535"/>
      <c r="G309" s="535"/>
      <c r="H309" s="535"/>
      <c r="I309" s="535"/>
      <c r="J309" s="535"/>
    </row>
    <row r="310" spans="1:10">
      <c r="A310" s="533"/>
      <c r="B310" s="534"/>
      <c r="C310" s="534"/>
      <c r="D310" s="535"/>
      <c r="E310" s="536"/>
      <c r="F310" s="535"/>
      <c r="G310" s="535"/>
      <c r="H310" s="535"/>
      <c r="I310" s="535"/>
      <c r="J310" s="535"/>
    </row>
    <row r="311" spans="1:10">
      <c r="A311" s="533"/>
      <c r="B311" s="534"/>
      <c r="C311" s="534"/>
      <c r="D311" s="535"/>
      <c r="E311" s="536"/>
      <c r="F311" s="535"/>
      <c r="G311" s="535"/>
      <c r="H311" s="535"/>
      <c r="I311" s="535"/>
      <c r="J311" s="535"/>
    </row>
    <row r="312" spans="1:10">
      <c r="A312" s="533"/>
      <c r="B312" s="534"/>
      <c r="C312" s="534"/>
      <c r="D312" s="535"/>
      <c r="E312" s="536"/>
      <c r="F312" s="535"/>
      <c r="G312" s="535"/>
      <c r="H312" s="535"/>
      <c r="I312" s="535"/>
      <c r="J312" s="535"/>
    </row>
    <row r="313" spans="1:10">
      <c r="A313" s="533"/>
      <c r="B313" s="534"/>
      <c r="C313" s="534"/>
      <c r="D313" s="535"/>
      <c r="E313" s="536"/>
      <c r="F313" s="535"/>
      <c r="G313" s="535"/>
      <c r="H313" s="535"/>
      <c r="I313" s="535"/>
      <c r="J313" s="535"/>
    </row>
    <row r="314" spans="1:10">
      <c r="A314" s="533"/>
      <c r="B314" s="534"/>
      <c r="C314" s="534"/>
      <c r="D314" s="535"/>
      <c r="E314" s="536"/>
      <c r="F314" s="535"/>
      <c r="G314" s="535"/>
      <c r="H314" s="535"/>
      <c r="I314" s="535"/>
      <c r="J314" s="535"/>
    </row>
    <row r="315" spans="1:10">
      <c r="A315" s="533"/>
      <c r="B315" s="534"/>
      <c r="C315" s="534"/>
      <c r="D315" s="535"/>
      <c r="E315" s="536"/>
      <c r="F315" s="535"/>
      <c r="G315" s="535"/>
      <c r="H315" s="535"/>
      <c r="I315" s="535"/>
      <c r="J315" s="535"/>
    </row>
    <row r="316" spans="1:10">
      <c r="A316" s="533"/>
      <c r="B316" s="534"/>
      <c r="C316" s="534"/>
      <c r="D316" s="535"/>
      <c r="E316" s="536"/>
      <c r="F316" s="535"/>
      <c r="G316" s="535"/>
      <c r="H316" s="535"/>
      <c r="I316" s="535"/>
      <c r="J316" s="535"/>
    </row>
    <row r="317" spans="1:10">
      <c r="A317" s="533"/>
      <c r="B317" s="534"/>
      <c r="C317" s="534"/>
      <c r="D317" s="535"/>
      <c r="E317" s="536"/>
      <c r="F317" s="535"/>
      <c r="G317" s="535"/>
      <c r="H317" s="535"/>
      <c r="I317" s="535"/>
      <c r="J317" s="535"/>
    </row>
    <row r="318" spans="1:10">
      <c r="A318" s="533"/>
      <c r="B318" s="534"/>
      <c r="C318" s="534"/>
      <c r="D318" s="535"/>
      <c r="E318" s="536"/>
      <c r="F318" s="535"/>
      <c r="G318" s="535"/>
      <c r="H318" s="535"/>
      <c r="I318" s="535"/>
      <c r="J318" s="535"/>
    </row>
    <row r="319" spans="1:10">
      <c r="A319" s="533"/>
      <c r="B319" s="534"/>
      <c r="C319" s="534"/>
      <c r="D319" s="535"/>
      <c r="E319" s="536"/>
      <c r="F319" s="535"/>
      <c r="G319" s="535"/>
      <c r="H319" s="535"/>
      <c r="I319" s="535"/>
      <c r="J319" s="535"/>
    </row>
    <row r="320" spans="1:10">
      <c r="A320" s="533"/>
      <c r="B320" s="534"/>
      <c r="C320" s="534"/>
      <c r="D320" s="535"/>
      <c r="E320" s="536"/>
      <c r="F320" s="535"/>
      <c r="G320" s="535"/>
      <c r="H320" s="535"/>
      <c r="I320" s="535"/>
      <c r="J320" s="535"/>
    </row>
    <row r="321" spans="1:10">
      <c r="A321" s="533"/>
      <c r="B321" s="534"/>
      <c r="C321" s="534"/>
      <c r="D321" s="535"/>
      <c r="E321" s="536"/>
      <c r="F321" s="535"/>
      <c r="G321" s="535"/>
      <c r="H321" s="535"/>
      <c r="I321" s="535"/>
      <c r="J321" s="535"/>
    </row>
    <row r="322" spans="1:10">
      <c r="A322" s="533"/>
      <c r="B322" s="534"/>
      <c r="C322" s="534"/>
      <c r="D322" s="535"/>
      <c r="E322" s="536"/>
      <c r="F322" s="535"/>
      <c r="G322" s="535"/>
      <c r="H322" s="535"/>
      <c r="I322" s="535"/>
      <c r="J322" s="535"/>
    </row>
    <row r="323" spans="1:10">
      <c r="A323" s="533"/>
      <c r="B323" s="534"/>
      <c r="C323" s="534"/>
      <c r="D323" s="535"/>
      <c r="E323" s="536"/>
      <c r="F323" s="535"/>
      <c r="G323" s="535"/>
      <c r="H323" s="535"/>
      <c r="I323" s="535"/>
      <c r="J323" s="535"/>
    </row>
    <row r="324" spans="1:10">
      <c r="A324" s="533"/>
      <c r="B324" s="534"/>
      <c r="C324" s="534"/>
      <c r="D324" s="535"/>
      <c r="E324" s="536"/>
      <c r="F324" s="535"/>
      <c r="G324" s="535"/>
      <c r="H324" s="535"/>
      <c r="I324" s="535"/>
      <c r="J324" s="535"/>
    </row>
    <row r="325" spans="1:10">
      <c r="A325" s="533"/>
      <c r="B325" s="534"/>
      <c r="C325" s="534"/>
      <c r="D325" s="535"/>
      <c r="E325" s="536"/>
      <c r="F325" s="535"/>
      <c r="G325" s="535"/>
      <c r="H325" s="535"/>
      <c r="I325" s="535"/>
      <c r="J325" s="535"/>
    </row>
    <row r="326" spans="1:10">
      <c r="A326" s="533"/>
      <c r="B326" s="534"/>
      <c r="C326" s="534"/>
      <c r="D326" s="535"/>
      <c r="E326" s="536"/>
      <c r="F326" s="535"/>
      <c r="G326" s="535"/>
      <c r="H326" s="535"/>
      <c r="I326" s="535"/>
      <c r="J326" s="535"/>
    </row>
    <row r="327" spans="1:10">
      <c r="A327" s="533"/>
      <c r="B327" s="534"/>
      <c r="C327" s="534"/>
      <c r="D327" s="535"/>
      <c r="E327" s="536"/>
      <c r="F327" s="535"/>
      <c r="G327" s="535"/>
      <c r="H327" s="535"/>
      <c r="I327" s="535"/>
      <c r="J327" s="535"/>
    </row>
    <row r="328" spans="1:10">
      <c r="A328" s="533"/>
      <c r="B328" s="534"/>
      <c r="C328" s="534"/>
      <c r="D328" s="535"/>
      <c r="E328" s="536"/>
      <c r="F328" s="535"/>
      <c r="G328" s="535"/>
      <c r="H328" s="535"/>
      <c r="I328" s="535"/>
      <c r="J328" s="535"/>
    </row>
    <row r="329" spans="1:10">
      <c r="A329" s="533"/>
      <c r="B329" s="534"/>
      <c r="C329" s="534"/>
      <c r="D329" s="535"/>
      <c r="E329" s="536"/>
      <c r="F329" s="535"/>
      <c r="G329" s="535"/>
      <c r="H329" s="535"/>
      <c r="I329" s="535"/>
      <c r="J329" s="535"/>
    </row>
    <row r="330" spans="1:10">
      <c r="A330" s="533"/>
      <c r="B330" s="534"/>
      <c r="C330" s="534"/>
      <c r="D330" s="535"/>
      <c r="E330" s="536"/>
      <c r="F330" s="535"/>
      <c r="G330" s="535"/>
      <c r="H330" s="535"/>
      <c r="I330" s="535"/>
      <c r="J330" s="535"/>
    </row>
    <row r="331" spans="1:10">
      <c r="A331" s="533"/>
      <c r="B331" s="534"/>
      <c r="C331" s="534"/>
      <c r="D331" s="535"/>
      <c r="E331" s="536"/>
      <c r="F331" s="535"/>
      <c r="G331" s="535"/>
      <c r="H331" s="535"/>
      <c r="I331" s="535"/>
      <c r="J331" s="535"/>
    </row>
    <row r="332" spans="1:10">
      <c r="A332" s="533"/>
      <c r="B332" s="534"/>
      <c r="C332" s="534"/>
      <c r="D332" s="535"/>
      <c r="E332" s="536"/>
      <c r="F332" s="535"/>
      <c r="G332" s="535"/>
      <c r="H332" s="535"/>
      <c r="I332" s="535"/>
      <c r="J332" s="535"/>
    </row>
    <row r="333" spans="1:10">
      <c r="A333" s="533"/>
      <c r="B333" s="534"/>
      <c r="C333" s="534"/>
      <c r="D333" s="535"/>
      <c r="E333" s="536"/>
      <c r="F333" s="535"/>
      <c r="G333" s="535"/>
      <c r="H333" s="535"/>
      <c r="I333" s="535"/>
      <c r="J333" s="535"/>
    </row>
    <row r="334" spans="1:10">
      <c r="A334" s="533"/>
      <c r="B334" s="534"/>
      <c r="C334" s="534"/>
      <c r="D334" s="535"/>
      <c r="E334" s="536"/>
      <c r="F334" s="535"/>
      <c r="G334" s="535"/>
      <c r="H334" s="535"/>
      <c r="I334" s="535"/>
      <c r="J334" s="535"/>
    </row>
    <row r="335" spans="1:10">
      <c r="A335" s="533"/>
      <c r="B335" s="534"/>
      <c r="C335" s="534"/>
      <c r="D335" s="535"/>
      <c r="E335" s="536"/>
      <c r="F335" s="535"/>
      <c r="G335" s="535"/>
      <c r="H335" s="535"/>
      <c r="I335" s="535"/>
      <c r="J335" s="535"/>
    </row>
    <row r="336" spans="1:10">
      <c r="A336" s="533"/>
      <c r="B336" s="534"/>
      <c r="C336" s="534"/>
      <c r="D336" s="535"/>
      <c r="E336" s="536"/>
      <c r="F336" s="535"/>
      <c r="G336" s="535"/>
      <c r="H336" s="535"/>
      <c r="I336" s="535"/>
      <c r="J336" s="535"/>
    </row>
    <row r="337" spans="1:10">
      <c r="A337" s="533"/>
      <c r="B337" s="534"/>
      <c r="C337" s="534"/>
      <c r="D337" s="535"/>
      <c r="E337" s="536"/>
      <c r="F337" s="535"/>
      <c r="G337" s="535"/>
      <c r="H337" s="535"/>
      <c r="I337" s="535"/>
      <c r="J337" s="535"/>
    </row>
    <row r="338" spans="1:10">
      <c r="A338" s="533"/>
      <c r="B338" s="534"/>
      <c r="C338" s="534"/>
      <c r="D338" s="535"/>
      <c r="E338" s="536"/>
      <c r="F338" s="535"/>
      <c r="G338" s="535"/>
      <c r="H338" s="535"/>
      <c r="I338" s="535"/>
      <c r="J338" s="535"/>
    </row>
    <row r="339" spans="1:10">
      <c r="A339" s="533"/>
      <c r="B339" s="534"/>
      <c r="C339" s="534"/>
      <c r="D339" s="535"/>
      <c r="E339" s="536"/>
      <c r="F339" s="535"/>
      <c r="G339" s="535"/>
      <c r="H339" s="535"/>
      <c r="I339" s="535"/>
      <c r="J339" s="535"/>
    </row>
    <row r="340" spans="1:10">
      <c r="A340" s="533"/>
      <c r="B340" s="534"/>
      <c r="C340" s="534"/>
      <c r="D340" s="535"/>
      <c r="E340" s="536"/>
      <c r="F340" s="535"/>
      <c r="G340" s="535"/>
      <c r="H340" s="535"/>
      <c r="I340" s="535"/>
      <c r="J340" s="535"/>
    </row>
    <row r="341" spans="1:10">
      <c r="A341" s="533"/>
      <c r="B341" s="534"/>
      <c r="C341" s="534"/>
      <c r="D341" s="535"/>
      <c r="E341" s="536"/>
      <c r="F341" s="535"/>
      <c r="G341" s="535"/>
      <c r="H341" s="535"/>
      <c r="I341" s="535"/>
      <c r="J341" s="535"/>
    </row>
    <row r="342" spans="1:10">
      <c r="A342" s="533"/>
      <c r="B342" s="534"/>
      <c r="C342" s="534"/>
      <c r="D342" s="535"/>
      <c r="E342" s="536"/>
      <c r="F342" s="535"/>
      <c r="G342" s="535"/>
      <c r="H342" s="535"/>
      <c r="I342" s="535"/>
      <c r="J342" s="535"/>
    </row>
    <row r="343" spans="1:10">
      <c r="A343" s="533"/>
      <c r="B343" s="534"/>
      <c r="C343" s="534"/>
      <c r="D343" s="535"/>
      <c r="E343" s="536"/>
      <c r="F343" s="535"/>
      <c r="G343" s="535"/>
      <c r="H343" s="535"/>
      <c r="I343" s="535"/>
      <c r="J343" s="535"/>
    </row>
    <row r="344" spans="1:10">
      <c r="A344" s="533"/>
      <c r="B344" s="534"/>
      <c r="C344" s="534"/>
      <c r="D344" s="535"/>
      <c r="E344" s="536"/>
      <c r="F344" s="535"/>
      <c r="G344" s="535"/>
      <c r="H344" s="535"/>
      <c r="I344" s="535"/>
      <c r="J344" s="535"/>
    </row>
    <row r="345" spans="1:10">
      <c r="A345" s="533"/>
      <c r="B345" s="534"/>
      <c r="C345" s="534"/>
      <c r="D345" s="535"/>
      <c r="E345" s="536"/>
      <c r="F345" s="535"/>
      <c r="G345" s="535"/>
      <c r="H345" s="535"/>
      <c r="I345" s="535"/>
      <c r="J345" s="535"/>
    </row>
    <row r="346" spans="1:10">
      <c r="A346" s="533"/>
      <c r="B346" s="534"/>
      <c r="C346" s="534"/>
      <c r="D346" s="535"/>
      <c r="E346" s="536"/>
      <c r="F346" s="535"/>
      <c r="G346" s="535"/>
      <c r="H346" s="535"/>
      <c r="I346" s="535"/>
      <c r="J346" s="535"/>
    </row>
    <row r="347" spans="1:10">
      <c r="A347" s="533"/>
      <c r="B347" s="534"/>
      <c r="C347" s="534"/>
      <c r="D347" s="535"/>
      <c r="E347" s="536"/>
      <c r="F347" s="535"/>
      <c r="G347" s="535"/>
      <c r="H347" s="535"/>
      <c r="I347" s="535"/>
      <c r="J347" s="535"/>
    </row>
    <row r="348" spans="1:10">
      <c r="A348" s="533"/>
      <c r="B348" s="534"/>
      <c r="C348" s="534"/>
      <c r="D348" s="535"/>
      <c r="E348" s="536"/>
      <c r="F348" s="535"/>
      <c r="G348" s="535"/>
      <c r="H348" s="535"/>
      <c r="I348" s="535"/>
      <c r="J348" s="535"/>
    </row>
    <row r="349" spans="1:10">
      <c r="A349" s="533"/>
      <c r="B349" s="534"/>
      <c r="C349" s="534"/>
      <c r="D349" s="535"/>
      <c r="E349" s="536"/>
      <c r="F349" s="535"/>
      <c r="G349" s="535"/>
      <c r="H349" s="535"/>
      <c r="I349" s="535"/>
      <c r="J349" s="535"/>
    </row>
    <row r="350" spans="1:10">
      <c r="A350" s="533"/>
      <c r="B350" s="534"/>
      <c r="C350" s="534"/>
      <c r="D350" s="535"/>
      <c r="E350" s="536"/>
      <c r="F350" s="535"/>
      <c r="G350" s="535"/>
      <c r="H350" s="535"/>
      <c r="I350" s="535"/>
      <c r="J350" s="535"/>
    </row>
    <row r="351" spans="1:10">
      <c r="A351" s="533"/>
      <c r="B351" s="534"/>
      <c r="C351" s="534"/>
      <c r="D351" s="535"/>
      <c r="E351" s="536"/>
      <c r="F351" s="535"/>
      <c r="G351" s="535"/>
      <c r="H351" s="535"/>
      <c r="I351" s="535"/>
      <c r="J351" s="535"/>
    </row>
    <row r="352" spans="1:10">
      <c r="A352" s="533"/>
      <c r="B352" s="534"/>
      <c r="C352" s="534"/>
      <c r="D352" s="535"/>
      <c r="E352" s="536"/>
      <c r="F352" s="535"/>
      <c r="G352" s="535"/>
      <c r="H352" s="535"/>
      <c r="I352" s="535"/>
      <c r="J352" s="535"/>
    </row>
    <row r="353" spans="1:10">
      <c r="A353" s="533"/>
      <c r="B353" s="534"/>
      <c r="C353" s="534"/>
      <c r="D353" s="535"/>
      <c r="E353" s="536"/>
      <c r="F353" s="535"/>
      <c r="G353" s="535"/>
      <c r="H353" s="535"/>
      <c r="I353" s="535"/>
      <c r="J353" s="535"/>
    </row>
    <row r="354" spans="1:10">
      <c r="A354" s="533"/>
      <c r="B354" s="534"/>
      <c r="C354" s="534"/>
      <c r="D354" s="535"/>
      <c r="E354" s="536"/>
      <c r="F354" s="535"/>
      <c r="G354" s="535"/>
      <c r="H354" s="535"/>
      <c r="I354" s="535"/>
      <c r="J354" s="535"/>
    </row>
    <row r="355" spans="1:10">
      <c r="A355" s="533"/>
      <c r="B355" s="534"/>
      <c r="C355" s="534"/>
      <c r="D355" s="535"/>
      <c r="E355" s="536"/>
      <c r="F355" s="535"/>
      <c r="G355" s="535"/>
      <c r="H355" s="535"/>
      <c r="I355" s="535"/>
      <c r="J355" s="535"/>
    </row>
    <row r="356" spans="1:10">
      <c r="A356" s="533"/>
      <c r="B356" s="534"/>
      <c r="C356" s="534"/>
      <c r="D356" s="535"/>
      <c r="E356" s="536"/>
      <c r="F356" s="535"/>
      <c r="G356" s="535"/>
      <c r="H356" s="535"/>
      <c r="I356" s="535"/>
      <c r="J356" s="535"/>
    </row>
    <row r="357" spans="1:10">
      <c r="A357" s="533"/>
      <c r="B357" s="534"/>
      <c r="C357" s="534"/>
      <c r="D357" s="535"/>
      <c r="E357" s="536"/>
      <c r="F357" s="535"/>
      <c r="G357" s="535"/>
      <c r="H357" s="535"/>
      <c r="I357" s="535"/>
      <c r="J357" s="535"/>
    </row>
    <row r="358" spans="1:10">
      <c r="A358" s="533"/>
      <c r="B358" s="534"/>
      <c r="C358" s="534"/>
      <c r="D358" s="535"/>
      <c r="E358" s="536"/>
      <c r="F358" s="535"/>
      <c r="G358" s="535"/>
      <c r="H358" s="535"/>
      <c r="I358" s="535"/>
      <c r="J358" s="535"/>
    </row>
    <row r="359" spans="1:10">
      <c r="A359" s="533"/>
      <c r="B359" s="534"/>
      <c r="C359" s="534"/>
      <c r="D359" s="535"/>
      <c r="E359" s="536"/>
      <c r="F359" s="535"/>
      <c r="G359" s="535"/>
      <c r="H359" s="535"/>
      <c r="I359" s="535"/>
      <c r="J359" s="535"/>
    </row>
    <row r="360" spans="1:10">
      <c r="A360" s="533"/>
      <c r="B360" s="534"/>
      <c r="C360" s="534"/>
      <c r="D360" s="535"/>
      <c r="E360" s="536"/>
      <c r="F360" s="535"/>
      <c r="G360" s="535"/>
      <c r="H360" s="535"/>
      <c r="I360" s="535"/>
      <c r="J360" s="535"/>
    </row>
    <row r="361" spans="1:10">
      <c r="A361" s="533"/>
      <c r="B361" s="534"/>
      <c r="C361" s="534"/>
      <c r="D361" s="535"/>
      <c r="E361" s="536"/>
      <c r="F361" s="535"/>
      <c r="G361" s="535"/>
      <c r="H361" s="535"/>
      <c r="I361" s="535"/>
      <c r="J361" s="535"/>
    </row>
    <row r="362" spans="1:10">
      <c r="A362" s="533"/>
      <c r="B362" s="534"/>
      <c r="C362" s="534"/>
      <c r="D362" s="535"/>
      <c r="E362" s="536"/>
      <c r="F362" s="535"/>
      <c r="G362" s="535"/>
      <c r="H362" s="535"/>
      <c r="I362" s="535"/>
      <c r="J362" s="535"/>
    </row>
    <row r="363" spans="1:10">
      <c r="A363" s="533"/>
      <c r="B363" s="534"/>
      <c r="C363" s="534"/>
      <c r="D363" s="535"/>
      <c r="E363" s="536"/>
      <c r="F363" s="535"/>
      <c r="G363" s="535"/>
      <c r="H363" s="535"/>
      <c r="I363" s="535"/>
      <c r="J363" s="535"/>
    </row>
    <row r="364" spans="1:10">
      <c r="A364" s="533"/>
      <c r="B364" s="534"/>
      <c r="C364" s="534"/>
      <c r="D364" s="535"/>
      <c r="E364" s="536"/>
      <c r="F364" s="535"/>
      <c r="G364" s="535"/>
      <c r="H364" s="535"/>
      <c r="I364" s="535"/>
      <c r="J364" s="535"/>
    </row>
    <row r="365" spans="1:10">
      <c r="A365" s="533"/>
      <c r="B365" s="534"/>
      <c r="C365" s="534"/>
      <c r="D365" s="535"/>
      <c r="E365" s="536"/>
      <c r="F365" s="535"/>
      <c r="G365" s="535"/>
      <c r="H365" s="535"/>
      <c r="I365" s="535"/>
      <c r="J365" s="535"/>
    </row>
    <row r="366" spans="1:10">
      <c r="A366" s="533"/>
      <c r="B366" s="534"/>
      <c r="C366" s="534"/>
      <c r="D366" s="535"/>
      <c r="E366" s="536"/>
      <c r="F366" s="535"/>
      <c r="G366" s="535"/>
      <c r="H366" s="535"/>
      <c r="I366" s="535"/>
      <c r="J366" s="535"/>
    </row>
    <row r="367" spans="1:10">
      <c r="A367" s="533"/>
      <c r="B367" s="534"/>
      <c r="C367" s="534"/>
      <c r="D367" s="535"/>
      <c r="E367" s="536"/>
      <c r="F367" s="535"/>
      <c r="G367" s="535"/>
      <c r="H367" s="535"/>
      <c r="I367" s="535"/>
      <c r="J367" s="535"/>
    </row>
    <row r="368" spans="1:10">
      <c r="A368" s="533"/>
      <c r="B368" s="534"/>
      <c r="C368" s="534"/>
      <c r="D368" s="535"/>
      <c r="E368" s="536"/>
      <c r="F368" s="535"/>
      <c r="G368" s="535"/>
      <c r="H368" s="535"/>
      <c r="I368" s="535"/>
      <c r="J368" s="535"/>
    </row>
    <row r="369" spans="1:10">
      <c r="A369" s="533"/>
      <c r="B369" s="534"/>
      <c r="C369" s="534"/>
      <c r="D369" s="535"/>
      <c r="E369" s="536"/>
      <c r="F369" s="535"/>
      <c r="G369" s="535"/>
      <c r="H369" s="535"/>
      <c r="I369" s="535"/>
      <c r="J369" s="535"/>
    </row>
    <row r="370" spans="1:10">
      <c r="A370" s="533"/>
      <c r="B370" s="534"/>
      <c r="C370" s="534"/>
      <c r="D370" s="535"/>
      <c r="E370" s="536"/>
      <c r="F370" s="535"/>
      <c r="G370" s="535"/>
      <c r="H370" s="535"/>
      <c r="I370" s="535"/>
      <c r="J370" s="535"/>
    </row>
    <row r="371" spans="1:10">
      <c r="A371" s="533"/>
      <c r="B371" s="534"/>
      <c r="C371" s="534"/>
      <c r="D371" s="535"/>
      <c r="E371" s="536"/>
      <c r="F371" s="535"/>
      <c r="G371" s="535"/>
      <c r="H371" s="535"/>
      <c r="I371" s="535"/>
      <c r="J371" s="535"/>
    </row>
    <row r="372" spans="1:10">
      <c r="A372" s="533"/>
      <c r="B372" s="534"/>
      <c r="C372" s="534"/>
      <c r="D372" s="535"/>
      <c r="E372" s="536"/>
      <c r="F372" s="535"/>
      <c r="G372" s="535"/>
      <c r="H372" s="535"/>
      <c r="I372" s="535"/>
      <c r="J372" s="535"/>
    </row>
    <row r="373" spans="1:10">
      <c r="A373" s="533"/>
      <c r="B373" s="534"/>
      <c r="C373" s="534"/>
      <c r="D373" s="535"/>
      <c r="E373" s="536"/>
      <c r="F373" s="535"/>
      <c r="G373" s="535"/>
      <c r="H373" s="535"/>
      <c r="I373" s="535"/>
      <c r="J373" s="535"/>
    </row>
    <row r="374" spans="1:10">
      <c r="A374" s="533"/>
      <c r="B374" s="534"/>
      <c r="C374" s="534"/>
      <c r="D374" s="535"/>
      <c r="E374" s="536"/>
      <c r="F374" s="535"/>
      <c r="G374" s="535"/>
      <c r="H374" s="535"/>
      <c r="I374" s="535"/>
      <c r="J374" s="535"/>
    </row>
    <row r="375" spans="1:10">
      <c r="A375" s="533"/>
      <c r="B375" s="534"/>
      <c r="C375" s="534"/>
      <c r="D375" s="535"/>
      <c r="E375" s="536"/>
      <c r="F375" s="535"/>
      <c r="G375" s="535"/>
      <c r="H375" s="535"/>
      <c r="I375" s="535"/>
      <c r="J375" s="535"/>
    </row>
    <row r="376" spans="1:10">
      <c r="A376" s="533"/>
      <c r="B376" s="534"/>
      <c r="C376" s="534"/>
      <c r="D376" s="535"/>
      <c r="E376" s="536"/>
      <c r="F376" s="535"/>
      <c r="G376" s="535"/>
      <c r="H376" s="535"/>
      <c r="I376" s="535"/>
      <c r="J376" s="535"/>
    </row>
    <row r="377" spans="1:10">
      <c r="A377" s="533"/>
      <c r="B377" s="534"/>
      <c r="C377" s="534"/>
      <c r="D377" s="535"/>
      <c r="E377" s="536"/>
      <c r="F377" s="535"/>
      <c r="G377" s="535"/>
      <c r="H377" s="535"/>
      <c r="I377" s="535"/>
      <c r="J377" s="535"/>
    </row>
    <row r="378" spans="1:10">
      <c r="A378" s="533"/>
      <c r="B378" s="534"/>
      <c r="C378" s="534"/>
      <c r="D378" s="535"/>
      <c r="E378" s="536"/>
      <c r="F378" s="535"/>
      <c r="G378" s="535"/>
      <c r="H378" s="535"/>
      <c r="I378" s="535"/>
      <c r="J378" s="535"/>
    </row>
    <row r="379" spans="1:10">
      <c r="A379" s="533"/>
      <c r="B379" s="534"/>
      <c r="C379" s="534"/>
      <c r="D379" s="535"/>
      <c r="E379" s="536"/>
      <c r="F379" s="535"/>
      <c r="G379" s="535"/>
      <c r="H379" s="535"/>
      <c r="I379" s="535"/>
      <c r="J379" s="535"/>
    </row>
    <row r="380" spans="1:10">
      <c r="A380" s="533"/>
      <c r="B380" s="534"/>
      <c r="C380" s="534"/>
      <c r="D380" s="535"/>
      <c r="E380" s="536"/>
      <c r="F380" s="535"/>
      <c r="G380" s="535"/>
      <c r="H380" s="535"/>
      <c r="I380" s="535"/>
      <c r="J380" s="535"/>
    </row>
    <row r="381" spans="1:10">
      <c r="A381" s="533"/>
      <c r="B381" s="534"/>
      <c r="C381" s="534"/>
      <c r="D381" s="535"/>
      <c r="E381" s="536"/>
      <c r="F381" s="535"/>
      <c r="G381" s="535"/>
      <c r="H381" s="535"/>
      <c r="I381" s="535"/>
      <c r="J381" s="535"/>
    </row>
    <row r="382" spans="1:10">
      <c r="A382" s="533"/>
      <c r="B382" s="534"/>
      <c r="C382" s="534"/>
      <c r="D382" s="535"/>
      <c r="E382" s="536"/>
      <c r="F382" s="535"/>
      <c r="G382" s="535"/>
      <c r="H382" s="535"/>
      <c r="I382" s="535"/>
      <c r="J382" s="535"/>
    </row>
    <row r="383" spans="1:10">
      <c r="A383" s="533"/>
      <c r="B383" s="534"/>
      <c r="C383" s="534"/>
      <c r="D383" s="535"/>
      <c r="E383" s="536"/>
      <c r="F383" s="535"/>
      <c r="G383" s="535"/>
      <c r="H383" s="535"/>
      <c r="I383" s="535"/>
      <c r="J383" s="535"/>
    </row>
    <row r="384" spans="1:10">
      <c r="A384" s="533"/>
      <c r="B384" s="534"/>
      <c r="C384" s="534"/>
      <c r="D384" s="535"/>
      <c r="E384" s="536"/>
      <c r="F384" s="535"/>
      <c r="G384" s="535"/>
      <c r="H384" s="535"/>
      <c r="I384" s="535"/>
      <c r="J384" s="535"/>
    </row>
    <row r="385" spans="1:10">
      <c r="A385" s="533"/>
      <c r="B385" s="534"/>
      <c r="C385" s="534"/>
      <c r="D385" s="535"/>
      <c r="E385" s="536"/>
      <c r="F385" s="535"/>
      <c r="G385" s="535"/>
      <c r="H385" s="535"/>
      <c r="I385" s="535"/>
      <c r="J385" s="535"/>
    </row>
    <row r="386" spans="1:10">
      <c r="A386" s="533"/>
      <c r="B386" s="534"/>
      <c r="C386" s="534"/>
      <c r="D386" s="535"/>
      <c r="E386" s="536"/>
      <c r="F386" s="535"/>
      <c r="G386" s="535"/>
      <c r="H386" s="535"/>
      <c r="I386" s="535"/>
      <c r="J386" s="535"/>
    </row>
    <row r="387" spans="1:10">
      <c r="A387" s="533"/>
      <c r="B387" s="534"/>
      <c r="C387" s="534"/>
      <c r="D387" s="535"/>
      <c r="E387" s="536"/>
      <c r="F387" s="535"/>
      <c r="G387" s="535"/>
      <c r="H387" s="535"/>
      <c r="I387" s="535"/>
      <c r="J387" s="535"/>
    </row>
    <row r="388" spans="1:10">
      <c r="A388" s="533"/>
      <c r="B388" s="534"/>
      <c r="C388" s="534"/>
      <c r="D388" s="535"/>
      <c r="E388" s="536"/>
      <c r="F388" s="535"/>
      <c r="G388" s="535"/>
      <c r="H388" s="535"/>
      <c r="I388" s="535"/>
      <c r="J388" s="535"/>
    </row>
    <row r="389" spans="1:10">
      <c r="A389" s="533"/>
      <c r="B389" s="534"/>
      <c r="C389" s="534"/>
      <c r="D389" s="535"/>
      <c r="E389" s="536"/>
      <c r="F389" s="535"/>
      <c r="G389" s="535"/>
      <c r="H389" s="535"/>
      <c r="I389" s="535"/>
      <c r="J389" s="535"/>
    </row>
    <row r="390" spans="1:10">
      <c r="A390" s="533"/>
      <c r="B390" s="534"/>
      <c r="C390" s="534"/>
      <c r="D390" s="535"/>
      <c r="E390" s="536"/>
      <c r="F390" s="535"/>
      <c r="G390" s="535"/>
      <c r="H390" s="535"/>
      <c r="I390" s="535"/>
      <c r="J390" s="535"/>
    </row>
    <row r="391" spans="1:10">
      <c r="A391" s="533"/>
      <c r="B391" s="534"/>
      <c r="C391" s="534"/>
      <c r="D391" s="535"/>
      <c r="E391" s="536"/>
      <c r="F391" s="535"/>
      <c r="G391" s="535"/>
      <c r="H391" s="535"/>
      <c r="I391" s="535"/>
      <c r="J391" s="535"/>
    </row>
    <row r="392" spans="1:10">
      <c r="A392" s="533"/>
      <c r="B392" s="534"/>
      <c r="C392" s="534"/>
      <c r="D392" s="535"/>
      <c r="E392" s="536"/>
      <c r="F392" s="535"/>
      <c r="G392" s="535"/>
      <c r="H392" s="535"/>
      <c r="I392" s="535"/>
      <c r="J392" s="535"/>
    </row>
    <row r="393" spans="1:10">
      <c r="A393" s="533"/>
      <c r="B393" s="534"/>
      <c r="C393" s="534"/>
      <c r="D393" s="535"/>
      <c r="E393" s="536"/>
      <c r="F393" s="535"/>
      <c r="G393" s="535"/>
      <c r="H393" s="535"/>
      <c r="I393" s="535"/>
      <c r="J393" s="535"/>
    </row>
    <row r="394" spans="1:10">
      <c r="A394" s="533"/>
      <c r="B394" s="534"/>
      <c r="C394" s="534"/>
      <c r="D394" s="535"/>
      <c r="E394" s="536"/>
      <c r="F394" s="535"/>
      <c r="G394" s="535"/>
      <c r="H394" s="535"/>
      <c r="I394" s="535"/>
      <c r="J394" s="535"/>
    </row>
    <row r="395" spans="1:10">
      <c r="A395" s="533"/>
      <c r="B395" s="534"/>
      <c r="C395" s="534"/>
      <c r="D395" s="535"/>
      <c r="E395" s="536"/>
      <c r="F395" s="535"/>
      <c r="G395" s="535"/>
      <c r="H395" s="535"/>
      <c r="I395" s="535"/>
      <c r="J395" s="535"/>
    </row>
    <row r="396" spans="1:10">
      <c r="A396" s="533"/>
      <c r="B396" s="534"/>
      <c r="C396" s="534"/>
      <c r="D396" s="535"/>
      <c r="E396" s="536"/>
      <c r="F396" s="535"/>
      <c r="G396" s="535"/>
      <c r="H396" s="535"/>
      <c r="I396" s="535"/>
      <c r="J396" s="535"/>
    </row>
    <row r="397" spans="1:10">
      <c r="A397" s="533"/>
      <c r="B397" s="534"/>
      <c r="C397" s="534"/>
      <c r="D397" s="535"/>
      <c r="E397" s="536"/>
      <c r="F397" s="535"/>
      <c r="G397" s="535"/>
      <c r="H397" s="535"/>
      <c r="I397" s="535"/>
      <c r="J397" s="535"/>
    </row>
    <row r="398" spans="1:10">
      <c r="A398" s="533"/>
      <c r="B398" s="534"/>
      <c r="C398" s="534"/>
      <c r="D398" s="535"/>
      <c r="E398" s="536"/>
      <c r="F398" s="535"/>
      <c r="G398" s="535"/>
      <c r="H398" s="535"/>
      <c r="I398" s="535"/>
      <c r="J398" s="535"/>
    </row>
    <row r="399" spans="1:10">
      <c r="A399" s="533"/>
      <c r="B399" s="534"/>
      <c r="C399" s="534"/>
      <c r="D399" s="535"/>
      <c r="E399" s="536"/>
      <c r="F399" s="535"/>
      <c r="G399" s="535"/>
      <c r="H399" s="535"/>
      <c r="I399" s="535"/>
      <c r="J399" s="535"/>
    </row>
    <row r="400" spans="1:10">
      <c r="A400" s="533"/>
      <c r="B400" s="534"/>
      <c r="C400" s="534"/>
      <c r="D400" s="535"/>
      <c r="E400" s="536"/>
      <c r="F400" s="535"/>
      <c r="G400" s="535"/>
      <c r="H400" s="535"/>
      <c r="I400" s="535"/>
      <c r="J400" s="535"/>
    </row>
    <row r="401" spans="1:10">
      <c r="A401" s="533"/>
      <c r="B401" s="534"/>
      <c r="C401" s="534"/>
      <c r="D401" s="535"/>
      <c r="E401" s="536"/>
      <c r="F401" s="535"/>
      <c r="G401" s="535"/>
      <c r="H401" s="535"/>
      <c r="I401" s="535"/>
      <c r="J401" s="535"/>
    </row>
    <row r="402" spans="1:10">
      <c r="A402" s="533"/>
      <c r="B402" s="534"/>
      <c r="C402" s="534"/>
      <c r="D402" s="535"/>
      <c r="E402" s="536"/>
      <c r="F402" s="535"/>
      <c r="G402" s="535"/>
      <c r="H402" s="535"/>
      <c r="I402" s="535"/>
      <c r="J402" s="535"/>
    </row>
    <row r="403" spans="1:10">
      <c r="A403" s="533"/>
      <c r="B403" s="534"/>
      <c r="C403" s="534"/>
      <c r="D403" s="535"/>
      <c r="E403" s="536"/>
      <c r="F403" s="535"/>
      <c r="G403" s="535"/>
      <c r="H403" s="535"/>
      <c r="I403" s="535"/>
      <c r="J403" s="535"/>
    </row>
    <row r="404" spans="1:10">
      <c r="A404" s="533"/>
      <c r="B404" s="534"/>
      <c r="C404" s="534"/>
      <c r="D404" s="535"/>
      <c r="E404" s="536"/>
      <c r="F404" s="535"/>
      <c r="G404" s="535"/>
      <c r="H404" s="535"/>
      <c r="I404" s="535"/>
      <c r="J404" s="535"/>
    </row>
    <row r="405" spans="1:10">
      <c r="A405" s="533"/>
      <c r="B405" s="534"/>
      <c r="C405" s="534"/>
      <c r="D405" s="535"/>
      <c r="E405" s="536"/>
      <c r="F405" s="535"/>
      <c r="G405" s="535"/>
      <c r="H405" s="535"/>
      <c r="I405" s="535"/>
      <c r="J405" s="535"/>
    </row>
    <row r="406" spans="1:10">
      <c r="A406" s="533"/>
      <c r="B406" s="534"/>
      <c r="C406" s="534"/>
      <c r="D406" s="535"/>
      <c r="E406" s="536"/>
      <c r="F406" s="535"/>
      <c r="G406" s="535"/>
      <c r="H406" s="535"/>
      <c r="I406" s="535"/>
      <c r="J406" s="535"/>
    </row>
    <row r="407" spans="1:10">
      <c r="A407" s="533"/>
      <c r="B407" s="534"/>
      <c r="C407" s="534"/>
      <c r="D407" s="535"/>
      <c r="E407" s="536"/>
      <c r="F407" s="535"/>
      <c r="G407" s="535"/>
      <c r="H407" s="535"/>
      <c r="I407" s="535"/>
      <c r="J407" s="535"/>
    </row>
    <row r="408" spans="1:10">
      <c r="A408" s="533"/>
      <c r="B408" s="534"/>
      <c r="C408" s="534"/>
      <c r="D408" s="535"/>
      <c r="E408" s="536"/>
      <c r="F408" s="535"/>
      <c r="G408" s="535"/>
      <c r="H408" s="535"/>
      <c r="I408" s="535"/>
      <c r="J408" s="535"/>
    </row>
    <row r="409" spans="1:10">
      <c r="A409" s="533"/>
      <c r="B409" s="534"/>
      <c r="C409" s="534"/>
      <c r="D409" s="535"/>
      <c r="E409" s="536"/>
      <c r="F409" s="535"/>
      <c r="G409" s="535"/>
      <c r="H409" s="535"/>
      <c r="I409" s="535"/>
      <c r="J409" s="535"/>
    </row>
    <row r="410" spans="1:10">
      <c r="A410" s="533"/>
      <c r="B410" s="534"/>
      <c r="C410" s="534"/>
      <c r="D410" s="535"/>
      <c r="E410" s="536"/>
      <c r="F410" s="535"/>
      <c r="G410" s="535"/>
      <c r="H410" s="535"/>
      <c r="I410" s="535"/>
      <c r="J410" s="535"/>
    </row>
    <row r="411" spans="1:10">
      <c r="A411" s="533"/>
      <c r="B411" s="534"/>
      <c r="C411" s="534"/>
      <c r="D411" s="535"/>
      <c r="E411" s="536"/>
      <c r="F411" s="535"/>
      <c r="G411" s="535"/>
      <c r="H411" s="535"/>
      <c r="I411" s="535"/>
      <c r="J411" s="535"/>
    </row>
    <row r="412" spans="1:10">
      <c r="A412" s="533"/>
      <c r="B412" s="534"/>
      <c r="C412" s="534"/>
      <c r="D412" s="535"/>
      <c r="E412" s="536"/>
      <c r="F412" s="535"/>
      <c r="G412" s="535"/>
      <c r="H412" s="535"/>
      <c r="I412" s="535"/>
      <c r="J412" s="535"/>
    </row>
    <row r="413" spans="1:10">
      <c r="A413" s="533"/>
      <c r="B413" s="534"/>
      <c r="C413" s="534"/>
      <c r="D413" s="535"/>
      <c r="E413" s="536"/>
      <c r="F413" s="535"/>
      <c r="G413" s="535"/>
      <c r="H413" s="535"/>
      <c r="I413" s="535"/>
      <c r="J413" s="535"/>
    </row>
    <row r="414" spans="1:10">
      <c r="A414" s="533"/>
      <c r="B414" s="534"/>
      <c r="C414" s="534"/>
      <c r="D414" s="535"/>
      <c r="E414" s="536"/>
      <c r="F414" s="535"/>
      <c r="G414" s="535"/>
      <c r="H414" s="535"/>
      <c r="I414" s="535"/>
      <c r="J414" s="535"/>
    </row>
    <row r="415" spans="1:10">
      <c r="A415" s="533"/>
      <c r="B415" s="534"/>
      <c r="C415" s="534"/>
      <c r="D415" s="535"/>
      <c r="E415" s="536"/>
      <c r="F415" s="535"/>
      <c r="G415" s="535"/>
      <c r="H415" s="535"/>
      <c r="I415" s="535"/>
      <c r="J415" s="535"/>
    </row>
    <row r="416" spans="1:10">
      <c r="A416" s="533"/>
      <c r="B416" s="534"/>
      <c r="C416" s="534"/>
      <c r="D416" s="535"/>
      <c r="E416" s="536"/>
      <c r="F416" s="535"/>
      <c r="G416" s="535"/>
      <c r="H416" s="535"/>
      <c r="I416" s="535"/>
      <c r="J416" s="535"/>
    </row>
    <row r="417" spans="1:10">
      <c r="A417" s="533"/>
      <c r="B417" s="534"/>
      <c r="C417" s="534"/>
      <c r="D417" s="535"/>
      <c r="E417" s="536"/>
      <c r="F417" s="535"/>
      <c r="G417" s="535"/>
      <c r="H417" s="535"/>
      <c r="I417" s="535"/>
      <c r="J417" s="535"/>
    </row>
    <row r="418" spans="1:10">
      <c r="A418" s="533"/>
      <c r="B418" s="534"/>
      <c r="C418" s="534"/>
      <c r="D418" s="535"/>
      <c r="E418" s="536"/>
      <c r="F418" s="535"/>
      <c r="G418" s="535"/>
      <c r="H418" s="535"/>
      <c r="I418" s="535"/>
      <c r="J418" s="535"/>
    </row>
    <row r="419" spans="1:10">
      <c r="A419" s="533"/>
      <c r="B419" s="534"/>
      <c r="C419" s="534"/>
      <c r="D419" s="535"/>
      <c r="E419" s="536"/>
      <c r="F419" s="535"/>
      <c r="G419" s="535"/>
      <c r="H419" s="535"/>
      <c r="I419" s="535"/>
      <c r="J419" s="535"/>
    </row>
    <row r="420" spans="1:10">
      <c r="A420" s="533"/>
      <c r="B420" s="534"/>
      <c r="C420" s="534"/>
      <c r="D420" s="535"/>
      <c r="E420" s="536"/>
      <c r="F420" s="535"/>
      <c r="G420" s="535"/>
      <c r="H420" s="535"/>
      <c r="I420" s="535"/>
      <c r="J420" s="535"/>
    </row>
    <row r="421" spans="1:10">
      <c r="A421" s="533"/>
      <c r="B421" s="534"/>
      <c r="C421" s="534"/>
      <c r="D421" s="535"/>
      <c r="E421" s="536"/>
      <c r="F421" s="535"/>
      <c r="G421" s="535"/>
      <c r="H421" s="535"/>
      <c r="I421" s="535"/>
      <c r="J421" s="535"/>
    </row>
    <row r="422" spans="1:10">
      <c r="A422" s="533"/>
      <c r="B422" s="534"/>
      <c r="C422" s="534"/>
      <c r="D422" s="535"/>
      <c r="E422" s="536"/>
      <c r="F422" s="535"/>
      <c r="G422" s="535"/>
      <c r="H422" s="535"/>
      <c r="I422" s="535"/>
      <c r="J422" s="535"/>
    </row>
    <row r="423" spans="1:10">
      <c r="A423" s="533"/>
      <c r="B423" s="534"/>
      <c r="C423" s="534"/>
      <c r="D423" s="535"/>
      <c r="E423" s="536"/>
      <c r="F423" s="535"/>
      <c r="G423" s="535"/>
      <c r="H423" s="535"/>
      <c r="I423" s="535"/>
      <c r="J423" s="535"/>
    </row>
    <row r="424" spans="1:10">
      <c r="A424" s="533"/>
      <c r="B424" s="534"/>
      <c r="C424" s="534"/>
      <c r="D424" s="535"/>
      <c r="E424" s="536"/>
      <c r="F424" s="535"/>
      <c r="G424" s="535"/>
      <c r="H424" s="535"/>
      <c r="I424" s="535"/>
      <c r="J424" s="535"/>
    </row>
    <row r="425" spans="1:10">
      <c r="A425" s="533"/>
      <c r="B425" s="534"/>
      <c r="C425" s="534"/>
      <c r="D425" s="535"/>
      <c r="E425" s="536"/>
      <c r="F425" s="535"/>
      <c r="G425" s="535"/>
      <c r="H425" s="535"/>
      <c r="I425" s="535"/>
      <c r="J425" s="535"/>
    </row>
    <row r="426" spans="1:10">
      <c r="A426" s="533"/>
      <c r="B426" s="534"/>
      <c r="C426" s="534"/>
      <c r="D426" s="535"/>
      <c r="E426" s="536"/>
      <c r="F426" s="535"/>
      <c r="G426" s="535"/>
      <c r="H426" s="535"/>
      <c r="I426" s="535"/>
      <c r="J426" s="535"/>
    </row>
    <row r="427" spans="1:10">
      <c r="A427" s="533"/>
      <c r="B427" s="534"/>
      <c r="C427" s="534"/>
      <c r="D427" s="535"/>
      <c r="E427" s="536"/>
      <c r="F427" s="535"/>
      <c r="G427" s="535"/>
      <c r="H427" s="535"/>
      <c r="I427" s="535"/>
      <c r="J427" s="535"/>
    </row>
    <row r="428" spans="1:10">
      <c r="A428" s="533"/>
      <c r="B428" s="534"/>
      <c r="C428" s="534"/>
      <c r="D428" s="535"/>
      <c r="E428" s="536"/>
      <c r="F428" s="535"/>
      <c r="G428" s="535"/>
      <c r="H428" s="535"/>
      <c r="I428" s="535"/>
      <c r="J428" s="535"/>
    </row>
    <row r="429" spans="1:10">
      <c r="A429" s="533"/>
      <c r="B429" s="534"/>
      <c r="C429" s="534"/>
      <c r="D429" s="535"/>
      <c r="E429" s="536"/>
      <c r="F429" s="535"/>
      <c r="G429" s="535"/>
      <c r="H429" s="535"/>
      <c r="I429" s="535"/>
      <c r="J429" s="535"/>
    </row>
    <row r="430" spans="1:10">
      <c r="A430" s="533"/>
      <c r="B430" s="534"/>
      <c r="C430" s="534"/>
      <c r="D430" s="535"/>
      <c r="E430" s="536"/>
      <c r="F430" s="535"/>
      <c r="G430" s="535"/>
      <c r="H430" s="535"/>
      <c r="I430" s="535"/>
      <c r="J430" s="535"/>
    </row>
    <row r="431" spans="1:10">
      <c r="A431" s="533"/>
      <c r="B431" s="534"/>
      <c r="C431" s="534"/>
      <c r="D431" s="535"/>
      <c r="E431" s="536"/>
      <c r="F431" s="535"/>
      <c r="G431" s="535"/>
      <c r="H431" s="535"/>
      <c r="I431" s="535"/>
      <c r="J431" s="535"/>
    </row>
    <row r="432" spans="1:10">
      <c r="A432" s="533"/>
      <c r="B432" s="534"/>
      <c r="C432" s="534"/>
      <c r="D432" s="535"/>
      <c r="E432" s="536"/>
      <c r="F432" s="535"/>
      <c r="G432" s="535"/>
      <c r="H432" s="535"/>
      <c r="I432" s="535"/>
      <c r="J432" s="535"/>
    </row>
    <row r="433" spans="1:10">
      <c r="A433" s="533"/>
      <c r="B433" s="534"/>
      <c r="C433" s="534"/>
      <c r="D433" s="535"/>
      <c r="E433" s="536"/>
      <c r="F433" s="535"/>
      <c r="G433" s="535"/>
      <c r="H433" s="535"/>
      <c r="I433" s="535"/>
      <c r="J433" s="535"/>
    </row>
    <row r="434" spans="1:10">
      <c r="A434" s="533"/>
      <c r="B434" s="534"/>
      <c r="C434" s="534"/>
      <c r="D434" s="535"/>
      <c r="E434" s="536"/>
      <c r="F434" s="535"/>
      <c r="G434" s="535"/>
      <c r="H434" s="535"/>
      <c r="I434" s="535"/>
      <c r="J434" s="535"/>
    </row>
    <row r="435" spans="1:10">
      <c r="A435" s="533"/>
      <c r="B435" s="534"/>
      <c r="C435" s="534"/>
      <c r="D435" s="535"/>
      <c r="E435" s="536"/>
      <c r="F435" s="535"/>
      <c r="G435" s="535"/>
      <c r="H435" s="535"/>
      <c r="I435" s="535"/>
      <c r="J435" s="535"/>
    </row>
    <row r="436" spans="1:10">
      <c r="A436" s="533"/>
      <c r="B436" s="534"/>
      <c r="C436" s="534"/>
      <c r="D436" s="535"/>
      <c r="E436" s="536"/>
      <c r="F436" s="535"/>
      <c r="G436" s="535"/>
      <c r="H436" s="535"/>
      <c r="I436" s="535"/>
      <c r="J436" s="535"/>
    </row>
    <row r="437" spans="1:10">
      <c r="A437" s="533"/>
      <c r="B437" s="534"/>
      <c r="C437" s="534"/>
      <c r="D437" s="535"/>
      <c r="E437" s="536"/>
      <c r="F437" s="535"/>
      <c r="G437" s="535"/>
      <c r="H437" s="535"/>
      <c r="I437" s="535"/>
      <c r="J437" s="535"/>
    </row>
    <row r="438" spans="1:10">
      <c r="A438" s="533"/>
      <c r="B438" s="534"/>
      <c r="C438" s="534"/>
      <c r="D438" s="535"/>
      <c r="E438" s="536"/>
      <c r="F438" s="535"/>
      <c r="G438" s="535"/>
      <c r="H438" s="535"/>
      <c r="I438" s="535"/>
      <c r="J438" s="535"/>
    </row>
    <row r="439" spans="1:10">
      <c r="A439" s="533"/>
      <c r="B439" s="534"/>
      <c r="C439" s="534"/>
      <c r="D439" s="535"/>
      <c r="E439" s="536"/>
      <c r="F439" s="535"/>
      <c r="G439" s="535"/>
      <c r="H439" s="535"/>
      <c r="I439" s="535"/>
      <c r="J439" s="535"/>
    </row>
    <row r="440" spans="1:10">
      <c r="A440" s="533"/>
      <c r="B440" s="534"/>
      <c r="C440" s="534"/>
      <c r="D440" s="535"/>
      <c r="E440" s="536"/>
      <c r="F440" s="535"/>
      <c r="G440" s="535"/>
      <c r="H440" s="535"/>
      <c r="I440" s="535"/>
      <c r="J440" s="535"/>
    </row>
    <row r="441" spans="1:10">
      <c r="A441" s="533"/>
      <c r="B441" s="534"/>
      <c r="C441" s="534"/>
      <c r="D441" s="535"/>
      <c r="E441" s="536"/>
      <c r="F441" s="535"/>
      <c r="G441" s="535"/>
      <c r="H441" s="535"/>
      <c r="I441" s="535"/>
      <c r="J441" s="535"/>
    </row>
    <row r="442" spans="1:10">
      <c r="A442" s="533"/>
      <c r="B442" s="534"/>
      <c r="C442" s="534"/>
      <c r="D442" s="535"/>
      <c r="E442" s="536"/>
      <c r="F442" s="535"/>
      <c r="G442" s="535"/>
      <c r="H442" s="535"/>
      <c r="I442" s="535"/>
      <c r="J442" s="535"/>
    </row>
    <row r="443" spans="1:10">
      <c r="A443" s="533"/>
      <c r="B443" s="534"/>
      <c r="C443" s="534"/>
      <c r="D443" s="535"/>
      <c r="E443" s="536"/>
      <c r="F443" s="535"/>
      <c r="G443" s="535"/>
      <c r="H443" s="535"/>
      <c r="I443" s="535"/>
      <c r="J443" s="535"/>
    </row>
    <row r="444" spans="1:10">
      <c r="A444" s="533"/>
      <c r="B444" s="534"/>
      <c r="C444" s="534"/>
      <c r="D444" s="535"/>
      <c r="E444" s="536"/>
      <c r="F444" s="535"/>
      <c r="G444" s="535"/>
      <c r="H444" s="535"/>
      <c r="I444" s="535"/>
      <c r="J444" s="535"/>
    </row>
    <row r="445" spans="1:10">
      <c r="A445" s="533"/>
      <c r="B445" s="534"/>
      <c r="C445" s="534"/>
      <c r="D445" s="535"/>
      <c r="E445" s="536"/>
      <c r="F445" s="535"/>
      <c r="G445" s="535"/>
      <c r="H445" s="535"/>
      <c r="I445" s="535"/>
      <c r="J445" s="535"/>
    </row>
    <row r="446" spans="1:10">
      <c r="A446" s="533"/>
      <c r="B446" s="534"/>
      <c r="C446" s="534"/>
      <c r="D446" s="535"/>
      <c r="E446" s="536"/>
      <c r="F446" s="535"/>
      <c r="G446" s="535"/>
      <c r="H446" s="535"/>
      <c r="I446" s="535"/>
      <c r="J446" s="535"/>
    </row>
    <row r="447" spans="1:10">
      <c r="A447" s="533"/>
      <c r="B447" s="534"/>
      <c r="C447" s="534"/>
      <c r="D447" s="535"/>
      <c r="E447" s="536"/>
      <c r="F447" s="535"/>
      <c r="G447" s="535"/>
      <c r="H447" s="535"/>
      <c r="I447" s="535"/>
      <c r="J447" s="535"/>
    </row>
    <row r="448" spans="1:10">
      <c r="A448" s="533"/>
      <c r="B448" s="534"/>
      <c r="C448" s="534"/>
      <c r="D448" s="535"/>
      <c r="E448" s="536"/>
      <c r="F448" s="535"/>
      <c r="G448" s="535"/>
      <c r="H448" s="535"/>
      <c r="I448" s="535"/>
      <c r="J448" s="535"/>
    </row>
    <row r="449" spans="1:10">
      <c r="A449" s="533"/>
      <c r="B449" s="534"/>
      <c r="C449" s="534"/>
      <c r="D449" s="535"/>
      <c r="E449" s="536"/>
      <c r="F449" s="535"/>
      <c r="G449" s="535"/>
      <c r="H449" s="535"/>
      <c r="I449" s="535"/>
      <c r="J449" s="535"/>
    </row>
    <row r="450" spans="1:10">
      <c r="A450" s="533"/>
      <c r="B450" s="534"/>
      <c r="C450" s="534"/>
      <c r="D450" s="535"/>
      <c r="E450" s="536"/>
      <c r="F450" s="535"/>
      <c r="G450" s="535"/>
      <c r="H450" s="535"/>
      <c r="I450" s="535"/>
      <c r="J450" s="535"/>
    </row>
    <row r="451" spans="1:10">
      <c r="A451" s="533"/>
      <c r="B451" s="534"/>
      <c r="C451" s="534"/>
      <c r="D451" s="535"/>
      <c r="E451" s="536"/>
      <c r="F451" s="535"/>
      <c r="G451" s="535"/>
      <c r="H451" s="535"/>
      <c r="I451" s="535"/>
      <c r="J451" s="535"/>
    </row>
    <row r="452" spans="1:10">
      <c r="A452" s="533"/>
      <c r="B452" s="534"/>
      <c r="C452" s="534"/>
      <c r="D452" s="535"/>
      <c r="E452" s="536"/>
      <c r="F452" s="535"/>
      <c r="G452" s="535"/>
      <c r="H452" s="535"/>
      <c r="I452" s="535"/>
      <c r="J452" s="535"/>
    </row>
    <row r="453" spans="1:10">
      <c r="A453" s="533"/>
      <c r="B453" s="534"/>
      <c r="C453" s="534"/>
      <c r="D453" s="535"/>
      <c r="E453" s="536"/>
      <c r="F453" s="535"/>
      <c r="G453" s="535"/>
      <c r="H453" s="535"/>
      <c r="I453" s="535"/>
      <c r="J453" s="535"/>
    </row>
    <row r="454" spans="1:10">
      <c r="A454" s="533"/>
      <c r="B454" s="534"/>
      <c r="C454" s="534"/>
      <c r="D454" s="535"/>
      <c r="E454" s="536"/>
      <c r="F454" s="535"/>
      <c r="G454" s="535"/>
      <c r="H454" s="535"/>
      <c r="I454" s="535"/>
      <c r="J454" s="535"/>
    </row>
    <row r="455" spans="1:10">
      <c r="A455" s="533"/>
      <c r="B455" s="534"/>
      <c r="C455" s="534"/>
      <c r="D455" s="535"/>
      <c r="E455" s="536"/>
      <c r="F455" s="535"/>
      <c r="G455" s="535"/>
      <c r="H455" s="535"/>
      <c r="I455" s="535"/>
      <c r="J455" s="535"/>
    </row>
    <row r="456" spans="1:10">
      <c r="A456" s="533"/>
      <c r="B456" s="534"/>
      <c r="C456" s="534"/>
      <c r="D456" s="535"/>
      <c r="E456" s="536"/>
      <c r="F456" s="535"/>
      <c r="G456" s="535"/>
      <c r="H456" s="535"/>
      <c r="I456" s="535"/>
      <c r="J456" s="535"/>
    </row>
    <row r="457" spans="1:10">
      <c r="A457" s="533"/>
      <c r="B457" s="534"/>
      <c r="C457" s="534"/>
      <c r="D457" s="535"/>
      <c r="E457" s="536"/>
      <c r="F457" s="535"/>
      <c r="G457" s="535"/>
      <c r="H457" s="535"/>
      <c r="I457" s="535"/>
      <c r="J457" s="535"/>
    </row>
    <row r="458" spans="1:10">
      <c r="A458" s="533"/>
      <c r="B458" s="534"/>
      <c r="C458" s="534"/>
      <c r="D458" s="535"/>
      <c r="E458" s="536"/>
      <c r="F458" s="535"/>
      <c r="G458" s="535"/>
      <c r="H458" s="535"/>
      <c r="I458" s="535"/>
      <c r="J458" s="535"/>
    </row>
    <row r="459" spans="1:10">
      <c r="A459" s="533"/>
      <c r="B459" s="534"/>
      <c r="C459" s="534"/>
      <c r="D459" s="535"/>
      <c r="E459" s="536"/>
      <c r="F459" s="535"/>
      <c r="G459" s="535"/>
      <c r="H459" s="535"/>
      <c r="I459" s="535"/>
      <c r="J459" s="535"/>
    </row>
    <row r="460" spans="1:10">
      <c r="A460" s="533"/>
      <c r="B460" s="534"/>
      <c r="C460" s="534"/>
      <c r="D460" s="535"/>
      <c r="E460" s="536"/>
      <c r="F460" s="535"/>
      <c r="G460" s="535"/>
      <c r="H460" s="535"/>
      <c r="I460" s="535"/>
      <c r="J460" s="535"/>
    </row>
    <row r="461" spans="1:10">
      <c r="A461" s="533"/>
      <c r="B461" s="534"/>
      <c r="C461" s="534"/>
      <c r="D461" s="535"/>
      <c r="E461" s="536"/>
      <c r="F461" s="535"/>
      <c r="G461" s="535"/>
      <c r="H461" s="535"/>
      <c r="I461" s="535"/>
      <c r="J461" s="535"/>
    </row>
    <row r="462" spans="1:10">
      <c r="A462" s="533"/>
      <c r="B462" s="534"/>
      <c r="C462" s="534"/>
      <c r="D462" s="535"/>
      <c r="E462" s="536"/>
      <c r="F462" s="535"/>
      <c r="G462" s="535"/>
      <c r="H462" s="535"/>
      <c r="I462" s="535"/>
      <c r="J462" s="535"/>
    </row>
    <row r="463" spans="1:10">
      <c r="A463" s="533"/>
      <c r="B463" s="534"/>
      <c r="C463" s="534"/>
      <c r="D463" s="535"/>
      <c r="E463" s="536"/>
      <c r="F463" s="535"/>
      <c r="G463" s="535"/>
      <c r="H463" s="535"/>
      <c r="I463" s="535"/>
      <c r="J463" s="535"/>
    </row>
    <row r="464" spans="1:10">
      <c r="A464" s="533"/>
      <c r="B464" s="534"/>
      <c r="C464" s="534"/>
      <c r="D464" s="535"/>
      <c r="E464" s="536"/>
      <c r="F464" s="535"/>
      <c r="G464" s="535"/>
      <c r="H464" s="535"/>
      <c r="I464" s="535"/>
      <c r="J464" s="535"/>
    </row>
    <row r="465" spans="1:10">
      <c r="A465" s="533"/>
      <c r="B465" s="534"/>
      <c r="C465" s="534"/>
      <c r="D465" s="535"/>
      <c r="E465" s="536"/>
      <c r="F465" s="535"/>
      <c r="G465" s="535"/>
      <c r="H465" s="535"/>
      <c r="I465" s="535"/>
      <c r="J465" s="535"/>
    </row>
    <row r="466" spans="1:10">
      <c r="A466" s="533"/>
      <c r="B466" s="534"/>
      <c r="C466" s="534"/>
      <c r="D466" s="535"/>
      <c r="E466" s="536"/>
      <c r="F466" s="535"/>
      <c r="G466" s="535"/>
      <c r="H466" s="535"/>
      <c r="I466" s="535"/>
      <c r="J466" s="535"/>
    </row>
    <row r="467" spans="1:10">
      <c r="A467" s="533"/>
      <c r="B467" s="534"/>
      <c r="C467" s="534"/>
      <c r="D467" s="535"/>
      <c r="E467" s="536"/>
      <c r="F467" s="535"/>
      <c r="G467" s="535"/>
      <c r="H467" s="535"/>
      <c r="I467" s="535"/>
      <c r="J467" s="535"/>
    </row>
    <row r="468" spans="1:10">
      <c r="A468" s="533"/>
      <c r="B468" s="534"/>
      <c r="C468" s="534"/>
      <c r="D468" s="535"/>
      <c r="E468" s="536"/>
      <c r="F468" s="535"/>
      <c r="G468" s="535"/>
      <c r="H468" s="535"/>
      <c r="I468" s="535"/>
      <c r="J468" s="535"/>
    </row>
    <row r="469" spans="1:10">
      <c r="A469" s="533"/>
      <c r="B469" s="534"/>
      <c r="C469" s="534"/>
      <c r="D469" s="535"/>
      <c r="E469" s="536"/>
      <c r="F469" s="535"/>
      <c r="G469" s="535"/>
      <c r="H469" s="535"/>
      <c r="I469" s="535"/>
      <c r="J469" s="535"/>
    </row>
    <row r="470" spans="1:10">
      <c r="A470" s="533"/>
      <c r="B470" s="534"/>
      <c r="C470" s="534"/>
      <c r="D470" s="535"/>
      <c r="E470" s="536"/>
      <c r="F470" s="535"/>
      <c r="G470" s="535"/>
      <c r="H470" s="535"/>
      <c r="I470" s="535"/>
      <c r="J470" s="535"/>
    </row>
    <row r="471" spans="1:10">
      <c r="A471" s="533"/>
      <c r="B471" s="534"/>
      <c r="C471" s="534"/>
      <c r="D471" s="535"/>
      <c r="E471" s="536"/>
      <c r="F471" s="535"/>
      <c r="G471" s="535"/>
      <c r="H471" s="535"/>
      <c r="I471" s="535"/>
      <c r="J471" s="535"/>
    </row>
    <row r="472" spans="1:10">
      <c r="A472" s="533"/>
      <c r="B472" s="534"/>
      <c r="C472" s="534"/>
      <c r="D472" s="535"/>
      <c r="E472" s="536"/>
      <c r="F472" s="535"/>
      <c r="G472" s="535"/>
      <c r="H472" s="535"/>
      <c r="I472" s="535"/>
      <c r="J472" s="535"/>
    </row>
    <row r="473" spans="1:10">
      <c r="A473" s="533"/>
      <c r="B473" s="534"/>
      <c r="C473" s="534"/>
      <c r="D473" s="535"/>
      <c r="E473" s="536"/>
      <c r="F473" s="535"/>
      <c r="G473" s="535"/>
      <c r="H473" s="535"/>
      <c r="I473" s="535"/>
      <c r="J473" s="535"/>
    </row>
    <row r="474" spans="1:10">
      <c r="A474" s="533"/>
      <c r="B474" s="534"/>
      <c r="C474" s="534"/>
      <c r="D474" s="535"/>
      <c r="E474" s="536"/>
      <c r="F474" s="535"/>
      <c r="G474" s="535"/>
      <c r="H474" s="535"/>
      <c r="I474" s="535"/>
      <c r="J474" s="535"/>
    </row>
    <row r="475" spans="1:10">
      <c r="A475" s="533"/>
      <c r="B475" s="534"/>
      <c r="C475" s="534"/>
      <c r="D475" s="535"/>
      <c r="E475" s="536"/>
      <c r="F475" s="535"/>
      <c r="G475" s="535"/>
      <c r="H475" s="535"/>
      <c r="I475" s="535"/>
      <c r="J475" s="535"/>
    </row>
    <row r="476" spans="1:10">
      <c r="A476" s="533"/>
      <c r="B476" s="534"/>
      <c r="C476" s="534"/>
      <c r="D476" s="535"/>
      <c r="E476" s="536"/>
      <c r="F476" s="535"/>
      <c r="G476" s="535"/>
      <c r="H476" s="535"/>
      <c r="I476" s="535"/>
      <c r="J476" s="535"/>
    </row>
    <row r="477" spans="1:10">
      <c r="A477" s="533"/>
      <c r="B477" s="534"/>
      <c r="C477" s="534"/>
      <c r="D477" s="535"/>
      <c r="E477" s="536"/>
      <c r="F477" s="535"/>
      <c r="G477" s="535"/>
      <c r="H477" s="535"/>
      <c r="I477" s="535"/>
      <c r="J477" s="535"/>
    </row>
    <row r="478" spans="1:10">
      <c r="A478" s="533"/>
      <c r="B478" s="534"/>
      <c r="C478" s="534"/>
      <c r="D478" s="535"/>
      <c r="E478" s="536"/>
      <c r="F478" s="535"/>
      <c r="G478" s="535"/>
      <c r="H478" s="535"/>
      <c r="I478" s="535"/>
      <c r="J478" s="535"/>
    </row>
    <row r="479" spans="1:10">
      <c r="A479" s="533"/>
      <c r="B479" s="534"/>
      <c r="C479" s="534"/>
      <c r="D479" s="535"/>
      <c r="E479" s="536"/>
      <c r="F479" s="535"/>
      <c r="G479" s="535"/>
      <c r="H479" s="535"/>
      <c r="I479" s="535"/>
      <c r="J479" s="535"/>
    </row>
    <row r="480" spans="1:10">
      <c r="A480" s="533"/>
      <c r="B480" s="534"/>
      <c r="C480" s="534"/>
      <c r="D480" s="535"/>
      <c r="E480" s="536"/>
      <c r="F480" s="535"/>
      <c r="G480" s="535"/>
      <c r="H480" s="535"/>
      <c r="I480" s="535"/>
      <c r="J480" s="535"/>
    </row>
    <row r="481" spans="1:10">
      <c r="A481" s="533"/>
      <c r="B481" s="534"/>
      <c r="C481" s="534"/>
      <c r="D481" s="535"/>
      <c r="E481" s="536"/>
      <c r="F481" s="535"/>
      <c r="G481" s="535"/>
      <c r="H481" s="535"/>
      <c r="I481" s="535"/>
      <c r="J481" s="535"/>
    </row>
    <row r="482" spans="1:10">
      <c r="A482" s="533"/>
      <c r="B482" s="534"/>
      <c r="C482" s="534"/>
      <c r="D482" s="535"/>
      <c r="E482" s="536"/>
      <c r="F482" s="535"/>
      <c r="G482" s="535"/>
      <c r="H482" s="535"/>
      <c r="I482" s="535"/>
      <c r="J482" s="535"/>
    </row>
    <row r="483" spans="1:10">
      <c r="A483" s="533"/>
      <c r="B483" s="534"/>
      <c r="C483" s="534"/>
      <c r="D483" s="535"/>
      <c r="E483" s="536"/>
      <c r="F483" s="535"/>
      <c r="G483" s="535"/>
      <c r="H483" s="535"/>
      <c r="I483" s="535"/>
      <c r="J483" s="535"/>
    </row>
    <row r="484" spans="1:10">
      <c r="A484" s="533"/>
      <c r="B484" s="534"/>
      <c r="C484" s="534"/>
      <c r="D484" s="535"/>
      <c r="E484" s="536"/>
      <c r="F484" s="535"/>
      <c r="G484" s="535"/>
      <c r="H484" s="535"/>
      <c r="I484" s="535"/>
      <c r="J484" s="535"/>
    </row>
    <row r="485" spans="1:10">
      <c r="A485" s="533"/>
      <c r="B485" s="534"/>
      <c r="C485" s="534"/>
      <c r="D485" s="535"/>
      <c r="E485" s="536"/>
      <c r="F485" s="535"/>
      <c r="G485" s="535"/>
      <c r="H485" s="535"/>
      <c r="I485" s="535"/>
      <c r="J485" s="535"/>
    </row>
    <row r="486" spans="1:10">
      <c r="A486" s="533"/>
      <c r="B486" s="534"/>
      <c r="C486" s="534"/>
      <c r="D486" s="535"/>
      <c r="E486" s="536"/>
      <c r="F486" s="535"/>
      <c r="G486" s="535"/>
      <c r="H486" s="535"/>
      <c r="I486" s="535"/>
      <c r="J486" s="535"/>
    </row>
    <row r="487" spans="1:10">
      <c r="A487" s="533"/>
      <c r="B487" s="534"/>
      <c r="C487" s="534"/>
      <c r="D487" s="535"/>
      <c r="E487" s="536"/>
      <c r="F487" s="535"/>
      <c r="G487" s="535"/>
      <c r="H487" s="535"/>
      <c r="I487" s="535"/>
      <c r="J487" s="535"/>
    </row>
    <row r="488" spans="1:10">
      <c r="A488" s="533"/>
      <c r="B488" s="534"/>
      <c r="C488" s="534"/>
      <c r="D488" s="535"/>
      <c r="E488" s="536"/>
      <c r="F488" s="535"/>
      <c r="G488" s="535"/>
      <c r="H488" s="535"/>
      <c r="I488" s="535"/>
      <c r="J488" s="535"/>
    </row>
    <row r="489" spans="1:10">
      <c r="A489" s="533"/>
      <c r="B489" s="534"/>
      <c r="C489" s="534"/>
      <c r="D489" s="535"/>
      <c r="E489" s="536"/>
      <c r="F489" s="535"/>
      <c r="G489" s="535"/>
      <c r="H489" s="535"/>
      <c r="I489" s="535"/>
      <c r="J489" s="535"/>
    </row>
    <row r="490" spans="1:10">
      <c r="A490" s="533"/>
      <c r="B490" s="534"/>
      <c r="C490" s="534"/>
      <c r="D490" s="535"/>
      <c r="E490" s="536"/>
      <c r="F490" s="535"/>
      <c r="G490" s="535"/>
      <c r="H490" s="535"/>
      <c r="I490" s="535"/>
      <c r="J490" s="535"/>
    </row>
    <row r="491" spans="1:10">
      <c r="A491" s="533"/>
      <c r="B491" s="534"/>
      <c r="C491" s="534"/>
      <c r="D491" s="535"/>
      <c r="E491" s="536"/>
      <c r="F491" s="535"/>
      <c r="G491" s="535"/>
      <c r="H491" s="535"/>
      <c r="I491" s="535"/>
      <c r="J491" s="535"/>
    </row>
    <row r="492" spans="1:10">
      <c r="A492" s="533"/>
      <c r="B492" s="534"/>
      <c r="C492" s="534"/>
      <c r="D492" s="535"/>
      <c r="E492" s="536"/>
      <c r="F492" s="535"/>
      <c r="G492" s="535"/>
      <c r="H492" s="535"/>
      <c r="I492" s="535"/>
      <c r="J492" s="535"/>
    </row>
    <row r="493" spans="1:10">
      <c r="A493" s="533"/>
      <c r="B493" s="534"/>
      <c r="C493" s="534"/>
      <c r="D493" s="535"/>
      <c r="E493" s="536"/>
      <c r="F493" s="535"/>
      <c r="G493" s="535"/>
      <c r="H493" s="535"/>
      <c r="I493" s="535"/>
      <c r="J493" s="535"/>
    </row>
    <row r="494" spans="1:10">
      <c r="A494" s="533"/>
      <c r="B494" s="534"/>
      <c r="C494" s="534"/>
      <c r="D494" s="535"/>
      <c r="E494" s="536"/>
      <c r="F494" s="535"/>
      <c r="G494" s="535"/>
      <c r="H494" s="535"/>
      <c r="I494" s="535"/>
      <c r="J494" s="535"/>
    </row>
    <row r="495" spans="1:10">
      <c r="A495" s="533"/>
      <c r="B495" s="534"/>
      <c r="C495" s="534"/>
      <c r="D495" s="535"/>
      <c r="E495" s="536"/>
      <c r="F495" s="535"/>
      <c r="G495" s="535"/>
      <c r="H495" s="535"/>
      <c r="I495" s="535"/>
      <c r="J495" s="535"/>
    </row>
    <row r="496" spans="1:10">
      <c r="A496" s="533"/>
      <c r="B496" s="534"/>
      <c r="C496" s="534"/>
      <c r="D496" s="535"/>
      <c r="E496" s="536"/>
      <c r="F496" s="535"/>
      <c r="G496" s="535"/>
      <c r="H496" s="535"/>
      <c r="I496" s="535"/>
      <c r="J496" s="535"/>
    </row>
    <row r="497" spans="1:10">
      <c r="A497" s="533"/>
      <c r="B497" s="534"/>
      <c r="C497" s="534"/>
      <c r="D497" s="535"/>
      <c r="E497" s="536"/>
      <c r="F497" s="535"/>
      <c r="G497" s="535"/>
      <c r="H497" s="535"/>
      <c r="I497" s="535"/>
      <c r="J497" s="535"/>
    </row>
    <row r="498" spans="1:10">
      <c r="A498" s="533"/>
      <c r="B498" s="534"/>
      <c r="C498" s="534"/>
      <c r="D498" s="535"/>
      <c r="E498" s="536"/>
      <c r="F498" s="535"/>
      <c r="G498" s="535"/>
      <c r="H498" s="535"/>
      <c r="I498" s="535"/>
      <c r="J498" s="535"/>
    </row>
    <row r="499" spans="1:10">
      <c r="A499" s="533"/>
      <c r="B499" s="534"/>
      <c r="C499" s="534"/>
      <c r="D499" s="535"/>
      <c r="E499" s="536"/>
      <c r="F499" s="535"/>
      <c r="G499" s="535"/>
      <c r="H499" s="535"/>
      <c r="I499" s="535"/>
      <c r="J499" s="535"/>
    </row>
    <row r="500" spans="1:10">
      <c r="A500" s="533"/>
      <c r="B500" s="534"/>
      <c r="C500" s="534"/>
      <c r="D500" s="535"/>
      <c r="E500" s="536"/>
      <c r="F500" s="535"/>
      <c r="G500" s="535"/>
      <c r="H500" s="535"/>
      <c r="I500" s="535"/>
      <c r="J500" s="535"/>
    </row>
    <row r="501" spans="1:10">
      <c r="A501" s="533"/>
      <c r="B501" s="534"/>
      <c r="C501" s="534"/>
      <c r="D501" s="535"/>
      <c r="E501" s="536"/>
      <c r="F501" s="535"/>
      <c r="G501" s="535"/>
      <c r="H501" s="535"/>
      <c r="I501" s="535"/>
      <c r="J501" s="535"/>
    </row>
    <row r="502" spans="1:10">
      <c r="A502" s="533"/>
      <c r="B502" s="534"/>
      <c r="C502" s="534"/>
      <c r="D502" s="535"/>
      <c r="E502" s="536"/>
      <c r="F502" s="535"/>
      <c r="G502" s="535"/>
      <c r="H502" s="535"/>
      <c r="I502" s="535"/>
      <c r="J502" s="535"/>
    </row>
    <row r="503" spans="1:10">
      <c r="A503" s="533"/>
      <c r="B503" s="534"/>
      <c r="C503" s="534"/>
      <c r="D503" s="535"/>
      <c r="E503" s="536"/>
      <c r="F503" s="535"/>
      <c r="G503" s="535"/>
      <c r="H503" s="535"/>
      <c r="I503" s="535"/>
      <c r="J503" s="535"/>
    </row>
    <row r="504" spans="1:10">
      <c r="A504" s="533"/>
      <c r="B504" s="534"/>
      <c r="C504" s="534"/>
      <c r="D504" s="535"/>
      <c r="E504" s="536"/>
      <c r="F504" s="535"/>
      <c r="G504" s="535"/>
      <c r="H504" s="535"/>
      <c r="I504" s="535"/>
      <c r="J504" s="535"/>
    </row>
    <row r="505" spans="1:10">
      <c r="A505" s="533"/>
      <c r="B505" s="534"/>
      <c r="C505" s="534"/>
      <c r="D505" s="535"/>
      <c r="E505" s="536"/>
      <c r="F505" s="535"/>
      <c r="G505" s="535"/>
      <c r="H505" s="535"/>
      <c r="I505" s="535"/>
      <c r="J505" s="535"/>
    </row>
    <row r="506" spans="1:10">
      <c r="A506" s="533"/>
      <c r="B506" s="534"/>
      <c r="C506" s="534"/>
      <c r="D506" s="535"/>
      <c r="E506" s="536"/>
      <c r="F506" s="535"/>
      <c r="G506" s="535"/>
      <c r="H506" s="535"/>
      <c r="I506" s="535"/>
      <c r="J506" s="535"/>
    </row>
    <row r="507" spans="1:10">
      <c r="A507" s="533"/>
      <c r="B507" s="534"/>
      <c r="C507" s="534"/>
      <c r="D507" s="535"/>
      <c r="E507" s="536"/>
      <c r="F507" s="535"/>
      <c r="G507" s="535"/>
      <c r="H507" s="535"/>
      <c r="I507" s="535"/>
      <c r="J507" s="535"/>
    </row>
    <row r="508" spans="1:10">
      <c r="A508" s="533"/>
      <c r="B508" s="534"/>
      <c r="C508" s="534"/>
      <c r="D508" s="535"/>
      <c r="E508" s="536"/>
      <c r="F508" s="535"/>
      <c r="G508" s="535"/>
      <c r="H508" s="535"/>
      <c r="I508" s="535"/>
      <c r="J508" s="535"/>
    </row>
    <row r="509" spans="1:10">
      <c r="A509" s="533"/>
      <c r="B509" s="534"/>
      <c r="C509" s="534"/>
      <c r="D509" s="535"/>
      <c r="E509" s="536"/>
      <c r="F509" s="535"/>
      <c r="G509" s="535"/>
      <c r="H509" s="535"/>
      <c r="I509" s="535"/>
      <c r="J509" s="535"/>
    </row>
    <row r="510" spans="1:10">
      <c r="A510" s="533"/>
      <c r="B510" s="534"/>
      <c r="C510" s="534"/>
      <c r="D510" s="535"/>
      <c r="E510" s="536"/>
      <c r="F510" s="535"/>
      <c r="G510" s="535"/>
      <c r="H510" s="535"/>
      <c r="I510" s="535"/>
      <c r="J510" s="535"/>
    </row>
    <row r="511" spans="1:10">
      <c r="A511" s="533"/>
      <c r="B511" s="534"/>
      <c r="C511" s="534"/>
      <c r="D511" s="535"/>
      <c r="E511" s="536"/>
      <c r="F511" s="535"/>
      <c r="G511" s="535"/>
      <c r="H511" s="535"/>
      <c r="I511" s="535"/>
      <c r="J511" s="535"/>
    </row>
    <row r="512" spans="1:10">
      <c r="A512" s="533"/>
      <c r="B512" s="534"/>
      <c r="C512" s="534"/>
      <c r="D512" s="535"/>
      <c r="E512" s="536"/>
      <c r="F512" s="535"/>
      <c r="G512" s="535"/>
      <c r="H512" s="535"/>
      <c r="I512" s="535"/>
      <c r="J512" s="535"/>
    </row>
    <row r="513" spans="1:10">
      <c r="A513" s="533"/>
      <c r="B513" s="534"/>
      <c r="C513" s="534"/>
      <c r="D513" s="535"/>
      <c r="E513" s="536"/>
      <c r="F513" s="535"/>
      <c r="G513" s="535"/>
      <c r="H513" s="535"/>
      <c r="I513" s="535"/>
      <c r="J513" s="535"/>
    </row>
    <row r="514" spans="1:10">
      <c r="A514" s="533"/>
      <c r="B514" s="534"/>
      <c r="C514" s="534"/>
      <c r="D514" s="535"/>
      <c r="E514" s="536"/>
      <c r="F514" s="535"/>
      <c r="G514" s="535"/>
      <c r="H514" s="535"/>
      <c r="I514" s="535"/>
      <c r="J514" s="535"/>
    </row>
    <row r="515" spans="1:10">
      <c r="A515" s="533"/>
      <c r="B515" s="534"/>
      <c r="C515" s="534"/>
      <c r="D515" s="535"/>
      <c r="E515" s="536"/>
      <c r="F515" s="535"/>
      <c r="G515" s="535"/>
      <c r="H515" s="535"/>
      <c r="I515" s="535"/>
      <c r="J515" s="535"/>
    </row>
    <row r="516" spans="1:10">
      <c r="A516" s="533"/>
      <c r="B516" s="534"/>
      <c r="C516" s="534"/>
      <c r="D516" s="535"/>
      <c r="E516" s="536"/>
      <c r="F516" s="535"/>
      <c r="G516" s="535"/>
      <c r="H516" s="535"/>
      <c r="I516" s="535"/>
      <c r="J516" s="535"/>
    </row>
    <row r="517" spans="1:10">
      <c r="A517" s="533"/>
      <c r="B517" s="534"/>
      <c r="C517" s="534"/>
      <c r="D517" s="535"/>
      <c r="E517" s="536"/>
      <c r="F517" s="535"/>
      <c r="G517" s="535"/>
      <c r="H517" s="535"/>
      <c r="I517" s="535"/>
      <c r="J517" s="535"/>
    </row>
    <row r="518" spans="1:10">
      <c r="A518" s="533"/>
      <c r="B518" s="534"/>
      <c r="C518" s="534"/>
      <c r="D518" s="535"/>
      <c r="E518" s="536"/>
      <c r="F518" s="537"/>
      <c r="G518" s="538"/>
      <c r="H518" s="535"/>
      <c r="I518" s="535"/>
      <c r="J518" s="535"/>
    </row>
    <row r="519" spans="1:10">
      <c r="J519" s="539"/>
    </row>
    <row r="520" spans="1:10">
      <c r="J520" s="543"/>
    </row>
  </sheetData>
  <mergeCells count="15">
    <mergeCell ref="A1:J1"/>
    <mergeCell ref="A2:A3"/>
    <mergeCell ref="B2:B3"/>
    <mergeCell ref="C2:C3"/>
    <mergeCell ref="D2:D3"/>
    <mergeCell ref="E2:J2"/>
    <mergeCell ref="A147:J147"/>
    <mergeCell ref="A158:J158"/>
    <mergeCell ref="A174:J174"/>
    <mergeCell ref="B4:J4"/>
    <mergeCell ref="A8:J8"/>
    <mergeCell ref="A48:J48"/>
    <mergeCell ref="A80:I80"/>
    <mergeCell ref="A92:J92"/>
    <mergeCell ref="A106:J106"/>
  </mergeCells>
  <pageMargins left="0.7" right="0.7" top="0.75" bottom="0.75" header="0.3" footer="0.3"/>
  <pageSetup paperSize="9" scale="48"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8"/>
  <sheetViews>
    <sheetView view="pageBreakPreview" zoomScale="60" zoomScaleNormal="100" workbookViewId="0">
      <selection activeCell="K7" sqref="K7"/>
    </sheetView>
  </sheetViews>
  <sheetFormatPr defaultRowHeight="15"/>
  <cols>
    <col min="1" max="1" width="45.140625" customWidth="1"/>
    <col min="2" max="2" width="45.42578125" customWidth="1"/>
    <col min="3" max="3" width="0.140625" hidden="1" customWidth="1"/>
    <col min="4" max="4" width="15.140625" hidden="1" customWidth="1"/>
    <col min="5" max="5" width="17.5703125" hidden="1" customWidth="1"/>
    <col min="6" max="6" width="22.140625" hidden="1" customWidth="1"/>
    <col min="7" max="7" width="15" hidden="1" customWidth="1"/>
    <col min="8" max="8" width="26.28515625" style="1" customWidth="1"/>
    <col min="9" max="9" width="38.28515625" style="1" customWidth="1"/>
    <col min="10" max="10" width="37.85546875" style="1" customWidth="1"/>
    <col min="11" max="11" width="36.140625" style="1" customWidth="1"/>
    <col min="12" max="12" width="47.42578125" style="1" customWidth="1"/>
    <col min="13" max="13" width="60.7109375" style="1" customWidth="1"/>
  </cols>
  <sheetData>
    <row r="1" spans="1:13" ht="19.5" thickBot="1">
      <c r="A1" s="888" t="s">
        <v>1088</v>
      </c>
      <c r="B1" s="888"/>
      <c r="C1" s="888"/>
      <c r="D1" s="888"/>
      <c r="E1" s="888"/>
      <c r="F1" s="888"/>
      <c r="G1" s="888"/>
    </row>
    <row r="2" spans="1:13" ht="15.75" thickBot="1">
      <c r="A2" s="1084"/>
      <c r="B2" s="1086" t="s">
        <v>1089</v>
      </c>
      <c r="C2" s="1108" t="s">
        <v>1090</v>
      </c>
      <c r="D2" s="1110" t="s">
        <v>330</v>
      </c>
      <c r="E2" s="1111"/>
      <c r="F2" s="1111"/>
      <c r="G2" s="1111"/>
      <c r="H2" s="1112"/>
      <c r="I2" s="1110" t="s">
        <v>330</v>
      </c>
      <c r="J2" s="1111"/>
      <c r="K2" s="1111"/>
      <c r="L2" s="1111"/>
      <c r="M2" s="1112"/>
    </row>
    <row r="3" spans="1:13" ht="15.75" thickBot="1">
      <c r="A3" s="1085"/>
      <c r="B3" s="1107"/>
      <c r="C3" s="1109"/>
      <c r="D3" s="544">
        <v>2010</v>
      </c>
      <c r="E3" s="545">
        <v>2011</v>
      </c>
      <c r="F3" s="546">
        <v>2012</v>
      </c>
      <c r="G3" s="546">
        <v>2013</v>
      </c>
      <c r="H3" s="547">
        <v>2014</v>
      </c>
      <c r="I3" s="546">
        <v>2015</v>
      </c>
      <c r="J3" s="547">
        <v>2016</v>
      </c>
      <c r="K3" s="546">
        <v>2017</v>
      </c>
      <c r="L3" s="547">
        <v>2018</v>
      </c>
      <c r="M3" s="546">
        <v>2019</v>
      </c>
    </row>
    <row r="4" spans="1:13" ht="77.25" thickBot="1">
      <c r="A4" s="168" t="s">
        <v>1091</v>
      </c>
      <c r="B4" s="1105" t="s">
        <v>1092</v>
      </c>
      <c r="C4" s="1106"/>
      <c r="D4" s="1106"/>
      <c r="E4" s="1106"/>
      <c r="F4" s="1106"/>
      <c r="G4" s="1106"/>
      <c r="H4" s="1106"/>
      <c r="I4" s="1106"/>
      <c r="J4" s="1106"/>
      <c r="K4" s="1106"/>
      <c r="L4" s="1106"/>
      <c r="M4" s="1106"/>
    </row>
    <row r="5" spans="1:13" ht="409.6" thickBot="1">
      <c r="A5" s="169" t="s">
        <v>1093</v>
      </c>
      <c r="B5" s="170" t="s">
        <v>1094</v>
      </c>
      <c r="C5" s="170" t="s">
        <v>1095</v>
      </c>
      <c r="D5" s="171" t="s">
        <v>1096</v>
      </c>
      <c r="E5" s="171" t="s">
        <v>1097</v>
      </c>
      <c r="F5" s="170" t="s">
        <v>1098</v>
      </c>
      <c r="G5" s="548" t="s">
        <v>1099</v>
      </c>
      <c r="H5" s="549" t="s">
        <v>1100</v>
      </c>
      <c r="I5" s="550" t="s">
        <v>193</v>
      </c>
      <c r="J5" s="550" t="s">
        <v>193</v>
      </c>
      <c r="K5" s="550" t="s">
        <v>193</v>
      </c>
      <c r="L5" s="550" t="s">
        <v>193</v>
      </c>
      <c r="M5" s="550" t="s">
        <v>193</v>
      </c>
    </row>
    <row r="6" spans="1:13" ht="15.75" thickBot="1">
      <c r="A6" s="172" t="s">
        <v>1101</v>
      </c>
      <c r="B6" s="173" t="s">
        <v>181</v>
      </c>
      <c r="C6" s="173"/>
      <c r="D6" s="174"/>
      <c r="E6" s="174"/>
      <c r="F6" s="174"/>
      <c r="G6" s="551"/>
      <c r="H6" s="552"/>
      <c r="I6" s="728"/>
      <c r="J6" s="728"/>
      <c r="K6" s="728"/>
      <c r="L6" s="728"/>
      <c r="M6" s="728"/>
    </row>
    <row r="7" spans="1:13" ht="409.6" thickBot="1">
      <c r="A7" s="169" t="s">
        <v>1102</v>
      </c>
      <c r="B7" s="170" t="s">
        <v>1103</v>
      </c>
      <c r="C7" s="170" t="s">
        <v>1104</v>
      </c>
      <c r="D7" s="171" t="s">
        <v>1105</v>
      </c>
      <c r="E7" s="171" t="s">
        <v>1106</v>
      </c>
      <c r="F7" s="170" t="s">
        <v>1107</v>
      </c>
      <c r="G7" s="548" t="s">
        <v>1108</v>
      </c>
      <c r="H7" s="549" t="s">
        <v>1109</v>
      </c>
      <c r="I7" s="553" t="s">
        <v>1110</v>
      </c>
      <c r="J7" s="553" t="s">
        <v>1111</v>
      </c>
      <c r="K7" s="553" t="s">
        <v>1112</v>
      </c>
      <c r="L7" s="553" t="s">
        <v>1113</v>
      </c>
      <c r="M7" s="553" t="s">
        <v>1113</v>
      </c>
    </row>
    <row r="8" spans="1:13" ht="15.75" thickBot="1">
      <c r="A8" s="172" t="s">
        <v>1114</v>
      </c>
      <c r="B8" s="173" t="s">
        <v>181</v>
      </c>
      <c r="C8" s="173"/>
      <c r="D8" s="174"/>
      <c r="E8" s="174"/>
      <c r="F8" s="174"/>
      <c r="G8" s="551"/>
      <c r="H8" s="552"/>
      <c r="I8" s="728"/>
      <c r="J8" s="728"/>
      <c r="K8" s="728"/>
      <c r="L8" s="728"/>
      <c r="M8" s="728"/>
    </row>
    <row r="9" spans="1:13" ht="242.25" customHeight="1" thickBot="1">
      <c r="A9" s="169" t="s">
        <v>1115</v>
      </c>
      <c r="B9" s="170" t="s">
        <v>1116</v>
      </c>
      <c r="C9" s="170" t="s">
        <v>1117</v>
      </c>
      <c r="D9" s="171" t="s">
        <v>1118</v>
      </c>
      <c r="E9" s="171" t="s">
        <v>1119</v>
      </c>
      <c r="F9" s="170" t="s">
        <v>1120</v>
      </c>
      <c r="G9" s="548" t="s">
        <v>1121</v>
      </c>
      <c r="H9" s="549" t="s">
        <v>1122</v>
      </c>
      <c r="I9" s="550" t="s">
        <v>193</v>
      </c>
      <c r="J9" s="550" t="s">
        <v>193</v>
      </c>
      <c r="K9" s="550" t="s">
        <v>193</v>
      </c>
      <c r="L9" s="550" t="s">
        <v>193</v>
      </c>
      <c r="M9" s="550" t="s">
        <v>193</v>
      </c>
    </row>
    <row r="10" spans="1:13">
      <c r="A10" s="172" t="s">
        <v>1123</v>
      </c>
      <c r="B10" s="173" t="s">
        <v>181</v>
      </c>
      <c r="C10" s="173"/>
      <c r="D10" s="174"/>
      <c r="E10" s="174"/>
      <c r="F10" s="174"/>
      <c r="G10" s="551"/>
      <c r="H10" s="552"/>
      <c r="I10" s="728"/>
      <c r="J10" s="728"/>
      <c r="K10" s="728"/>
      <c r="L10" s="728"/>
      <c r="M10" s="728"/>
    </row>
    <row r="11" spans="1:13">
      <c r="A11" s="1"/>
      <c r="B11" s="1"/>
      <c r="C11" s="1"/>
      <c r="D11" s="1"/>
      <c r="E11" s="1"/>
      <c r="F11" s="1"/>
      <c r="G11" s="1"/>
    </row>
    <row r="12" spans="1:13">
      <c r="A12" s="1"/>
      <c r="B12" s="1"/>
      <c r="C12" s="1"/>
      <c r="D12" s="1"/>
      <c r="E12" s="1"/>
      <c r="F12" s="1"/>
      <c r="G12" s="1"/>
    </row>
    <row r="13" spans="1:13">
      <c r="A13" s="1"/>
      <c r="B13" s="1"/>
      <c r="C13" s="1"/>
      <c r="D13" s="1"/>
      <c r="E13" s="1"/>
      <c r="F13" s="1"/>
      <c r="G13" s="1"/>
    </row>
    <row r="14" spans="1:13">
      <c r="A14" s="1"/>
      <c r="B14" s="1"/>
      <c r="C14" s="1"/>
      <c r="D14" s="1"/>
      <c r="E14" s="1"/>
      <c r="F14" s="1"/>
      <c r="G14" s="1"/>
    </row>
    <row r="15" spans="1:13">
      <c r="A15" s="1"/>
      <c r="B15" s="1"/>
      <c r="C15" s="1"/>
      <c r="D15" s="1"/>
      <c r="E15" s="1"/>
      <c r="F15" s="1"/>
      <c r="G15" s="1"/>
    </row>
    <row r="16" spans="1:13">
      <c r="A16" s="1"/>
      <c r="B16" s="1"/>
      <c r="C16" s="1"/>
      <c r="D16" s="1"/>
      <c r="E16" s="1"/>
      <c r="F16" s="1"/>
      <c r="G16" s="1"/>
    </row>
    <row r="17" spans="1:7">
      <c r="A17" s="1"/>
      <c r="B17" s="1"/>
      <c r="C17" s="1"/>
      <c r="D17" s="1"/>
      <c r="E17" s="1"/>
      <c r="F17" s="1"/>
      <c r="G17" s="1"/>
    </row>
    <row r="18" spans="1:7">
      <c r="A18" s="1"/>
      <c r="B18" s="1"/>
      <c r="C18" s="1"/>
      <c r="D18" s="1"/>
      <c r="E18" s="1"/>
      <c r="F18" s="1"/>
      <c r="G18" s="1"/>
    </row>
    <row r="19" spans="1:7">
      <c r="A19" s="1"/>
      <c r="B19" s="1"/>
      <c r="C19" s="1"/>
      <c r="D19" s="1"/>
      <c r="E19" s="1"/>
      <c r="F19" s="1"/>
      <c r="G19" s="1"/>
    </row>
    <row r="20" spans="1:7">
      <c r="A20" s="1"/>
      <c r="B20" s="1"/>
      <c r="C20" s="1"/>
      <c r="D20" s="1"/>
      <c r="E20" s="1"/>
      <c r="F20" s="1"/>
      <c r="G20" s="1"/>
    </row>
    <row r="21" spans="1:7">
      <c r="A21" s="1"/>
      <c r="B21" s="1"/>
      <c r="C21" s="1"/>
      <c r="D21" s="1"/>
      <c r="E21" s="1"/>
      <c r="F21" s="1"/>
      <c r="G21" s="1"/>
    </row>
    <row r="22" spans="1:7">
      <c r="A22" s="1"/>
      <c r="B22" s="1"/>
      <c r="C22" s="1"/>
      <c r="D22" s="1"/>
      <c r="E22" s="1"/>
      <c r="F22" s="1"/>
      <c r="G22" s="1"/>
    </row>
    <row r="23" spans="1:7">
      <c r="A23" s="1"/>
      <c r="B23" s="1"/>
      <c r="C23" s="1"/>
      <c r="D23" s="1"/>
      <c r="E23" s="1"/>
      <c r="F23" s="1"/>
      <c r="G23" s="1"/>
    </row>
    <row r="24" spans="1:7">
      <c r="A24" s="1"/>
      <c r="B24" s="1"/>
      <c r="C24" s="1"/>
      <c r="D24" s="1"/>
      <c r="E24" s="1"/>
      <c r="F24" s="1"/>
      <c r="G24" s="1"/>
    </row>
    <row r="25" spans="1:7">
      <c r="A25" s="1"/>
      <c r="B25" s="1"/>
      <c r="C25" s="1"/>
      <c r="D25" s="1"/>
      <c r="E25" s="1"/>
      <c r="F25" s="1"/>
      <c r="G25" s="1"/>
    </row>
    <row r="26" spans="1:7">
      <c r="A26" s="1"/>
      <c r="B26" s="1"/>
      <c r="C26" s="1"/>
      <c r="D26" s="1"/>
      <c r="E26" s="1"/>
      <c r="F26" s="1"/>
      <c r="G26" s="1"/>
    </row>
    <row r="27" spans="1:7">
      <c r="A27" s="1"/>
      <c r="B27" s="1"/>
      <c r="C27" s="1"/>
      <c r="D27" s="1"/>
      <c r="E27" s="1"/>
      <c r="F27" s="1"/>
      <c r="G27" s="1"/>
    </row>
    <row r="28" spans="1:7">
      <c r="A28" s="1"/>
      <c r="B28" s="1"/>
      <c r="C28" s="1"/>
      <c r="D28" s="1"/>
      <c r="E28" s="1"/>
      <c r="F28" s="1"/>
      <c r="G28" s="1"/>
    </row>
    <row r="29" spans="1:7">
      <c r="A29" s="1"/>
      <c r="B29" s="1"/>
      <c r="C29" s="1"/>
      <c r="D29" s="1"/>
      <c r="E29" s="1"/>
      <c r="F29" s="1"/>
      <c r="G29" s="1"/>
    </row>
    <row r="30" spans="1:7">
      <c r="A30" s="1"/>
      <c r="B30" s="1"/>
      <c r="C30" s="1"/>
      <c r="D30" s="1"/>
      <c r="E30" s="1"/>
      <c r="F30" s="1"/>
      <c r="G30" s="1"/>
    </row>
    <row r="31" spans="1:7">
      <c r="A31" s="1"/>
      <c r="B31" s="1"/>
      <c r="C31" s="1"/>
      <c r="D31" s="1"/>
      <c r="E31" s="1"/>
      <c r="F31" s="1"/>
      <c r="G31" s="1"/>
    </row>
    <row r="32" spans="1:7">
      <c r="A32" s="1"/>
      <c r="B32" s="1"/>
      <c r="C32" s="1"/>
      <c r="D32" s="1"/>
      <c r="E32" s="1"/>
      <c r="F32" s="1"/>
      <c r="G32" s="1"/>
    </row>
    <row r="33" spans="1:7">
      <c r="A33" s="1"/>
      <c r="B33" s="1"/>
      <c r="C33" s="1"/>
      <c r="D33" s="1"/>
      <c r="E33" s="1"/>
      <c r="F33" s="1"/>
      <c r="G33" s="1"/>
    </row>
    <row r="34" spans="1:7">
      <c r="A34" s="1"/>
      <c r="B34" s="1"/>
      <c r="C34" s="1"/>
      <c r="D34" s="1"/>
      <c r="E34" s="1"/>
      <c r="F34" s="1"/>
      <c r="G34" s="1"/>
    </row>
    <row r="35" spans="1:7">
      <c r="A35" s="1"/>
      <c r="B35" s="1"/>
      <c r="C35" s="1"/>
      <c r="D35" s="1"/>
      <c r="E35" s="1"/>
      <c r="F35" s="1"/>
      <c r="G35" s="1"/>
    </row>
    <row r="36" spans="1:7">
      <c r="A36" s="1"/>
      <c r="B36" s="1"/>
      <c r="C36" s="1"/>
      <c r="D36" s="1"/>
      <c r="E36" s="1"/>
      <c r="F36" s="1"/>
      <c r="G36" s="1"/>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row r="51" spans="1:7">
      <c r="A51" s="1"/>
      <c r="B51" s="1"/>
      <c r="C51" s="1"/>
      <c r="D51" s="1"/>
      <c r="E51" s="1"/>
      <c r="F51" s="1"/>
      <c r="G51" s="1"/>
    </row>
    <row r="52" spans="1:7">
      <c r="A52" s="1"/>
      <c r="B52" s="1"/>
      <c r="C52" s="1"/>
      <c r="D52" s="1"/>
      <c r="E52" s="1"/>
      <c r="F52" s="1"/>
      <c r="G52" s="1"/>
    </row>
    <row r="53" spans="1:7">
      <c r="A53" s="1"/>
      <c r="B53" s="1"/>
      <c r="C53" s="1"/>
      <c r="D53" s="1"/>
      <c r="E53" s="1"/>
      <c r="F53" s="1"/>
      <c r="G53" s="1"/>
    </row>
    <row r="54" spans="1:7">
      <c r="A54" s="1"/>
      <c r="B54" s="1"/>
      <c r="C54" s="1"/>
      <c r="D54" s="1"/>
      <c r="E54" s="1"/>
      <c r="F54" s="1"/>
      <c r="G54" s="1"/>
    </row>
    <row r="55" spans="1:7">
      <c r="A55" s="1"/>
      <c r="B55" s="1"/>
      <c r="C55" s="1"/>
      <c r="D55" s="1"/>
      <c r="E55" s="1"/>
      <c r="F55" s="1"/>
      <c r="G55" s="1"/>
    </row>
    <row r="56" spans="1:7">
      <c r="A56" s="1"/>
      <c r="B56" s="1"/>
      <c r="C56" s="1"/>
      <c r="D56" s="1"/>
      <c r="E56" s="1"/>
      <c r="F56" s="1"/>
      <c r="G56" s="1"/>
    </row>
    <row r="57" spans="1:7">
      <c r="A57" s="1"/>
      <c r="B57" s="1"/>
      <c r="C57" s="1"/>
      <c r="D57" s="1"/>
      <c r="E57" s="1"/>
      <c r="F57" s="1"/>
      <c r="G57" s="1"/>
    </row>
    <row r="58" spans="1:7">
      <c r="A58" s="1"/>
      <c r="B58" s="1"/>
      <c r="C58" s="1"/>
      <c r="D58" s="1"/>
      <c r="E58" s="1"/>
      <c r="F58" s="1"/>
      <c r="G58" s="1"/>
    </row>
    <row r="59" spans="1:7">
      <c r="A59" s="1"/>
      <c r="B59" s="1"/>
      <c r="C59" s="1"/>
      <c r="D59" s="1"/>
      <c r="E59" s="1"/>
      <c r="F59" s="1"/>
      <c r="G59" s="1"/>
    </row>
    <row r="60" spans="1:7">
      <c r="A60" s="1"/>
      <c r="B60" s="1"/>
      <c r="C60" s="1"/>
      <c r="D60" s="1"/>
      <c r="E60" s="1"/>
      <c r="F60" s="1"/>
      <c r="G60" s="1"/>
    </row>
    <row r="61" spans="1:7">
      <c r="A61" s="1"/>
      <c r="B61" s="1"/>
      <c r="C61" s="1"/>
      <c r="D61" s="1"/>
      <c r="E61" s="1"/>
      <c r="F61" s="1"/>
      <c r="G61" s="1"/>
    </row>
    <row r="62" spans="1:7">
      <c r="A62" s="1"/>
      <c r="B62" s="1"/>
      <c r="C62" s="1"/>
      <c r="D62" s="1"/>
      <c r="E62" s="1"/>
      <c r="F62" s="1"/>
      <c r="G62" s="1"/>
    </row>
    <row r="63" spans="1:7">
      <c r="A63" s="1"/>
      <c r="B63" s="1"/>
      <c r="C63" s="1"/>
      <c r="D63" s="1"/>
      <c r="E63" s="1"/>
      <c r="F63" s="1"/>
      <c r="G63" s="1"/>
    </row>
    <row r="64" spans="1:7">
      <c r="A64" s="1"/>
      <c r="B64" s="1"/>
      <c r="C64" s="1"/>
      <c r="D64" s="1"/>
      <c r="E64" s="1"/>
      <c r="F64" s="1"/>
      <c r="G64" s="1"/>
    </row>
    <row r="65" spans="1:7">
      <c r="A65" s="1"/>
      <c r="B65" s="1"/>
      <c r="C65" s="1"/>
      <c r="D65" s="1"/>
      <c r="E65" s="1"/>
      <c r="F65" s="1"/>
      <c r="G65" s="1"/>
    </row>
    <row r="66" spans="1:7">
      <c r="A66" s="1"/>
      <c r="B66" s="1"/>
      <c r="C66" s="1"/>
      <c r="D66" s="1"/>
      <c r="E66" s="1"/>
      <c r="F66" s="1"/>
      <c r="G66" s="1"/>
    </row>
    <row r="67" spans="1:7">
      <c r="A67" s="1"/>
      <c r="B67" s="1"/>
      <c r="C67" s="1"/>
      <c r="D67" s="1"/>
      <c r="E67" s="1"/>
      <c r="F67" s="1"/>
      <c r="G67" s="1"/>
    </row>
    <row r="68" spans="1:7">
      <c r="A68" s="1"/>
      <c r="B68" s="1"/>
      <c r="C68" s="1"/>
      <c r="D68" s="1"/>
      <c r="E68" s="1"/>
      <c r="F68" s="1"/>
      <c r="G68" s="1"/>
    </row>
    <row r="69" spans="1:7">
      <c r="A69" s="1"/>
      <c r="B69" s="1"/>
      <c r="C69" s="1"/>
      <c r="D69" s="1"/>
      <c r="E69" s="1"/>
      <c r="F69" s="1"/>
      <c r="G69" s="1"/>
    </row>
    <row r="70" spans="1:7">
      <c r="A70" s="1"/>
      <c r="B70" s="1"/>
      <c r="C70" s="1"/>
      <c r="D70" s="1"/>
      <c r="E70" s="1"/>
      <c r="F70" s="1"/>
      <c r="G70" s="1"/>
    </row>
    <row r="71" spans="1:7">
      <c r="A71" s="1"/>
      <c r="B71" s="1"/>
      <c r="C71" s="1"/>
      <c r="D71" s="1"/>
      <c r="E71" s="1"/>
      <c r="F71" s="1"/>
      <c r="G71" s="1"/>
    </row>
    <row r="72" spans="1:7">
      <c r="A72" s="1"/>
      <c r="B72" s="1"/>
      <c r="C72" s="1"/>
      <c r="D72" s="1"/>
      <c r="E72" s="1"/>
      <c r="F72" s="1"/>
      <c r="G72" s="1"/>
    </row>
    <row r="73" spans="1:7">
      <c r="A73" s="1"/>
      <c r="B73" s="1"/>
      <c r="C73" s="1"/>
      <c r="D73" s="1"/>
      <c r="E73" s="1"/>
      <c r="F73" s="1"/>
      <c r="G73" s="1"/>
    </row>
    <row r="74" spans="1:7">
      <c r="A74" s="1"/>
      <c r="B74" s="1"/>
      <c r="C74" s="1"/>
      <c r="D74" s="1"/>
      <c r="E74" s="1"/>
      <c r="F74" s="1"/>
      <c r="G74" s="1"/>
    </row>
    <row r="75" spans="1:7">
      <c r="A75" s="1"/>
      <c r="B75" s="1"/>
      <c r="C75" s="1"/>
      <c r="D75" s="1"/>
      <c r="E75" s="1"/>
      <c r="F75" s="1"/>
      <c r="G75" s="1"/>
    </row>
    <row r="76" spans="1:7">
      <c r="A76" s="1"/>
      <c r="B76" s="1"/>
      <c r="C76" s="1"/>
      <c r="D76" s="1"/>
      <c r="E76" s="1"/>
      <c r="F76" s="1"/>
      <c r="G76" s="1"/>
    </row>
    <row r="77" spans="1:7">
      <c r="A77" s="1"/>
      <c r="B77" s="1"/>
      <c r="C77" s="1"/>
      <c r="D77" s="1"/>
      <c r="E77" s="1"/>
      <c r="F77" s="1"/>
      <c r="G77" s="1"/>
    </row>
    <row r="78" spans="1:7">
      <c r="A78" s="1"/>
      <c r="B78" s="1"/>
      <c r="C78" s="1"/>
      <c r="D78" s="1"/>
      <c r="E78" s="1"/>
      <c r="F78" s="1"/>
      <c r="G78" s="1"/>
    </row>
    <row r="79" spans="1:7">
      <c r="A79" s="1"/>
      <c r="B79" s="1"/>
      <c r="C79" s="1"/>
      <c r="D79" s="1"/>
      <c r="E79" s="1"/>
      <c r="F79" s="1"/>
      <c r="G79" s="1"/>
    </row>
    <row r="80" spans="1:7">
      <c r="A80" s="1"/>
      <c r="B80" s="1"/>
      <c r="C80" s="1"/>
      <c r="D80" s="1"/>
      <c r="E80" s="1"/>
      <c r="F80" s="1"/>
      <c r="G80" s="1"/>
    </row>
    <row r="81" spans="1:7">
      <c r="A81" s="1"/>
      <c r="B81" s="1"/>
      <c r="C81" s="1"/>
      <c r="D81" s="1"/>
      <c r="E81" s="1"/>
      <c r="F81" s="1"/>
      <c r="G81" s="1"/>
    </row>
    <row r="82" spans="1:7">
      <c r="A82" s="1"/>
      <c r="B82" s="1"/>
      <c r="C82" s="1"/>
      <c r="D82" s="1"/>
      <c r="E82" s="1"/>
      <c r="F82" s="1"/>
      <c r="G82" s="1"/>
    </row>
    <row r="83" spans="1:7">
      <c r="A83" s="1"/>
      <c r="B83" s="1"/>
      <c r="C83" s="1"/>
      <c r="D83" s="1"/>
      <c r="E83" s="1"/>
      <c r="F83" s="1"/>
      <c r="G83" s="1"/>
    </row>
    <row r="84" spans="1:7">
      <c r="A84" s="1"/>
      <c r="B84" s="1"/>
      <c r="C84" s="1"/>
      <c r="D84" s="1"/>
      <c r="E84" s="1"/>
      <c r="F84" s="1"/>
      <c r="G84" s="1"/>
    </row>
    <row r="85" spans="1:7">
      <c r="A85" s="1"/>
      <c r="B85" s="1"/>
      <c r="C85" s="1"/>
      <c r="D85" s="1"/>
      <c r="E85" s="1"/>
      <c r="F85" s="1"/>
      <c r="G85" s="1"/>
    </row>
    <row r="86" spans="1:7">
      <c r="A86" s="1"/>
      <c r="B86" s="1"/>
      <c r="C86" s="1"/>
      <c r="D86" s="1"/>
      <c r="E86" s="1"/>
      <c r="F86" s="1"/>
      <c r="G86" s="1"/>
    </row>
    <row r="87" spans="1:7">
      <c r="A87" s="1"/>
      <c r="B87" s="1"/>
      <c r="C87" s="1"/>
      <c r="D87" s="1"/>
      <c r="E87" s="1"/>
      <c r="F87" s="1"/>
      <c r="G87" s="1"/>
    </row>
    <row r="88" spans="1:7">
      <c r="A88" s="1"/>
      <c r="B88" s="1"/>
      <c r="C88" s="1"/>
      <c r="D88" s="1"/>
      <c r="E88" s="1"/>
      <c r="F88" s="1"/>
      <c r="G88" s="1"/>
    </row>
    <row r="89" spans="1:7">
      <c r="A89" s="1"/>
      <c r="B89" s="1"/>
      <c r="C89" s="1"/>
      <c r="D89" s="1"/>
      <c r="E89" s="1"/>
      <c r="F89" s="1"/>
      <c r="G89" s="1"/>
    </row>
    <row r="90" spans="1:7">
      <c r="A90" s="1"/>
      <c r="B90" s="1"/>
      <c r="C90" s="1"/>
      <c r="D90" s="1"/>
      <c r="E90" s="1"/>
      <c r="F90" s="1"/>
      <c r="G90" s="1"/>
    </row>
    <row r="91" spans="1:7">
      <c r="A91" s="1"/>
      <c r="B91" s="1"/>
      <c r="C91" s="1"/>
      <c r="D91" s="1"/>
      <c r="E91" s="1"/>
      <c r="F91" s="1"/>
      <c r="G91" s="1"/>
    </row>
    <row r="92" spans="1:7">
      <c r="A92" s="1"/>
      <c r="B92" s="1"/>
      <c r="C92" s="1"/>
      <c r="D92" s="1"/>
      <c r="E92" s="1"/>
      <c r="F92" s="1"/>
      <c r="G92" s="1"/>
    </row>
    <row r="93" spans="1:7">
      <c r="A93" s="1"/>
      <c r="B93" s="1"/>
      <c r="C93" s="1"/>
      <c r="D93" s="1"/>
      <c r="E93" s="1"/>
      <c r="F93" s="1"/>
      <c r="G93" s="1"/>
    </row>
    <row r="94" spans="1:7">
      <c r="A94" s="1"/>
      <c r="B94" s="1"/>
      <c r="C94" s="1"/>
      <c r="D94" s="1"/>
      <c r="E94" s="1"/>
      <c r="F94" s="1"/>
      <c r="G94" s="1"/>
    </row>
    <row r="95" spans="1:7">
      <c r="A95" s="1"/>
      <c r="B95" s="1"/>
      <c r="C95" s="1"/>
      <c r="D95" s="1"/>
      <c r="E95" s="1"/>
      <c r="F95" s="1"/>
      <c r="G95" s="1"/>
    </row>
    <row r="96" spans="1:7">
      <c r="A96" s="1"/>
      <c r="B96" s="1"/>
      <c r="C96" s="1"/>
      <c r="D96" s="1"/>
      <c r="E96" s="1"/>
      <c r="F96" s="1"/>
      <c r="G96" s="1"/>
    </row>
    <row r="97" spans="1:7">
      <c r="A97" s="1"/>
      <c r="B97" s="1"/>
      <c r="C97" s="1"/>
      <c r="D97" s="1"/>
      <c r="E97" s="1"/>
      <c r="F97" s="1"/>
      <c r="G97" s="1"/>
    </row>
    <row r="98" spans="1:7">
      <c r="A98" s="1"/>
      <c r="B98" s="1"/>
      <c r="C98" s="1"/>
      <c r="D98" s="1"/>
      <c r="E98" s="1"/>
      <c r="F98" s="1"/>
      <c r="G98" s="1"/>
    </row>
    <row r="99" spans="1:7">
      <c r="A99" s="1"/>
      <c r="B99" s="1"/>
      <c r="C99" s="1"/>
      <c r="D99" s="1"/>
      <c r="E99" s="1"/>
      <c r="F99" s="1"/>
      <c r="G99" s="1"/>
    </row>
    <row r="100" spans="1:7">
      <c r="A100" s="1"/>
      <c r="B100" s="1"/>
      <c r="C100" s="1"/>
      <c r="D100" s="1"/>
      <c r="E100" s="1"/>
      <c r="F100" s="1"/>
      <c r="G100" s="1"/>
    </row>
    <row r="101" spans="1:7">
      <c r="A101" s="1"/>
      <c r="B101" s="1"/>
      <c r="C101" s="1"/>
      <c r="D101" s="1"/>
      <c r="E101" s="1"/>
      <c r="F101" s="1"/>
      <c r="G101" s="1"/>
    </row>
    <row r="102" spans="1:7">
      <c r="A102" s="1"/>
      <c r="B102" s="1"/>
      <c r="C102" s="1"/>
      <c r="D102" s="1"/>
      <c r="E102" s="1"/>
      <c r="F102" s="1"/>
      <c r="G102" s="1"/>
    </row>
    <row r="103" spans="1:7">
      <c r="A103" s="1"/>
      <c r="B103" s="1"/>
      <c r="C103" s="1"/>
      <c r="D103" s="1"/>
      <c r="E103" s="1"/>
      <c r="F103" s="1"/>
      <c r="G103" s="1"/>
    </row>
    <row r="104" spans="1:7">
      <c r="A104" s="1"/>
      <c r="B104" s="1"/>
      <c r="C104" s="1"/>
      <c r="D104" s="1"/>
      <c r="E104" s="1"/>
      <c r="F104" s="1"/>
      <c r="G104" s="1"/>
    </row>
    <row r="105" spans="1:7">
      <c r="A105" s="1"/>
      <c r="B105" s="1"/>
      <c r="C105" s="1"/>
      <c r="D105" s="1"/>
      <c r="E105" s="1"/>
      <c r="F105" s="1"/>
      <c r="G105" s="1"/>
    </row>
    <row r="106" spans="1:7">
      <c r="A106" s="1"/>
      <c r="B106" s="1"/>
      <c r="C106" s="1"/>
      <c r="D106" s="1"/>
      <c r="E106" s="1"/>
      <c r="F106" s="1"/>
      <c r="G106" s="1"/>
    </row>
    <row r="107" spans="1:7">
      <c r="A107" s="1"/>
      <c r="B107" s="1"/>
      <c r="C107" s="1"/>
      <c r="D107" s="1"/>
      <c r="E107" s="1"/>
      <c r="F107" s="1"/>
      <c r="G107" s="1"/>
    </row>
    <row r="108" spans="1:7">
      <c r="A108" s="1"/>
      <c r="B108" s="1"/>
      <c r="C108" s="1"/>
      <c r="D108" s="1"/>
      <c r="E108" s="1"/>
      <c r="F108" s="1"/>
      <c r="G108" s="1"/>
    </row>
    <row r="109" spans="1:7">
      <c r="A109" s="1"/>
      <c r="B109" s="1"/>
      <c r="C109" s="1"/>
      <c r="D109" s="1"/>
      <c r="E109" s="1"/>
      <c r="F109" s="1"/>
      <c r="G109" s="1"/>
    </row>
    <row r="110" spans="1:7">
      <c r="A110" s="1"/>
      <c r="B110" s="1"/>
      <c r="C110" s="1"/>
      <c r="D110" s="1"/>
      <c r="E110" s="1"/>
      <c r="F110" s="1"/>
      <c r="G110" s="1"/>
    </row>
    <row r="111" spans="1:7">
      <c r="A111" s="1"/>
      <c r="B111" s="1"/>
      <c r="C111" s="1"/>
      <c r="D111" s="1"/>
      <c r="E111" s="1"/>
      <c r="F111" s="1"/>
      <c r="G111" s="1"/>
    </row>
    <row r="112" spans="1:7">
      <c r="A112" s="1"/>
      <c r="B112" s="1"/>
      <c r="C112" s="1"/>
      <c r="D112" s="1"/>
      <c r="E112" s="1"/>
      <c r="F112" s="1"/>
      <c r="G112" s="1"/>
    </row>
    <row r="113" spans="1:7">
      <c r="A113" s="1"/>
      <c r="B113" s="1"/>
      <c r="C113" s="1"/>
      <c r="D113" s="1"/>
      <c r="E113" s="1"/>
      <c r="F113" s="1"/>
      <c r="G113" s="1"/>
    </row>
    <row r="114" spans="1:7">
      <c r="A114" s="1"/>
      <c r="B114" s="1"/>
      <c r="C114" s="1"/>
      <c r="D114" s="1"/>
      <c r="E114" s="1"/>
      <c r="F114" s="1"/>
      <c r="G114" s="1"/>
    </row>
    <row r="115" spans="1:7">
      <c r="A115" s="1"/>
      <c r="B115" s="1"/>
      <c r="C115" s="1"/>
      <c r="D115" s="1"/>
      <c r="E115" s="1"/>
      <c r="F115" s="1"/>
      <c r="G115" s="1"/>
    </row>
    <row r="116" spans="1:7">
      <c r="A116" s="1"/>
      <c r="B116" s="1"/>
      <c r="C116" s="1"/>
      <c r="D116" s="1"/>
      <c r="E116" s="1"/>
      <c r="F116" s="1"/>
      <c r="G116" s="1"/>
    </row>
    <row r="117" spans="1:7">
      <c r="A117" s="1"/>
      <c r="B117" s="1"/>
      <c r="C117" s="1"/>
      <c r="D117" s="1"/>
      <c r="E117" s="1"/>
      <c r="F117" s="1"/>
      <c r="G117" s="1"/>
    </row>
    <row r="118" spans="1:7">
      <c r="A118" s="1"/>
      <c r="B118" s="1"/>
      <c r="C118" s="1"/>
      <c r="D118" s="1"/>
      <c r="E118" s="1"/>
      <c r="F118" s="1"/>
      <c r="G118" s="1"/>
    </row>
    <row r="119" spans="1:7">
      <c r="A119" s="1"/>
      <c r="B119" s="1"/>
      <c r="C119" s="1"/>
      <c r="D119" s="1"/>
      <c r="E119" s="1"/>
      <c r="F119" s="1"/>
      <c r="G119" s="1"/>
    </row>
    <row r="120" spans="1:7">
      <c r="A120" s="1"/>
      <c r="B120" s="1"/>
      <c r="C120" s="1"/>
      <c r="D120" s="1"/>
      <c r="E120" s="1"/>
      <c r="F120" s="1"/>
      <c r="G120" s="1"/>
    </row>
    <row r="121" spans="1:7">
      <c r="A121" s="1"/>
      <c r="B121" s="1"/>
      <c r="C121" s="1"/>
      <c r="D121" s="1"/>
      <c r="E121" s="1"/>
      <c r="F121" s="1"/>
      <c r="G121" s="1"/>
    </row>
    <row r="122" spans="1:7">
      <c r="A122" s="1"/>
      <c r="B122" s="1"/>
      <c r="C122" s="1"/>
      <c r="D122" s="1"/>
      <c r="E122" s="1"/>
      <c r="F122" s="1"/>
      <c r="G122" s="1"/>
    </row>
    <row r="123" spans="1:7">
      <c r="A123" s="1"/>
      <c r="B123" s="1"/>
      <c r="C123" s="1"/>
      <c r="D123" s="1"/>
      <c r="E123" s="1"/>
      <c r="F123" s="1"/>
      <c r="G123" s="1"/>
    </row>
    <row r="124" spans="1:7">
      <c r="A124" s="1"/>
      <c r="B124" s="1"/>
      <c r="C124" s="1"/>
      <c r="D124" s="1"/>
      <c r="E124" s="1"/>
      <c r="F124" s="1"/>
      <c r="G124" s="1"/>
    </row>
    <row r="125" spans="1:7">
      <c r="A125" s="1"/>
      <c r="B125" s="1"/>
      <c r="C125" s="1"/>
      <c r="D125" s="1"/>
      <c r="E125" s="1"/>
      <c r="F125" s="1"/>
      <c r="G125" s="1"/>
    </row>
    <row r="126" spans="1:7">
      <c r="A126" s="1"/>
      <c r="B126" s="1"/>
      <c r="C126" s="1"/>
      <c r="D126" s="1"/>
      <c r="E126" s="1"/>
      <c r="F126" s="1"/>
      <c r="G126" s="1"/>
    </row>
    <row r="127" spans="1:7">
      <c r="A127" s="1"/>
      <c r="B127" s="1"/>
      <c r="C127" s="1"/>
      <c r="D127" s="1"/>
      <c r="E127" s="1"/>
      <c r="F127" s="1"/>
      <c r="G127" s="1"/>
    </row>
    <row r="128" spans="1:7">
      <c r="A128" s="1"/>
      <c r="B128" s="1"/>
      <c r="C128" s="1"/>
      <c r="D128" s="1"/>
      <c r="E128" s="1"/>
      <c r="F128" s="1"/>
      <c r="G128" s="1"/>
    </row>
    <row r="129" spans="1:7">
      <c r="A129" s="1"/>
      <c r="B129" s="1"/>
      <c r="C129" s="1"/>
      <c r="D129" s="1"/>
      <c r="E129" s="1"/>
      <c r="F129" s="1"/>
      <c r="G129" s="1"/>
    </row>
    <row r="130" spans="1:7">
      <c r="A130" s="1"/>
      <c r="B130" s="1"/>
      <c r="C130" s="1"/>
      <c r="D130" s="1"/>
      <c r="E130" s="1"/>
      <c r="F130" s="1"/>
      <c r="G130" s="1"/>
    </row>
    <row r="131" spans="1:7">
      <c r="A131" s="1"/>
      <c r="B131" s="1"/>
      <c r="C131" s="1"/>
      <c r="D131" s="1"/>
      <c r="E131" s="1"/>
      <c r="F131" s="1"/>
      <c r="G131" s="1"/>
    </row>
    <row r="132" spans="1:7">
      <c r="A132" s="1"/>
      <c r="B132" s="1"/>
      <c r="C132" s="1"/>
      <c r="D132" s="1"/>
      <c r="E132" s="1"/>
      <c r="F132" s="1"/>
      <c r="G132" s="1"/>
    </row>
    <row r="133" spans="1:7">
      <c r="A133" s="1"/>
      <c r="B133" s="1"/>
      <c r="C133" s="1"/>
      <c r="D133" s="1"/>
      <c r="E133" s="1"/>
      <c r="F133" s="1"/>
      <c r="G133" s="1"/>
    </row>
    <row r="134" spans="1:7">
      <c r="A134" s="1"/>
      <c r="B134" s="1"/>
      <c r="C134" s="1"/>
      <c r="D134" s="1"/>
      <c r="E134" s="1"/>
      <c r="F134" s="1"/>
      <c r="G134" s="1"/>
    </row>
    <row r="135" spans="1:7">
      <c r="A135" s="1"/>
      <c r="B135" s="1"/>
      <c r="C135" s="1"/>
      <c r="D135" s="1"/>
      <c r="E135" s="1"/>
      <c r="F135" s="1"/>
      <c r="G135" s="1"/>
    </row>
    <row r="136" spans="1:7">
      <c r="A136" s="1"/>
      <c r="B136" s="1"/>
      <c r="C136" s="1"/>
      <c r="D136" s="1"/>
      <c r="E136" s="1"/>
      <c r="F136" s="1"/>
      <c r="G136" s="1"/>
    </row>
    <row r="137" spans="1:7">
      <c r="A137" s="1"/>
      <c r="B137" s="1"/>
      <c r="C137" s="1"/>
      <c r="D137" s="1"/>
      <c r="E137" s="1"/>
      <c r="F137" s="1"/>
      <c r="G137" s="1"/>
    </row>
    <row r="138" spans="1:7">
      <c r="A138" s="1"/>
      <c r="B138" s="1"/>
      <c r="C138" s="1"/>
      <c r="D138" s="1"/>
      <c r="E138" s="1"/>
      <c r="F138" s="1"/>
      <c r="G138" s="1"/>
    </row>
    <row r="139" spans="1:7">
      <c r="A139" s="1"/>
      <c r="B139" s="1"/>
      <c r="C139" s="1"/>
      <c r="D139" s="1"/>
      <c r="E139" s="1"/>
      <c r="F139" s="1"/>
      <c r="G139" s="1"/>
    </row>
    <row r="140" spans="1:7">
      <c r="A140" s="1"/>
      <c r="B140" s="1"/>
      <c r="C140" s="1"/>
      <c r="D140" s="1"/>
      <c r="E140" s="1"/>
      <c r="F140" s="1"/>
      <c r="G140" s="1"/>
    </row>
    <row r="141" spans="1:7">
      <c r="A141" s="1"/>
      <c r="B141" s="1"/>
      <c r="C141" s="1"/>
      <c r="D141" s="1"/>
      <c r="E141" s="1"/>
      <c r="F141" s="1"/>
      <c r="G141" s="1"/>
    </row>
    <row r="142" spans="1:7">
      <c r="A142" s="1"/>
      <c r="B142" s="1"/>
      <c r="C142" s="1"/>
      <c r="D142" s="1"/>
      <c r="E142" s="1"/>
      <c r="F142" s="1"/>
      <c r="G142" s="1"/>
    </row>
    <row r="143" spans="1:7">
      <c r="A143" s="1"/>
      <c r="B143" s="1"/>
      <c r="C143" s="1"/>
      <c r="D143" s="1"/>
      <c r="E143" s="1"/>
      <c r="F143" s="1"/>
      <c r="G143" s="1"/>
    </row>
    <row r="144" spans="1:7">
      <c r="A144" s="1"/>
      <c r="B144" s="1"/>
      <c r="C144" s="1"/>
      <c r="D144" s="1"/>
      <c r="E144" s="1"/>
      <c r="F144" s="1"/>
      <c r="G144" s="1"/>
    </row>
    <row r="145" spans="1:7">
      <c r="A145" s="1"/>
      <c r="B145" s="1"/>
      <c r="C145" s="1"/>
      <c r="D145" s="1"/>
      <c r="E145" s="1"/>
      <c r="F145" s="1"/>
      <c r="G145" s="1"/>
    </row>
    <row r="146" spans="1:7">
      <c r="A146" s="1"/>
      <c r="B146" s="1"/>
      <c r="C146" s="1"/>
      <c r="D146" s="1"/>
      <c r="E146" s="1"/>
      <c r="F146" s="1"/>
      <c r="G146" s="1"/>
    </row>
    <row r="147" spans="1:7">
      <c r="A147" s="1"/>
      <c r="B147" s="1"/>
      <c r="C147" s="1"/>
      <c r="D147" s="1"/>
      <c r="E147" s="1"/>
      <c r="F147" s="1"/>
      <c r="G147" s="1"/>
    </row>
    <row r="148" spans="1:7">
      <c r="A148" s="1"/>
      <c r="B148" s="1"/>
      <c r="C148" s="1"/>
      <c r="D148" s="1"/>
      <c r="E148" s="1"/>
      <c r="F148" s="1"/>
      <c r="G148" s="1"/>
    </row>
    <row r="149" spans="1:7">
      <c r="A149" s="1"/>
      <c r="B149" s="1"/>
      <c r="C149" s="1"/>
      <c r="D149" s="1"/>
      <c r="E149" s="1"/>
      <c r="F149" s="1"/>
      <c r="G149" s="1"/>
    </row>
    <row r="150" spans="1:7">
      <c r="A150" s="1"/>
      <c r="B150" s="1"/>
      <c r="C150" s="1"/>
      <c r="D150" s="1"/>
      <c r="E150" s="1"/>
      <c r="F150" s="1"/>
      <c r="G150" s="1"/>
    </row>
    <row r="151" spans="1:7">
      <c r="A151" s="1"/>
      <c r="B151" s="1"/>
      <c r="C151" s="1"/>
      <c r="D151" s="1"/>
      <c r="E151" s="1"/>
      <c r="F151" s="1"/>
      <c r="G151" s="1"/>
    </row>
    <row r="152" spans="1:7">
      <c r="A152" s="1"/>
      <c r="B152" s="1"/>
      <c r="C152" s="1"/>
      <c r="D152" s="1"/>
      <c r="E152" s="1"/>
      <c r="F152" s="1"/>
      <c r="G152" s="1"/>
    </row>
    <row r="153" spans="1:7">
      <c r="A153" s="1"/>
      <c r="B153" s="1"/>
      <c r="C153" s="1"/>
      <c r="D153" s="1"/>
      <c r="E153" s="1"/>
      <c r="F153" s="1"/>
      <c r="G153" s="1"/>
    </row>
    <row r="154" spans="1:7">
      <c r="A154" s="1"/>
      <c r="B154" s="1"/>
      <c r="C154" s="1"/>
      <c r="D154" s="1"/>
      <c r="E154" s="1"/>
      <c r="F154" s="1"/>
      <c r="G154" s="1"/>
    </row>
    <row r="155" spans="1:7">
      <c r="A155" s="1"/>
      <c r="B155" s="1"/>
      <c r="C155" s="1"/>
      <c r="D155" s="1"/>
      <c r="E155" s="1"/>
      <c r="F155" s="1"/>
      <c r="G155" s="1"/>
    </row>
    <row r="156" spans="1:7">
      <c r="A156" s="1"/>
      <c r="B156" s="1"/>
      <c r="C156" s="1"/>
      <c r="D156" s="1"/>
      <c r="E156" s="1"/>
      <c r="F156" s="1"/>
      <c r="G156" s="1"/>
    </row>
    <row r="157" spans="1:7">
      <c r="A157" s="1"/>
      <c r="B157" s="1"/>
      <c r="C157" s="1"/>
      <c r="D157" s="1"/>
      <c r="E157" s="1"/>
      <c r="F157" s="1"/>
      <c r="G157" s="1"/>
    </row>
    <row r="158" spans="1:7">
      <c r="A158" s="1"/>
      <c r="B158" s="1"/>
      <c r="C158" s="1"/>
      <c r="D158" s="1"/>
      <c r="E158" s="1"/>
      <c r="F158" s="1"/>
      <c r="G158" s="1"/>
    </row>
    <row r="159" spans="1:7">
      <c r="A159" s="1"/>
      <c r="B159" s="1"/>
      <c r="C159" s="1"/>
      <c r="D159" s="1"/>
      <c r="E159" s="1"/>
      <c r="F159" s="1"/>
      <c r="G159" s="1"/>
    </row>
    <row r="160" spans="1:7">
      <c r="A160" s="1"/>
      <c r="B160" s="1"/>
      <c r="C160" s="1"/>
      <c r="D160" s="1"/>
      <c r="E160" s="1"/>
      <c r="F160" s="1"/>
      <c r="G160" s="1"/>
    </row>
    <row r="161" spans="1:7">
      <c r="A161" s="1"/>
      <c r="B161" s="1"/>
      <c r="C161" s="1"/>
      <c r="D161" s="1"/>
      <c r="E161" s="1"/>
      <c r="F161" s="1"/>
      <c r="G161" s="1"/>
    </row>
    <row r="162" spans="1:7">
      <c r="A162" s="1"/>
      <c r="B162" s="1"/>
      <c r="C162" s="1"/>
      <c r="D162" s="1"/>
      <c r="E162" s="1"/>
      <c r="F162" s="1"/>
      <c r="G162" s="1"/>
    </row>
    <row r="163" spans="1:7">
      <c r="A163" s="1"/>
      <c r="B163" s="1"/>
      <c r="C163" s="1"/>
      <c r="D163" s="1"/>
      <c r="E163" s="1"/>
      <c r="F163" s="1"/>
      <c r="G163" s="1"/>
    </row>
    <row r="164" spans="1:7">
      <c r="A164" s="1"/>
      <c r="B164" s="1"/>
      <c r="C164" s="1"/>
      <c r="D164" s="1"/>
      <c r="E164" s="1"/>
      <c r="F164" s="1"/>
      <c r="G164" s="1"/>
    </row>
    <row r="165" spans="1:7">
      <c r="A165" s="1"/>
      <c r="B165" s="1"/>
      <c r="C165" s="1"/>
      <c r="D165" s="1"/>
      <c r="E165" s="1"/>
      <c r="F165" s="1"/>
      <c r="G165" s="1"/>
    </row>
    <row r="166" spans="1:7">
      <c r="A166" s="1"/>
      <c r="B166" s="1"/>
      <c r="C166" s="1"/>
      <c r="D166" s="1"/>
      <c r="E166" s="1"/>
      <c r="F166" s="1"/>
      <c r="G166" s="1"/>
    </row>
    <row r="167" spans="1:7">
      <c r="A167" s="1"/>
      <c r="B167" s="1"/>
      <c r="C167" s="1"/>
      <c r="D167" s="1"/>
      <c r="E167" s="1"/>
      <c r="F167" s="1"/>
      <c r="G167" s="1"/>
    </row>
    <row r="168" spans="1:7">
      <c r="A168" s="1"/>
      <c r="B168" s="1"/>
      <c r="C168" s="1"/>
      <c r="D168" s="1"/>
      <c r="E168" s="1"/>
      <c r="F168" s="1"/>
      <c r="G168" s="1"/>
    </row>
    <row r="169" spans="1:7">
      <c r="A169" s="1"/>
      <c r="B169" s="1"/>
      <c r="C169" s="1"/>
      <c r="D169" s="1"/>
      <c r="E169" s="1"/>
      <c r="F169" s="1"/>
      <c r="G169" s="1"/>
    </row>
    <row r="170" spans="1:7">
      <c r="A170" s="1"/>
      <c r="B170" s="1"/>
      <c r="C170" s="1"/>
      <c r="D170" s="1"/>
      <c r="E170" s="1"/>
      <c r="F170" s="1"/>
      <c r="G170" s="1"/>
    </row>
    <row r="171" spans="1:7">
      <c r="A171" s="1"/>
      <c r="B171" s="1"/>
      <c r="C171" s="1"/>
      <c r="D171" s="1"/>
      <c r="E171" s="1"/>
      <c r="F171" s="1"/>
      <c r="G171" s="1"/>
    </row>
    <row r="172" spans="1:7">
      <c r="A172" s="1"/>
      <c r="B172" s="1"/>
      <c r="C172" s="1"/>
      <c r="D172" s="1"/>
      <c r="E172" s="1"/>
      <c r="F172" s="1"/>
      <c r="G172" s="1"/>
    </row>
    <row r="173" spans="1:7">
      <c r="A173" s="1"/>
      <c r="B173" s="1"/>
      <c r="C173" s="1"/>
      <c r="D173" s="1"/>
      <c r="E173" s="1"/>
      <c r="F173" s="1"/>
      <c r="G173" s="1"/>
    </row>
    <row r="174" spans="1:7">
      <c r="A174" s="1"/>
      <c r="B174" s="1"/>
      <c r="C174" s="1"/>
      <c r="D174" s="1"/>
      <c r="E174" s="1"/>
      <c r="F174" s="1"/>
      <c r="G174" s="1"/>
    </row>
    <row r="175" spans="1:7">
      <c r="A175" s="1"/>
      <c r="B175" s="1"/>
      <c r="C175" s="1"/>
      <c r="D175" s="1"/>
      <c r="E175" s="1"/>
      <c r="F175" s="1"/>
      <c r="G175" s="1"/>
    </row>
    <row r="176" spans="1:7">
      <c r="A176" s="1"/>
      <c r="B176" s="1"/>
      <c r="C176" s="1"/>
      <c r="D176" s="1"/>
      <c r="E176" s="1"/>
      <c r="F176" s="1"/>
      <c r="G176" s="1"/>
    </row>
    <row r="177" spans="1:7">
      <c r="A177" s="1"/>
      <c r="B177" s="1"/>
      <c r="C177" s="1"/>
      <c r="D177" s="1"/>
      <c r="E177" s="1"/>
      <c r="F177" s="1"/>
      <c r="G177" s="1"/>
    </row>
    <row r="178" spans="1:7">
      <c r="A178" s="1"/>
      <c r="B178" s="1"/>
      <c r="C178" s="1"/>
      <c r="D178" s="1"/>
      <c r="E178" s="1"/>
      <c r="F178" s="1"/>
      <c r="G178" s="1"/>
    </row>
    <row r="179" spans="1:7">
      <c r="A179" s="1"/>
      <c r="B179" s="1"/>
      <c r="C179" s="1"/>
      <c r="D179" s="1"/>
      <c r="E179" s="1"/>
      <c r="F179" s="1"/>
      <c r="G179" s="1"/>
    </row>
    <row r="180" spans="1:7">
      <c r="A180" s="1"/>
      <c r="B180" s="1"/>
      <c r="C180" s="1"/>
      <c r="D180" s="1"/>
      <c r="E180" s="1"/>
      <c r="F180" s="1"/>
      <c r="G180" s="1"/>
    </row>
    <row r="181" spans="1:7">
      <c r="A181" s="1"/>
      <c r="B181" s="1"/>
      <c r="C181" s="1"/>
      <c r="D181" s="1"/>
      <c r="E181" s="1"/>
      <c r="F181" s="1"/>
      <c r="G181" s="1"/>
    </row>
    <row r="182" spans="1:7">
      <c r="A182" s="1"/>
      <c r="B182" s="1"/>
      <c r="C182" s="1"/>
      <c r="D182" s="1"/>
      <c r="E182" s="1"/>
      <c r="F182" s="1"/>
      <c r="G182" s="1"/>
    </row>
    <row r="183" spans="1:7">
      <c r="A183" s="1"/>
      <c r="B183" s="1"/>
      <c r="C183" s="1"/>
      <c r="D183" s="1"/>
      <c r="E183" s="1"/>
      <c r="F183" s="1"/>
      <c r="G183" s="1"/>
    </row>
    <row r="184" spans="1:7">
      <c r="A184" s="1"/>
      <c r="B184" s="1"/>
      <c r="C184" s="1"/>
      <c r="D184" s="1"/>
      <c r="E184" s="1"/>
      <c r="F184" s="1"/>
      <c r="G184" s="1"/>
    </row>
    <row r="185" spans="1:7">
      <c r="A185" s="1"/>
      <c r="B185" s="1"/>
      <c r="C185" s="1"/>
      <c r="D185" s="1"/>
      <c r="E185" s="1"/>
      <c r="F185" s="1"/>
      <c r="G185" s="1"/>
    </row>
    <row r="186" spans="1:7">
      <c r="A186" s="1"/>
      <c r="B186" s="1"/>
      <c r="C186" s="1"/>
      <c r="D186" s="1"/>
      <c r="E186" s="1"/>
      <c r="F186" s="1"/>
      <c r="G186" s="1"/>
    </row>
    <row r="187" spans="1:7">
      <c r="A187" s="1"/>
      <c r="B187" s="1"/>
      <c r="C187" s="1"/>
      <c r="D187" s="1"/>
      <c r="E187" s="1"/>
      <c r="F187" s="1"/>
      <c r="G187" s="1"/>
    </row>
    <row r="188" spans="1:7">
      <c r="A188" s="1"/>
      <c r="B188" s="1"/>
      <c r="C188" s="1"/>
      <c r="D188" s="1"/>
      <c r="E188" s="1"/>
      <c r="F188" s="1"/>
      <c r="G188" s="1"/>
    </row>
    <row r="189" spans="1:7">
      <c r="A189" s="1"/>
      <c r="B189" s="1"/>
      <c r="C189" s="1"/>
      <c r="D189" s="1"/>
      <c r="E189" s="1"/>
      <c r="F189" s="1"/>
      <c r="G189" s="1"/>
    </row>
    <row r="190" spans="1:7">
      <c r="A190" s="1"/>
      <c r="B190" s="1"/>
      <c r="C190" s="1"/>
      <c r="D190" s="1"/>
      <c r="E190" s="1"/>
      <c r="F190" s="1"/>
      <c r="G190" s="1"/>
    </row>
    <row r="191" spans="1:7">
      <c r="A191" s="1"/>
      <c r="B191" s="1"/>
      <c r="C191" s="1"/>
      <c r="D191" s="1"/>
      <c r="E191" s="1"/>
      <c r="F191" s="1"/>
      <c r="G191" s="1"/>
    </row>
    <row r="192" spans="1:7">
      <c r="A192" s="1"/>
      <c r="B192" s="1"/>
      <c r="C192" s="1"/>
      <c r="D192" s="1"/>
      <c r="E192" s="1"/>
      <c r="F192" s="1"/>
      <c r="G192" s="1"/>
    </row>
    <row r="193" spans="1:7">
      <c r="A193" s="1"/>
      <c r="B193" s="1"/>
      <c r="C193" s="1"/>
      <c r="D193" s="1"/>
      <c r="E193" s="1"/>
      <c r="F193" s="1"/>
      <c r="G193" s="1"/>
    </row>
    <row r="194" spans="1:7">
      <c r="A194" s="1"/>
      <c r="B194" s="1"/>
      <c r="C194" s="1"/>
      <c r="D194" s="1"/>
      <c r="E194" s="1"/>
      <c r="F194" s="1"/>
      <c r="G194" s="1"/>
    </row>
    <row r="195" spans="1:7">
      <c r="A195" s="1"/>
      <c r="B195" s="1"/>
      <c r="C195" s="1"/>
      <c r="D195" s="1"/>
      <c r="E195" s="1"/>
      <c r="F195" s="1"/>
      <c r="G195" s="1"/>
    </row>
    <row r="196" spans="1:7">
      <c r="A196" s="1"/>
      <c r="B196" s="1"/>
      <c r="C196" s="1"/>
      <c r="D196" s="1"/>
      <c r="E196" s="1"/>
      <c r="F196" s="1"/>
      <c r="G196" s="1"/>
    </row>
    <row r="197" spans="1:7">
      <c r="A197" s="1"/>
      <c r="B197" s="1"/>
      <c r="C197" s="1"/>
      <c r="D197" s="1"/>
      <c r="E197" s="1"/>
      <c r="F197" s="1"/>
      <c r="G197" s="1"/>
    </row>
    <row r="198" spans="1:7">
      <c r="A198" s="1"/>
      <c r="B198" s="1"/>
      <c r="C198" s="1"/>
      <c r="D198" s="1"/>
      <c r="E198" s="1"/>
      <c r="F198" s="1"/>
      <c r="G198" s="1"/>
    </row>
    <row r="199" spans="1:7">
      <c r="A199" s="1"/>
      <c r="B199" s="1"/>
      <c r="C199" s="1"/>
      <c r="D199" s="1"/>
      <c r="E199" s="1"/>
      <c r="F199" s="1"/>
      <c r="G199" s="1"/>
    </row>
    <row r="200" spans="1:7">
      <c r="A200" s="1"/>
      <c r="B200" s="1"/>
      <c r="C200" s="1"/>
      <c r="D200" s="1"/>
      <c r="E200" s="1"/>
      <c r="F200" s="1"/>
      <c r="G200" s="1"/>
    </row>
    <row r="201" spans="1:7">
      <c r="A201" s="1"/>
      <c r="B201" s="1"/>
      <c r="C201" s="1"/>
      <c r="D201" s="1"/>
      <c r="E201" s="1"/>
      <c r="F201" s="1"/>
      <c r="G201" s="1"/>
    </row>
    <row r="202" spans="1:7">
      <c r="A202" s="1"/>
      <c r="B202" s="1"/>
      <c r="C202" s="1"/>
      <c r="D202" s="1"/>
      <c r="E202" s="1"/>
      <c r="F202" s="1"/>
      <c r="G202" s="1"/>
    </row>
    <row r="203" spans="1:7">
      <c r="A203" s="1"/>
      <c r="B203" s="1"/>
      <c r="C203" s="1"/>
      <c r="D203" s="1"/>
      <c r="E203" s="1"/>
      <c r="F203" s="1"/>
      <c r="G203" s="1"/>
    </row>
    <row r="204" spans="1:7">
      <c r="A204" s="1"/>
      <c r="B204" s="1"/>
      <c r="C204" s="1"/>
      <c r="D204" s="1"/>
      <c r="E204" s="1"/>
      <c r="F204" s="1"/>
      <c r="G204" s="1"/>
    </row>
    <row r="205" spans="1:7">
      <c r="A205" s="1"/>
      <c r="B205" s="1"/>
      <c r="C205" s="1"/>
      <c r="D205" s="1"/>
      <c r="E205" s="1"/>
      <c r="F205" s="1"/>
      <c r="G205" s="1"/>
    </row>
    <row r="206" spans="1:7">
      <c r="A206" s="1"/>
      <c r="B206" s="1"/>
      <c r="C206" s="1"/>
      <c r="D206" s="1"/>
      <c r="E206" s="1"/>
      <c r="F206" s="1"/>
      <c r="G206" s="1"/>
    </row>
    <row r="207" spans="1:7">
      <c r="A207" s="1"/>
      <c r="B207" s="1"/>
      <c r="C207" s="1"/>
      <c r="D207" s="1"/>
      <c r="E207" s="1"/>
      <c r="F207" s="1"/>
      <c r="G207" s="1"/>
    </row>
    <row r="208" spans="1:7">
      <c r="A208" s="1"/>
      <c r="B208" s="1"/>
      <c r="C208" s="1"/>
      <c r="D208" s="1"/>
      <c r="E208" s="1"/>
      <c r="F208" s="1"/>
      <c r="G208" s="1"/>
    </row>
    <row r="209" spans="1:7">
      <c r="A209" s="1"/>
      <c r="B209" s="1"/>
      <c r="C209" s="1"/>
      <c r="D209" s="1"/>
      <c r="E209" s="1"/>
      <c r="F209" s="1"/>
      <c r="G209" s="1"/>
    </row>
    <row r="210" spans="1:7">
      <c r="A210" s="1"/>
      <c r="B210" s="1"/>
      <c r="C210" s="1"/>
      <c r="D210" s="1"/>
      <c r="E210" s="1"/>
      <c r="F210" s="1"/>
      <c r="G210" s="1"/>
    </row>
    <row r="211" spans="1:7">
      <c r="A211" s="1"/>
      <c r="B211" s="1"/>
      <c r="C211" s="1"/>
      <c r="D211" s="1"/>
      <c r="E211" s="1"/>
      <c r="F211" s="1"/>
      <c r="G211" s="1"/>
    </row>
    <row r="212" spans="1:7">
      <c r="A212" s="1"/>
      <c r="B212" s="1"/>
      <c r="C212" s="1"/>
      <c r="D212" s="1"/>
      <c r="E212" s="1"/>
      <c r="F212" s="1"/>
      <c r="G212" s="1"/>
    </row>
    <row r="213" spans="1:7">
      <c r="A213" s="1"/>
      <c r="B213" s="1"/>
      <c r="C213" s="1"/>
      <c r="D213" s="1"/>
      <c r="E213" s="1"/>
      <c r="F213" s="1"/>
      <c r="G213" s="1"/>
    </row>
    <row r="214" spans="1:7">
      <c r="A214" s="1"/>
      <c r="B214" s="1"/>
      <c r="C214" s="1"/>
      <c r="D214" s="1"/>
      <c r="E214" s="1"/>
      <c r="F214" s="1"/>
      <c r="G214" s="1"/>
    </row>
    <row r="215" spans="1:7">
      <c r="A215" s="1"/>
      <c r="B215" s="1"/>
      <c r="C215" s="1"/>
      <c r="D215" s="1"/>
      <c r="E215" s="1"/>
      <c r="F215" s="1"/>
      <c r="G215" s="1"/>
    </row>
    <row r="216" spans="1:7">
      <c r="A216" s="1"/>
      <c r="B216" s="1"/>
      <c r="C216" s="1"/>
      <c r="D216" s="1"/>
      <c r="E216" s="1"/>
      <c r="F216" s="1"/>
      <c r="G216" s="1"/>
    </row>
    <row r="217" spans="1:7">
      <c r="A217" s="1"/>
      <c r="B217" s="1"/>
      <c r="C217" s="1"/>
      <c r="D217" s="1"/>
      <c r="E217" s="1"/>
      <c r="F217" s="1"/>
      <c r="G217" s="1"/>
    </row>
    <row r="218" spans="1:7">
      <c r="A218" s="1"/>
      <c r="B218" s="1"/>
      <c r="C218" s="1"/>
      <c r="D218" s="1"/>
      <c r="E218" s="1"/>
      <c r="F218" s="1"/>
      <c r="G218" s="1"/>
    </row>
    <row r="219" spans="1:7">
      <c r="A219" s="1"/>
      <c r="B219" s="1"/>
      <c r="C219" s="1"/>
      <c r="D219" s="1"/>
      <c r="E219" s="1"/>
      <c r="F219" s="1"/>
      <c r="G219" s="1"/>
    </row>
    <row r="220" spans="1:7">
      <c r="A220" s="1"/>
      <c r="B220" s="1"/>
      <c r="C220" s="1"/>
      <c r="D220" s="1"/>
      <c r="E220" s="1"/>
      <c r="F220" s="1"/>
      <c r="G220" s="1"/>
    </row>
    <row r="221" spans="1:7">
      <c r="A221" s="1"/>
      <c r="B221" s="1"/>
      <c r="C221" s="1"/>
      <c r="D221" s="1"/>
      <c r="E221" s="1"/>
      <c r="F221" s="1"/>
      <c r="G221" s="1"/>
    </row>
    <row r="222" spans="1:7">
      <c r="A222" s="1"/>
      <c r="B222" s="1"/>
      <c r="C222" s="1"/>
      <c r="D222" s="1"/>
      <c r="E222" s="1"/>
      <c r="F222" s="1"/>
      <c r="G222" s="1"/>
    </row>
    <row r="223" spans="1:7">
      <c r="A223" s="1"/>
      <c r="B223" s="1"/>
      <c r="C223" s="1"/>
      <c r="D223" s="1"/>
      <c r="E223" s="1"/>
      <c r="F223" s="1"/>
      <c r="G223" s="1"/>
    </row>
    <row r="224" spans="1:7">
      <c r="A224" s="1"/>
      <c r="B224" s="1"/>
      <c r="C224" s="1"/>
      <c r="D224" s="1"/>
      <c r="E224" s="1"/>
      <c r="F224" s="1"/>
      <c r="G224" s="1"/>
    </row>
    <row r="225" spans="1:7">
      <c r="A225" s="1"/>
      <c r="B225" s="1"/>
      <c r="C225" s="1"/>
      <c r="D225" s="1"/>
      <c r="E225" s="1"/>
      <c r="F225" s="1"/>
      <c r="G225" s="1"/>
    </row>
    <row r="226" spans="1:7">
      <c r="A226" s="1"/>
      <c r="B226" s="1"/>
      <c r="C226" s="1"/>
      <c r="D226" s="1"/>
      <c r="E226" s="1"/>
      <c r="F226" s="1"/>
      <c r="G226" s="1"/>
    </row>
    <row r="227" spans="1:7">
      <c r="A227" s="1"/>
      <c r="B227" s="1"/>
      <c r="C227" s="1"/>
      <c r="D227" s="1"/>
      <c r="E227" s="1"/>
      <c r="F227" s="1"/>
      <c r="G227" s="1"/>
    </row>
    <row r="228" spans="1:7">
      <c r="A228" s="1"/>
      <c r="B228" s="1"/>
      <c r="C228" s="1"/>
      <c r="D228" s="1"/>
      <c r="E228" s="1"/>
      <c r="F228" s="1"/>
      <c r="G228" s="1"/>
    </row>
    <row r="229" spans="1:7">
      <c r="A229" s="1"/>
      <c r="B229" s="1"/>
      <c r="C229" s="1"/>
      <c r="D229" s="1"/>
      <c r="E229" s="1"/>
      <c r="F229" s="1"/>
      <c r="G229" s="1"/>
    </row>
    <row r="230" spans="1:7">
      <c r="A230" s="1"/>
      <c r="B230" s="1"/>
      <c r="C230" s="1"/>
      <c r="D230" s="1"/>
      <c r="E230" s="1"/>
      <c r="F230" s="1"/>
      <c r="G230" s="1"/>
    </row>
    <row r="231" spans="1:7">
      <c r="A231" s="1"/>
      <c r="B231" s="1"/>
      <c r="C231" s="1"/>
      <c r="D231" s="1"/>
      <c r="E231" s="1"/>
      <c r="F231" s="1"/>
      <c r="G231" s="1"/>
    </row>
    <row r="232" spans="1:7">
      <c r="A232" s="1"/>
      <c r="B232" s="1"/>
      <c r="C232" s="1"/>
      <c r="D232" s="1"/>
      <c r="E232" s="1"/>
      <c r="F232" s="1"/>
      <c r="G232" s="1"/>
    </row>
    <row r="233" spans="1:7">
      <c r="A233" s="1"/>
      <c r="B233" s="1"/>
      <c r="C233" s="1"/>
      <c r="D233" s="1"/>
      <c r="E233" s="1"/>
      <c r="F233" s="1"/>
      <c r="G233" s="1"/>
    </row>
    <row r="234" spans="1:7">
      <c r="A234" s="1"/>
      <c r="B234" s="1"/>
      <c r="C234" s="1"/>
      <c r="D234" s="1"/>
      <c r="E234" s="1"/>
      <c r="F234" s="1"/>
      <c r="G234" s="1"/>
    </row>
    <row r="235" spans="1:7">
      <c r="A235" s="1"/>
      <c r="B235" s="1"/>
      <c r="C235" s="1"/>
      <c r="D235" s="1"/>
      <c r="E235" s="1"/>
      <c r="F235" s="1"/>
      <c r="G235" s="1"/>
    </row>
    <row r="236" spans="1:7">
      <c r="A236" s="1"/>
      <c r="B236" s="1"/>
      <c r="C236" s="1"/>
      <c r="D236" s="1"/>
      <c r="E236" s="1"/>
      <c r="F236" s="1"/>
      <c r="G236" s="1"/>
    </row>
    <row r="237" spans="1:7">
      <c r="A237" s="1"/>
      <c r="B237" s="1"/>
      <c r="C237" s="1"/>
      <c r="D237" s="1"/>
      <c r="E237" s="1"/>
      <c r="F237" s="1"/>
      <c r="G237" s="1"/>
    </row>
    <row r="238" spans="1:7">
      <c r="A238" s="1"/>
      <c r="B238" s="1"/>
      <c r="C238" s="1"/>
      <c r="D238" s="1"/>
      <c r="E238" s="1"/>
      <c r="F238" s="1"/>
      <c r="G238" s="1"/>
    </row>
    <row r="239" spans="1:7">
      <c r="A239" s="1"/>
      <c r="B239" s="1"/>
      <c r="C239" s="1"/>
      <c r="D239" s="1"/>
      <c r="E239" s="1"/>
      <c r="F239" s="1"/>
      <c r="G239" s="1"/>
    </row>
    <row r="240" spans="1:7">
      <c r="A240" s="1"/>
      <c r="B240" s="1"/>
      <c r="C240" s="1"/>
      <c r="D240" s="1"/>
      <c r="E240" s="1"/>
      <c r="F240" s="1"/>
      <c r="G240" s="1"/>
    </row>
    <row r="241" spans="1:7">
      <c r="A241" s="1"/>
      <c r="B241" s="1"/>
      <c r="C241" s="1"/>
      <c r="D241" s="1"/>
      <c r="E241" s="1"/>
      <c r="F241" s="1"/>
      <c r="G241" s="1"/>
    </row>
    <row r="242" spans="1:7">
      <c r="A242" s="1"/>
      <c r="B242" s="1"/>
      <c r="C242" s="1"/>
      <c r="D242" s="1"/>
      <c r="E242" s="1"/>
      <c r="F242" s="1"/>
      <c r="G242" s="1"/>
    </row>
    <row r="243" spans="1:7">
      <c r="A243" s="1"/>
      <c r="B243" s="1"/>
      <c r="C243" s="1"/>
      <c r="D243" s="1"/>
      <c r="E243" s="1"/>
      <c r="F243" s="1"/>
      <c r="G243" s="1"/>
    </row>
    <row r="244" spans="1:7">
      <c r="A244" s="1"/>
      <c r="B244" s="1"/>
      <c r="C244" s="1"/>
      <c r="D244" s="1"/>
      <c r="E244" s="1"/>
      <c r="F244" s="1"/>
      <c r="G244" s="1"/>
    </row>
    <row r="245" spans="1:7">
      <c r="A245" s="1"/>
      <c r="B245" s="1"/>
      <c r="C245" s="1"/>
      <c r="D245" s="1"/>
      <c r="E245" s="1"/>
      <c r="F245" s="1"/>
      <c r="G245" s="1"/>
    </row>
    <row r="246" spans="1:7">
      <c r="A246" s="1"/>
      <c r="B246" s="1"/>
      <c r="C246" s="1"/>
      <c r="D246" s="1"/>
      <c r="E246" s="1"/>
      <c r="F246" s="1"/>
      <c r="G246" s="1"/>
    </row>
    <row r="247" spans="1:7">
      <c r="A247" s="1"/>
      <c r="B247" s="1"/>
      <c r="C247" s="1"/>
      <c r="D247" s="1"/>
      <c r="E247" s="1"/>
      <c r="F247" s="1"/>
      <c r="G247" s="1"/>
    </row>
    <row r="248" spans="1:7">
      <c r="A248" s="1"/>
      <c r="B248" s="1"/>
      <c r="C248" s="1"/>
      <c r="D248" s="1"/>
      <c r="E248" s="1"/>
      <c r="F248" s="1"/>
      <c r="G248" s="1"/>
    </row>
    <row r="249" spans="1:7">
      <c r="A249" s="1"/>
      <c r="B249" s="1"/>
      <c r="C249" s="1"/>
      <c r="D249" s="1"/>
      <c r="E249" s="1"/>
      <c r="F249" s="1"/>
      <c r="G249" s="1"/>
    </row>
    <row r="250" spans="1:7">
      <c r="A250" s="1"/>
      <c r="B250" s="1"/>
      <c r="C250" s="1"/>
      <c r="D250" s="1"/>
      <c r="E250" s="1"/>
      <c r="F250" s="1"/>
      <c r="G250" s="1"/>
    </row>
    <row r="251" spans="1:7">
      <c r="A251" s="1"/>
      <c r="B251" s="1"/>
      <c r="C251" s="1"/>
      <c r="D251" s="1"/>
      <c r="E251" s="1"/>
      <c r="F251" s="1"/>
      <c r="G251" s="1"/>
    </row>
    <row r="252" spans="1:7">
      <c r="A252" s="1"/>
      <c r="B252" s="1"/>
      <c r="C252" s="1"/>
      <c r="D252" s="1"/>
      <c r="E252" s="1"/>
      <c r="F252" s="1"/>
      <c r="G252" s="1"/>
    </row>
    <row r="253" spans="1:7">
      <c r="A253" s="1"/>
      <c r="B253" s="1"/>
      <c r="C253" s="1"/>
      <c r="D253" s="1"/>
      <c r="E253" s="1"/>
      <c r="F253" s="1"/>
      <c r="G253" s="1"/>
    </row>
    <row r="254" spans="1:7">
      <c r="A254" s="1"/>
      <c r="B254" s="1"/>
      <c r="C254" s="1"/>
      <c r="D254" s="1"/>
      <c r="E254" s="1"/>
      <c r="F254" s="1"/>
      <c r="G254" s="1"/>
    </row>
    <row r="255" spans="1:7">
      <c r="A255" s="1"/>
      <c r="B255" s="1"/>
      <c r="C255" s="1"/>
      <c r="D255" s="1"/>
      <c r="E255" s="1"/>
      <c r="F255" s="1"/>
      <c r="G255" s="1"/>
    </row>
    <row r="256" spans="1:7">
      <c r="A256" s="1"/>
      <c r="B256" s="1"/>
      <c r="C256" s="1"/>
      <c r="D256" s="1"/>
      <c r="E256" s="1"/>
      <c r="F256" s="1"/>
      <c r="G256" s="1"/>
    </row>
    <row r="257" spans="1:7">
      <c r="A257" s="1"/>
      <c r="B257" s="1"/>
      <c r="C257" s="1"/>
      <c r="D257" s="1"/>
      <c r="E257" s="1"/>
      <c r="F257" s="1"/>
      <c r="G257" s="1"/>
    </row>
    <row r="258" spans="1:7">
      <c r="A258" s="1"/>
      <c r="B258" s="1"/>
      <c r="C258" s="1"/>
      <c r="D258" s="1"/>
      <c r="E258" s="1"/>
      <c r="F258" s="1"/>
      <c r="G258" s="1"/>
    </row>
    <row r="259" spans="1:7">
      <c r="A259" s="1"/>
      <c r="B259" s="1"/>
      <c r="C259" s="1"/>
      <c r="D259" s="1"/>
      <c r="E259" s="1"/>
      <c r="F259" s="1"/>
      <c r="G259" s="1"/>
    </row>
    <row r="260" spans="1:7">
      <c r="A260" s="1"/>
      <c r="B260" s="1"/>
      <c r="C260" s="1"/>
      <c r="D260" s="1"/>
      <c r="E260" s="1"/>
      <c r="F260" s="1"/>
      <c r="G260" s="1"/>
    </row>
    <row r="261" spans="1:7">
      <c r="A261" s="1"/>
      <c r="B261" s="1"/>
      <c r="C261" s="1"/>
      <c r="D261" s="1"/>
      <c r="E261" s="1"/>
      <c r="F261" s="1"/>
      <c r="G261" s="1"/>
    </row>
    <row r="262" spans="1:7">
      <c r="A262" s="1"/>
      <c r="B262" s="1"/>
      <c r="C262" s="1"/>
      <c r="D262" s="1"/>
      <c r="E262" s="1"/>
      <c r="F262" s="1"/>
      <c r="G262" s="1"/>
    </row>
    <row r="263" spans="1:7">
      <c r="A263" s="1"/>
      <c r="B263" s="1"/>
      <c r="C263" s="1"/>
      <c r="D263" s="1"/>
      <c r="E263" s="1"/>
      <c r="F263" s="1"/>
      <c r="G263" s="1"/>
    </row>
    <row r="264" spans="1:7">
      <c r="A264" s="1"/>
      <c r="B264" s="1"/>
      <c r="C264" s="1"/>
      <c r="D264" s="1"/>
      <c r="E264" s="1"/>
      <c r="F264" s="1"/>
      <c r="G264" s="1"/>
    </row>
    <row r="265" spans="1:7">
      <c r="A265" s="1"/>
      <c r="B265" s="1"/>
      <c r="C265" s="1"/>
      <c r="D265" s="1"/>
      <c r="E265" s="1"/>
      <c r="F265" s="1"/>
      <c r="G265" s="1"/>
    </row>
    <row r="266" spans="1:7">
      <c r="A266" s="1"/>
      <c r="B266" s="1"/>
      <c r="C266" s="1"/>
      <c r="D266" s="1"/>
      <c r="E266" s="1"/>
      <c r="F266" s="1"/>
      <c r="G266" s="1"/>
    </row>
    <row r="267" spans="1:7">
      <c r="A267" s="1"/>
      <c r="B267" s="1"/>
      <c r="C267" s="1"/>
      <c r="D267" s="1"/>
      <c r="E267" s="1"/>
      <c r="F267" s="1"/>
      <c r="G267" s="1"/>
    </row>
    <row r="268" spans="1:7">
      <c r="A268" s="1"/>
      <c r="B268" s="1"/>
      <c r="C268" s="1"/>
      <c r="D268" s="1"/>
      <c r="E268" s="1"/>
      <c r="F268" s="1"/>
      <c r="G268" s="1"/>
    </row>
    <row r="269" spans="1:7">
      <c r="A269" s="1"/>
      <c r="B269" s="1"/>
      <c r="C269" s="1"/>
      <c r="D269" s="1"/>
      <c r="E269" s="1"/>
      <c r="F269" s="1"/>
      <c r="G269" s="1"/>
    </row>
    <row r="270" spans="1:7">
      <c r="A270" s="1"/>
      <c r="B270" s="1"/>
      <c r="C270" s="1"/>
      <c r="D270" s="1"/>
      <c r="E270" s="1"/>
      <c r="F270" s="1"/>
      <c r="G270" s="1"/>
    </row>
    <row r="271" spans="1:7">
      <c r="A271" s="1"/>
      <c r="B271" s="1"/>
      <c r="C271" s="1"/>
      <c r="D271" s="1"/>
      <c r="E271" s="1"/>
      <c r="F271" s="1"/>
      <c r="G271" s="1"/>
    </row>
    <row r="272" spans="1:7">
      <c r="A272" s="1"/>
      <c r="B272" s="1"/>
      <c r="C272" s="1"/>
      <c r="D272" s="1"/>
      <c r="E272" s="1"/>
      <c r="F272" s="1"/>
      <c r="G272" s="1"/>
    </row>
    <row r="273" spans="1:7">
      <c r="A273" s="1"/>
      <c r="B273" s="1"/>
      <c r="C273" s="1"/>
      <c r="D273" s="1"/>
      <c r="E273" s="1"/>
      <c r="F273" s="1"/>
      <c r="G273" s="1"/>
    </row>
    <row r="274" spans="1:7">
      <c r="A274" s="1"/>
      <c r="B274" s="1"/>
      <c r="C274" s="1"/>
      <c r="D274" s="1"/>
      <c r="E274" s="1"/>
      <c r="F274" s="1"/>
      <c r="G274" s="1"/>
    </row>
    <row r="275" spans="1:7">
      <c r="A275" s="1"/>
      <c r="B275" s="1"/>
      <c r="C275" s="1"/>
      <c r="D275" s="1"/>
      <c r="E275" s="1"/>
      <c r="F275" s="1"/>
      <c r="G275" s="1"/>
    </row>
    <row r="276" spans="1:7">
      <c r="A276" s="1"/>
      <c r="B276" s="1"/>
      <c r="C276" s="1"/>
      <c r="D276" s="1"/>
      <c r="E276" s="1"/>
      <c r="F276" s="1"/>
      <c r="G276" s="1"/>
    </row>
    <row r="277" spans="1:7">
      <c r="A277" s="1"/>
      <c r="B277" s="1"/>
      <c r="C277" s="1"/>
      <c r="D277" s="1"/>
      <c r="E277" s="1"/>
      <c r="F277" s="1"/>
      <c r="G277" s="1"/>
    </row>
    <row r="278" spans="1:7">
      <c r="A278" s="1"/>
      <c r="B278" s="1"/>
      <c r="C278" s="1"/>
      <c r="D278" s="1"/>
      <c r="E278" s="1"/>
      <c r="F278" s="1"/>
      <c r="G278" s="1"/>
    </row>
    <row r="279" spans="1:7">
      <c r="A279" s="1"/>
      <c r="B279" s="1"/>
      <c r="C279" s="1"/>
      <c r="D279" s="1"/>
      <c r="E279" s="1"/>
      <c r="F279" s="1"/>
      <c r="G279" s="1"/>
    </row>
    <row r="280" spans="1:7">
      <c r="A280" s="1"/>
      <c r="B280" s="1"/>
      <c r="C280" s="1"/>
      <c r="D280" s="1"/>
      <c r="E280" s="1"/>
      <c r="F280" s="1"/>
      <c r="G280" s="1"/>
    </row>
    <row r="281" spans="1:7">
      <c r="A281" s="1"/>
      <c r="B281" s="1"/>
      <c r="C281" s="1"/>
      <c r="D281" s="1"/>
      <c r="E281" s="1"/>
      <c r="F281" s="1"/>
      <c r="G281" s="1"/>
    </row>
    <row r="282" spans="1:7">
      <c r="A282" s="1"/>
      <c r="B282" s="1"/>
      <c r="C282" s="1"/>
      <c r="D282" s="1"/>
      <c r="E282" s="1"/>
      <c r="F282" s="1"/>
      <c r="G282" s="1"/>
    </row>
    <row r="283" spans="1:7">
      <c r="A283" s="1"/>
      <c r="B283" s="1"/>
      <c r="C283" s="1"/>
      <c r="D283" s="1"/>
      <c r="E283" s="1"/>
      <c r="F283" s="1"/>
      <c r="G283" s="1"/>
    </row>
    <row r="284" spans="1:7">
      <c r="A284" s="1"/>
      <c r="B284" s="1"/>
      <c r="C284" s="1"/>
      <c r="D284" s="1"/>
      <c r="E284" s="1"/>
      <c r="F284" s="1"/>
      <c r="G284" s="1"/>
    </row>
    <row r="285" spans="1:7">
      <c r="A285" s="1"/>
      <c r="B285" s="1"/>
      <c r="C285" s="1"/>
      <c r="D285" s="1"/>
      <c r="E285" s="1"/>
      <c r="F285" s="1"/>
      <c r="G285" s="1"/>
    </row>
    <row r="286" spans="1:7">
      <c r="A286" s="1"/>
      <c r="B286" s="1"/>
      <c r="C286" s="1"/>
      <c r="D286" s="1"/>
      <c r="E286" s="1"/>
      <c r="F286" s="1"/>
      <c r="G286" s="1"/>
    </row>
    <row r="287" spans="1:7">
      <c r="A287" s="1"/>
      <c r="B287" s="1"/>
      <c r="C287" s="1"/>
      <c r="D287" s="1"/>
      <c r="E287" s="1"/>
      <c r="F287" s="1"/>
      <c r="G287" s="1"/>
    </row>
    <row r="288" spans="1:7">
      <c r="A288" s="1"/>
      <c r="B288" s="1"/>
      <c r="C288" s="1"/>
      <c r="D288" s="1"/>
      <c r="E288" s="1"/>
      <c r="F288" s="1"/>
      <c r="G288" s="1"/>
    </row>
    <row r="289" spans="1:7">
      <c r="A289" s="1"/>
      <c r="B289" s="1"/>
      <c r="C289" s="1"/>
      <c r="D289" s="1"/>
      <c r="E289" s="1"/>
      <c r="F289" s="1"/>
      <c r="G289" s="1"/>
    </row>
    <row r="290" spans="1:7">
      <c r="A290" s="1"/>
      <c r="B290" s="1"/>
      <c r="C290" s="1"/>
      <c r="D290" s="1"/>
      <c r="E290" s="1"/>
      <c r="F290" s="1"/>
      <c r="G290" s="1"/>
    </row>
    <row r="291" spans="1:7">
      <c r="A291" s="1"/>
      <c r="B291" s="1"/>
      <c r="C291" s="1"/>
      <c r="D291" s="1"/>
      <c r="E291" s="1"/>
      <c r="F291" s="1"/>
      <c r="G291" s="1"/>
    </row>
    <row r="292" spans="1:7">
      <c r="A292" s="1"/>
      <c r="B292" s="1"/>
      <c r="C292" s="1"/>
      <c r="D292" s="1"/>
      <c r="E292" s="1"/>
      <c r="F292" s="1"/>
      <c r="G292" s="1"/>
    </row>
    <row r="293" spans="1:7">
      <c r="A293" s="1"/>
      <c r="B293" s="1"/>
      <c r="C293" s="1"/>
      <c r="D293" s="1"/>
      <c r="E293" s="1"/>
      <c r="F293" s="1"/>
      <c r="G293" s="1"/>
    </row>
    <row r="294" spans="1:7">
      <c r="A294" s="1"/>
      <c r="B294" s="1"/>
      <c r="C294" s="1"/>
      <c r="D294" s="1"/>
      <c r="E294" s="1"/>
      <c r="F294" s="1"/>
      <c r="G294" s="1"/>
    </row>
    <row r="295" spans="1:7">
      <c r="A295" s="1"/>
      <c r="B295" s="1"/>
      <c r="C295" s="1"/>
      <c r="D295" s="1"/>
      <c r="E295" s="1"/>
      <c r="F295" s="1"/>
      <c r="G295" s="1"/>
    </row>
    <row r="296" spans="1:7">
      <c r="A296" s="1"/>
      <c r="B296" s="1"/>
      <c r="C296" s="1"/>
      <c r="D296" s="1"/>
      <c r="E296" s="1"/>
      <c r="F296" s="1"/>
      <c r="G296" s="1"/>
    </row>
    <row r="297" spans="1:7">
      <c r="A297" s="1"/>
      <c r="B297" s="1"/>
      <c r="C297" s="1"/>
      <c r="D297" s="1"/>
      <c r="E297" s="1"/>
      <c r="F297" s="1"/>
      <c r="G297" s="1"/>
    </row>
    <row r="298" spans="1:7">
      <c r="A298" s="1"/>
      <c r="B298" s="1"/>
      <c r="C298" s="1"/>
      <c r="D298" s="1"/>
      <c r="E298" s="1"/>
      <c r="F298" s="1"/>
      <c r="G298" s="1"/>
    </row>
    <row r="299" spans="1:7">
      <c r="A299" s="1"/>
      <c r="B299" s="1"/>
      <c r="C299" s="1"/>
      <c r="D299" s="1"/>
      <c r="E299" s="1"/>
      <c r="F299" s="1"/>
      <c r="G299" s="1"/>
    </row>
    <row r="300" spans="1:7">
      <c r="A300" s="1"/>
      <c r="B300" s="1"/>
      <c r="C300" s="1"/>
      <c r="D300" s="1"/>
      <c r="E300" s="1"/>
      <c r="F300" s="1"/>
      <c r="G300" s="1"/>
    </row>
    <row r="301" spans="1:7">
      <c r="A301" s="1"/>
      <c r="B301" s="1"/>
      <c r="C301" s="1"/>
      <c r="D301" s="1"/>
      <c r="E301" s="1"/>
      <c r="F301" s="1"/>
      <c r="G301" s="1"/>
    </row>
    <row r="302" spans="1:7">
      <c r="A302" s="1"/>
      <c r="B302" s="1"/>
      <c r="C302" s="1"/>
      <c r="D302" s="1"/>
      <c r="E302" s="1"/>
      <c r="F302" s="1"/>
      <c r="G302" s="1"/>
    </row>
    <row r="303" spans="1:7">
      <c r="A303" s="1"/>
      <c r="B303" s="1"/>
      <c r="C303" s="1"/>
      <c r="D303" s="1"/>
      <c r="E303" s="1"/>
      <c r="F303" s="1"/>
      <c r="G303" s="1"/>
    </row>
    <row r="304" spans="1:7">
      <c r="A304" s="1"/>
      <c r="B304" s="1"/>
      <c r="C304" s="1"/>
      <c r="D304" s="1"/>
      <c r="E304" s="1"/>
      <c r="F304" s="1"/>
      <c r="G304" s="1"/>
    </row>
    <row r="305" spans="1:7">
      <c r="A305" s="1"/>
      <c r="B305" s="1"/>
      <c r="C305" s="1"/>
      <c r="D305" s="1"/>
      <c r="E305" s="1"/>
      <c r="F305" s="1"/>
      <c r="G305" s="1"/>
    </row>
    <row r="306" spans="1:7">
      <c r="A306" s="1"/>
      <c r="B306" s="1"/>
      <c r="C306" s="1"/>
      <c r="D306" s="1"/>
      <c r="E306" s="1"/>
      <c r="F306" s="1"/>
      <c r="G306" s="1"/>
    </row>
    <row r="307" spans="1:7">
      <c r="A307" s="1"/>
      <c r="B307" s="1"/>
      <c r="C307" s="1"/>
      <c r="D307" s="1"/>
      <c r="E307" s="1"/>
      <c r="F307" s="1"/>
      <c r="G307" s="1"/>
    </row>
    <row r="308" spans="1:7">
      <c r="A308" s="1"/>
      <c r="B308" s="1"/>
      <c r="C308" s="1"/>
      <c r="D308" s="1"/>
      <c r="E308" s="1"/>
      <c r="F308" s="1"/>
      <c r="G308" s="1"/>
    </row>
    <row r="309" spans="1:7">
      <c r="A309" s="1"/>
      <c r="B309" s="1"/>
      <c r="C309" s="1"/>
      <c r="D309" s="1"/>
      <c r="E309" s="1"/>
      <c r="F309" s="1"/>
      <c r="G309" s="1"/>
    </row>
    <row r="310" spans="1:7">
      <c r="A310" s="1"/>
      <c r="B310" s="1"/>
      <c r="C310" s="1"/>
      <c r="D310" s="1"/>
      <c r="E310" s="1"/>
      <c r="F310" s="1"/>
      <c r="G310" s="1"/>
    </row>
    <row r="311" spans="1:7">
      <c r="A311" s="1"/>
      <c r="B311" s="1"/>
      <c r="C311" s="1"/>
      <c r="D311" s="1"/>
      <c r="E311" s="1"/>
      <c r="F311" s="1"/>
      <c r="G311" s="1"/>
    </row>
    <row r="312" spans="1:7">
      <c r="A312" s="1"/>
      <c r="B312" s="1"/>
      <c r="C312" s="1"/>
      <c r="D312" s="1"/>
      <c r="E312" s="1"/>
      <c r="F312" s="1"/>
      <c r="G312" s="1"/>
    </row>
    <row r="313" spans="1:7">
      <c r="A313" s="1"/>
      <c r="B313" s="1"/>
      <c r="C313" s="1"/>
      <c r="D313" s="1"/>
      <c r="E313" s="1"/>
      <c r="F313" s="1"/>
      <c r="G313" s="1"/>
    </row>
    <row r="314" spans="1:7">
      <c r="A314" s="1"/>
      <c r="B314" s="1"/>
      <c r="C314" s="1"/>
      <c r="D314" s="1"/>
      <c r="E314" s="1"/>
      <c r="F314" s="1"/>
      <c r="G314" s="1"/>
    </row>
    <row r="315" spans="1:7">
      <c r="A315" s="1"/>
      <c r="B315" s="1"/>
      <c r="C315" s="1"/>
      <c r="D315" s="1"/>
      <c r="E315" s="1"/>
      <c r="F315" s="1"/>
      <c r="G315" s="1"/>
    </row>
    <row r="316" spans="1:7">
      <c r="A316" s="1"/>
      <c r="B316" s="1"/>
      <c r="C316" s="1"/>
      <c r="D316" s="1"/>
      <c r="E316" s="1"/>
      <c r="F316" s="1"/>
      <c r="G316" s="1"/>
    </row>
    <row r="317" spans="1:7">
      <c r="A317" s="1"/>
      <c r="B317" s="1"/>
      <c r="C317" s="1"/>
      <c r="D317" s="1"/>
      <c r="E317" s="1"/>
      <c r="F317" s="1"/>
      <c r="G317" s="1"/>
    </row>
    <row r="318" spans="1:7">
      <c r="A318" s="1"/>
      <c r="B318" s="1"/>
      <c r="C318" s="1"/>
      <c r="D318" s="1"/>
      <c r="E318" s="1"/>
      <c r="F318" s="1"/>
      <c r="G318" s="1"/>
    </row>
    <row r="319" spans="1:7">
      <c r="A319" s="1"/>
      <c r="B319" s="1"/>
      <c r="C319" s="1"/>
      <c r="D319" s="1"/>
      <c r="E319" s="1"/>
      <c r="F319" s="1"/>
      <c r="G319" s="1"/>
    </row>
    <row r="320" spans="1:7">
      <c r="A320" s="1"/>
      <c r="B320" s="1"/>
      <c r="C320" s="1"/>
      <c r="D320" s="1"/>
      <c r="E320" s="1"/>
      <c r="F320" s="1"/>
      <c r="G320" s="1"/>
    </row>
    <row r="321" spans="1:7">
      <c r="A321" s="1"/>
      <c r="B321" s="1"/>
      <c r="C321" s="1"/>
      <c r="D321" s="1"/>
      <c r="E321" s="1"/>
      <c r="F321" s="1"/>
      <c r="G321" s="1"/>
    </row>
    <row r="322" spans="1:7">
      <c r="A322" s="1"/>
      <c r="B322" s="1"/>
      <c r="C322" s="1"/>
      <c r="D322" s="1"/>
      <c r="E322" s="1"/>
      <c r="F322" s="1"/>
      <c r="G322" s="1"/>
    </row>
    <row r="323" spans="1:7">
      <c r="A323" s="1"/>
      <c r="B323" s="1"/>
      <c r="C323" s="1"/>
      <c r="D323" s="1"/>
      <c r="E323" s="1"/>
      <c r="F323" s="1"/>
      <c r="G323" s="1"/>
    </row>
    <row r="324" spans="1:7">
      <c r="A324" s="1"/>
      <c r="B324" s="1"/>
      <c r="C324" s="1"/>
      <c r="D324" s="1"/>
      <c r="E324" s="1"/>
      <c r="F324" s="1"/>
      <c r="G324" s="1"/>
    </row>
    <row r="325" spans="1:7">
      <c r="A325" s="1"/>
      <c r="B325" s="1"/>
      <c r="C325" s="1"/>
      <c r="D325" s="1"/>
      <c r="E325" s="1"/>
      <c r="F325" s="1"/>
      <c r="G325" s="1"/>
    </row>
    <row r="326" spans="1:7">
      <c r="A326" s="1"/>
      <c r="B326" s="1"/>
      <c r="C326" s="1"/>
      <c r="D326" s="1"/>
      <c r="E326" s="1"/>
      <c r="F326" s="1"/>
      <c r="G326" s="1"/>
    </row>
    <row r="327" spans="1:7">
      <c r="A327" s="1"/>
      <c r="B327" s="1"/>
      <c r="C327" s="1"/>
      <c r="D327" s="1"/>
      <c r="E327" s="1"/>
      <c r="F327" s="1"/>
      <c r="G327" s="1"/>
    </row>
    <row r="328" spans="1:7">
      <c r="A328" s="1"/>
      <c r="B328" s="1"/>
      <c r="C328" s="1"/>
      <c r="D328" s="1"/>
      <c r="E328" s="1"/>
      <c r="F328" s="1"/>
      <c r="G328" s="1"/>
    </row>
    <row r="329" spans="1:7">
      <c r="A329" s="1"/>
      <c r="B329" s="1"/>
      <c r="C329" s="1"/>
      <c r="D329" s="1"/>
      <c r="E329" s="1"/>
      <c r="F329" s="1"/>
      <c r="G329" s="1"/>
    </row>
    <row r="330" spans="1:7">
      <c r="A330" s="1"/>
      <c r="B330" s="1"/>
      <c r="C330" s="1"/>
      <c r="D330" s="1"/>
      <c r="E330" s="1"/>
      <c r="F330" s="1"/>
      <c r="G330" s="1"/>
    </row>
    <row r="331" spans="1:7">
      <c r="A331" s="1"/>
      <c r="B331" s="1"/>
      <c r="C331" s="1"/>
      <c r="D331" s="1"/>
      <c r="E331" s="1"/>
      <c r="F331" s="1"/>
      <c r="G331" s="1"/>
    </row>
    <row r="332" spans="1:7">
      <c r="A332" s="1"/>
      <c r="B332" s="1"/>
      <c r="C332" s="1"/>
      <c r="D332" s="1"/>
      <c r="E332" s="1"/>
      <c r="F332" s="1"/>
      <c r="G332" s="1"/>
    </row>
    <row r="333" spans="1:7">
      <c r="A333" s="1"/>
      <c r="B333" s="1"/>
      <c r="C333" s="1"/>
      <c r="D333" s="1"/>
      <c r="E333" s="1"/>
      <c r="F333" s="1"/>
      <c r="G333" s="1"/>
    </row>
    <row r="334" spans="1:7">
      <c r="A334" s="1"/>
      <c r="B334" s="1"/>
      <c r="C334" s="1"/>
      <c r="D334" s="1"/>
      <c r="E334" s="1"/>
      <c r="F334" s="1"/>
      <c r="G334" s="1"/>
    </row>
    <row r="335" spans="1:7">
      <c r="A335" s="1"/>
      <c r="B335" s="1"/>
      <c r="C335" s="1"/>
      <c r="D335" s="1"/>
      <c r="E335" s="1"/>
      <c r="F335" s="1"/>
      <c r="G335" s="1"/>
    </row>
    <row r="336" spans="1:7">
      <c r="A336" s="1"/>
      <c r="B336" s="1"/>
      <c r="C336" s="1"/>
      <c r="D336" s="1"/>
      <c r="E336" s="1"/>
      <c r="F336" s="1"/>
      <c r="G336" s="1"/>
    </row>
    <row r="337" spans="1:7">
      <c r="A337" s="1"/>
      <c r="B337" s="1"/>
      <c r="C337" s="1"/>
      <c r="D337" s="1"/>
      <c r="E337" s="1"/>
      <c r="F337" s="1"/>
      <c r="G337" s="1"/>
    </row>
    <row r="338" spans="1:7">
      <c r="A338" s="1"/>
      <c r="B338" s="1"/>
      <c r="C338" s="1"/>
      <c r="D338" s="1"/>
      <c r="E338" s="1"/>
      <c r="F338" s="1"/>
      <c r="G338" s="1"/>
    </row>
    <row r="339" spans="1:7">
      <c r="A339" s="1"/>
      <c r="B339" s="1"/>
      <c r="C339" s="1"/>
      <c r="D339" s="1"/>
      <c r="E339" s="1"/>
      <c r="F339" s="1"/>
      <c r="G339" s="1"/>
    </row>
    <row r="340" spans="1:7">
      <c r="A340" s="1"/>
      <c r="B340" s="1"/>
      <c r="C340" s="1"/>
      <c r="D340" s="1"/>
      <c r="E340" s="1"/>
      <c r="F340" s="1"/>
      <c r="G340" s="1"/>
    </row>
    <row r="341" spans="1:7">
      <c r="A341" s="1"/>
      <c r="B341" s="1"/>
      <c r="C341" s="1"/>
      <c r="D341" s="1"/>
      <c r="E341" s="1"/>
      <c r="F341" s="1"/>
      <c r="G341" s="1"/>
    </row>
    <row r="342" spans="1:7">
      <c r="A342" s="1"/>
      <c r="B342" s="1"/>
      <c r="C342" s="1"/>
      <c r="D342" s="1"/>
      <c r="E342" s="1"/>
      <c r="F342" s="1"/>
      <c r="G342" s="1"/>
    </row>
    <row r="343" spans="1:7">
      <c r="A343" s="1"/>
      <c r="B343" s="1"/>
      <c r="C343" s="1"/>
      <c r="D343" s="1"/>
      <c r="E343" s="1"/>
      <c r="F343" s="1"/>
      <c r="G343" s="1"/>
    </row>
    <row r="344" spans="1:7">
      <c r="A344" s="1"/>
      <c r="B344" s="1"/>
      <c r="C344" s="1"/>
      <c r="D344" s="1"/>
      <c r="E344" s="1"/>
      <c r="F344" s="1"/>
      <c r="G344" s="1"/>
    </row>
    <row r="345" spans="1:7">
      <c r="A345" s="1"/>
      <c r="B345" s="1"/>
      <c r="C345" s="1"/>
      <c r="D345" s="1"/>
      <c r="E345" s="1"/>
      <c r="F345" s="1"/>
      <c r="G345" s="1"/>
    </row>
    <row r="346" spans="1:7">
      <c r="A346" s="1"/>
      <c r="B346" s="1"/>
      <c r="C346" s="1"/>
      <c r="D346" s="1"/>
      <c r="E346" s="1"/>
      <c r="F346" s="1"/>
      <c r="G346" s="1"/>
    </row>
    <row r="347" spans="1:7">
      <c r="A347" s="1"/>
      <c r="B347" s="1"/>
      <c r="C347" s="1"/>
      <c r="D347" s="1"/>
      <c r="E347" s="1"/>
      <c r="F347" s="1"/>
      <c r="G347" s="1"/>
    </row>
    <row r="348" spans="1:7">
      <c r="A348" s="1"/>
      <c r="B348" s="1"/>
      <c r="C348" s="1"/>
      <c r="D348" s="1"/>
      <c r="E348" s="1"/>
      <c r="F348" s="1"/>
      <c r="G348" s="1"/>
    </row>
    <row r="349" spans="1:7">
      <c r="A349" s="1"/>
      <c r="B349" s="1"/>
      <c r="C349" s="1"/>
      <c r="D349" s="1"/>
      <c r="E349" s="1"/>
      <c r="F349" s="1"/>
      <c r="G349" s="1"/>
    </row>
    <row r="350" spans="1:7">
      <c r="A350" s="1"/>
      <c r="B350" s="1"/>
      <c r="C350" s="1"/>
      <c r="D350" s="1"/>
      <c r="E350" s="1"/>
      <c r="F350" s="1"/>
      <c r="G350" s="1"/>
    </row>
    <row r="351" spans="1:7">
      <c r="A351" s="1"/>
      <c r="B351" s="1"/>
      <c r="C351" s="1"/>
      <c r="D351" s="1"/>
      <c r="E351" s="1"/>
      <c r="F351" s="1"/>
      <c r="G351" s="1"/>
    </row>
    <row r="352" spans="1:7">
      <c r="A352" s="1"/>
      <c r="B352" s="1"/>
      <c r="C352" s="1"/>
      <c r="D352" s="1"/>
      <c r="E352" s="1"/>
      <c r="F352" s="1"/>
      <c r="G352" s="1"/>
    </row>
    <row r="353" spans="1:7">
      <c r="A353" s="1"/>
      <c r="B353" s="1"/>
      <c r="C353" s="1"/>
      <c r="D353" s="1"/>
      <c r="E353" s="1"/>
      <c r="F353" s="1"/>
      <c r="G353" s="1"/>
    </row>
    <row r="354" spans="1:7">
      <c r="A354" s="1"/>
      <c r="B354" s="1"/>
      <c r="C354" s="1"/>
      <c r="D354" s="1"/>
      <c r="E354" s="1"/>
      <c r="F354" s="1"/>
      <c r="G354" s="1"/>
    </row>
    <row r="355" spans="1:7">
      <c r="A355" s="1"/>
      <c r="B355" s="1"/>
      <c r="C355" s="1"/>
      <c r="D355" s="1"/>
      <c r="E355" s="1"/>
      <c r="F355" s="1"/>
      <c r="G355" s="1"/>
    </row>
    <row r="356" spans="1:7">
      <c r="A356" s="1"/>
      <c r="B356" s="1"/>
      <c r="C356" s="1"/>
      <c r="D356" s="1"/>
      <c r="E356" s="1"/>
      <c r="F356" s="1"/>
      <c r="G356" s="1"/>
    </row>
    <row r="357" spans="1:7">
      <c r="A357" s="1"/>
      <c r="B357" s="1"/>
      <c r="C357" s="1"/>
      <c r="D357" s="1"/>
      <c r="E357" s="1"/>
      <c r="F357" s="1"/>
      <c r="G357" s="1"/>
    </row>
    <row r="358" spans="1:7">
      <c r="A358" s="1"/>
      <c r="B358" s="1"/>
      <c r="C358" s="1"/>
      <c r="D358" s="1"/>
      <c r="E358" s="1"/>
      <c r="F358" s="1"/>
      <c r="G358" s="1"/>
    </row>
    <row r="359" spans="1:7">
      <c r="A359" s="1"/>
      <c r="B359" s="1"/>
      <c r="C359" s="1"/>
      <c r="D359" s="1"/>
      <c r="E359" s="1"/>
      <c r="F359" s="1"/>
      <c r="G359" s="1"/>
    </row>
    <row r="360" spans="1:7">
      <c r="A360" s="1"/>
      <c r="B360" s="1"/>
      <c r="C360" s="1"/>
      <c r="D360" s="1"/>
      <c r="E360" s="1"/>
      <c r="F360" s="1"/>
      <c r="G360" s="1"/>
    </row>
    <row r="361" spans="1:7">
      <c r="A361" s="1"/>
      <c r="B361" s="1"/>
      <c r="C361" s="1"/>
      <c r="D361" s="1"/>
      <c r="E361" s="1"/>
      <c r="F361" s="1"/>
      <c r="G361" s="1"/>
    </row>
    <row r="362" spans="1:7">
      <c r="A362" s="1"/>
      <c r="B362" s="1"/>
      <c r="C362" s="1"/>
      <c r="D362" s="1"/>
      <c r="E362" s="1"/>
      <c r="F362" s="1"/>
      <c r="G362" s="1"/>
    </row>
    <row r="363" spans="1:7">
      <c r="A363" s="1"/>
      <c r="B363" s="1"/>
      <c r="C363" s="1"/>
      <c r="D363" s="1"/>
      <c r="E363" s="1"/>
      <c r="F363" s="1"/>
      <c r="G363" s="1"/>
    </row>
    <row r="364" spans="1:7">
      <c r="A364" s="1"/>
      <c r="B364" s="1"/>
      <c r="C364" s="1"/>
      <c r="D364" s="1"/>
      <c r="E364" s="1"/>
      <c r="F364" s="1"/>
      <c r="G364" s="1"/>
    </row>
    <row r="365" spans="1:7">
      <c r="A365" s="1"/>
      <c r="B365" s="1"/>
      <c r="C365" s="1"/>
      <c r="D365" s="1"/>
      <c r="E365" s="1"/>
      <c r="F365" s="1"/>
      <c r="G365" s="1"/>
    </row>
    <row r="366" spans="1:7">
      <c r="A366" s="1"/>
      <c r="B366" s="1"/>
      <c r="C366" s="1"/>
      <c r="D366" s="1"/>
      <c r="E366" s="1"/>
      <c r="F366" s="1"/>
      <c r="G366" s="1"/>
    </row>
    <row r="367" spans="1:7">
      <c r="A367" s="1"/>
      <c r="B367" s="1"/>
      <c r="C367" s="1"/>
      <c r="D367" s="1"/>
      <c r="E367" s="1"/>
      <c r="F367" s="1"/>
      <c r="G367" s="1"/>
    </row>
    <row r="368" spans="1:7">
      <c r="A368" s="1"/>
      <c r="B368" s="1"/>
      <c r="C368" s="1"/>
      <c r="D368" s="1"/>
      <c r="E368" s="1"/>
      <c r="F368" s="1"/>
      <c r="G368" s="1"/>
    </row>
    <row r="369" spans="1:7">
      <c r="A369" s="1"/>
      <c r="B369" s="1"/>
      <c r="C369" s="1"/>
      <c r="D369" s="1"/>
      <c r="E369" s="1"/>
      <c r="F369" s="1"/>
      <c r="G369" s="1"/>
    </row>
    <row r="370" spans="1:7">
      <c r="A370" s="1"/>
      <c r="B370" s="1"/>
      <c r="C370" s="1"/>
      <c r="D370" s="1"/>
      <c r="E370" s="1"/>
      <c r="F370" s="1"/>
      <c r="G370" s="1"/>
    </row>
    <row r="371" spans="1:7">
      <c r="A371" s="1"/>
      <c r="B371" s="1"/>
      <c r="C371" s="1"/>
      <c r="D371" s="1"/>
      <c r="E371" s="1"/>
      <c r="F371" s="1"/>
      <c r="G371" s="1"/>
    </row>
    <row r="372" spans="1:7">
      <c r="A372" s="1"/>
      <c r="B372" s="1"/>
      <c r="C372" s="1"/>
      <c r="D372" s="1"/>
      <c r="E372" s="1"/>
      <c r="F372" s="1"/>
      <c r="G372" s="1"/>
    </row>
    <row r="373" spans="1:7">
      <c r="A373" s="1"/>
      <c r="B373" s="1"/>
      <c r="C373" s="1"/>
      <c r="D373" s="1"/>
      <c r="E373" s="1"/>
      <c r="F373" s="1"/>
      <c r="G373" s="1"/>
    </row>
    <row r="374" spans="1:7">
      <c r="A374" s="1"/>
      <c r="B374" s="1"/>
      <c r="C374" s="1"/>
      <c r="D374" s="1"/>
      <c r="E374" s="1"/>
      <c r="F374" s="1"/>
      <c r="G374" s="1"/>
    </row>
    <row r="375" spans="1:7">
      <c r="A375" s="1"/>
      <c r="B375" s="1"/>
      <c r="C375" s="1"/>
      <c r="D375" s="1"/>
      <c r="E375" s="1"/>
      <c r="F375" s="1"/>
      <c r="G375" s="1"/>
    </row>
    <row r="376" spans="1:7">
      <c r="A376" s="1"/>
      <c r="B376" s="1"/>
      <c r="C376" s="1"/>
      <c r="D376" s="1"/>
      <c r="E376" s="1"/>
      <c r="F376" s="1"/>
      <c r="G376" s="1"/>
    </row>
    <row r="377" spans="1:7">
      <c r="A377" s="1"/>
      <c r="B377" s="1"/>
      <c r="C377" s="1"/>
      <c r="D377" s="1"/>
      <c r="E377" s="1"/>
      <c r="F377" s="1"/>
      <c r="G377" s="1"/>
    </row>
    <row r="378" spans="1:7">
      <c r="A378" s="1"/>
      <c r="B378" s="1"/>
      <c r="C378" s="1"/>
      <c r="D378" s="1"/>
      <c r="E378" s="1"/>
      <c r="F378" s="1"/>
      <c r="G378" s="1"/>
    </row>
    <row r="379" spans="1:7">
      <c r="A379" s="1"/>
      <c r="B379" s="1"/>
      <c r="C379" s="1"/>
      <c r="D379" s="1"/>
      <c r="E379" s="1"/>
      <c r="F379" s="1"/>
      <c r="G379" s="1"/>
    </row>
    <row r="380" spans="1:7">
      <c r="A380" s="1"/>
      <c r="B380" s="1"/>
      <c r="C380" s="1"/>
      <c r="D380" s="1"/>
      <c r="E380" s="1"/>
      <c r="F380" s="1"/>
      <c r="G380" s="1"/>
    </row>
    <row r="381" spans="1:7">
      <c r="A381" s="1"/>
      <c r="B381" s="1"/>
      <c r="C381" s="1"/>
      <c r="D381" s="1"/>
      <c r="E381" s="1"/>
      <c r="F381" s="1"/>
      <c r="G381" s="1"/>
    </row>
    <row r="382" spans="1:7">
      <c r="A382" s="1"/>
      <c r="B382" s="1"/>
      <c r="C382" s="1"/>
      <c r="D382" s="1"/>
      <c r="E382" s="1"/>
      <c r="F382" s="1"/>
      <c r="G382" s="1"/>
    </row>
    <row r="383" spans="1:7">
      <c r="A383" s="1"/>
      <c r="B383" s="1"/>
      <c r="C383" s="1"/>
      <c r="D383" s="1"/>
      <c r="E383" s="1"/>
      <c r="F383" s="1"/>
      <c r="G383" s="1"/>
    </row>
    <row r="384" spans="1:7">
      <c r="A384" s="1"/>
      <c r="B384" s="1"/>
      <c r="C384" s="1"/>
      <c r="D384" s="1"/>
      <c r="E384" s="1"/>
      <c r="F384" s="1"/>
      <c r="G384" s="1"/>
    </row>
    <row r="385" spans="1:7">
      <c r="A385" s="1"/>
      <c r="B385" s="1"/>
      <c r="C385" s="1"/>
      <c r="D385" s="1"/>
      <c r="E385" s="1"/>
      <c r="F385" s="1"/>
      <c r="G385" s="1"/>
    </row>
    <row r="386" spans="1:7">
      <c r="A386" s="1"/>
      <c r="B386" s="1"/>
      <c r="C386" s="1"/>
      <c r="D386" s="1"/>
      <c r="E386" s="1"/>
      <c r="F386" s="1"/>
      <c r="G386" s="1"/>
    </row>
    <row r="387" spans="1:7">
      <c r="A387" s="1"/>
      <c r="B387" s="1"/>
      <c r="C387" s="1"/>
      <c r="D387" s="1"/>
      <c r="E387" s="1"/>
      <c r="F387" s="1"/>
      <c r="G387" s="1"/>
    </row>
    <row r="388" spans="1:7">
      <c r="A388" s="1"/>
      <c r="B388" s="1"/>
      <c r="C388" s="1"/>
      <c r="D388" s="1"/>
      <c r="E388" s="1"/>
      <c r="F388" s="1"/>
      <c r="G388" s="1"/>
    </row>
    <row r="389" spans="1:7">
      <c r="A389" s="1"/>
      <c r="B389" s="1"/>
      <c r="C389" s="1"/>
      <c r="D389" s="1"/>
      <c r="E389" s="1"/>
      <c r="F389" s="1"/>
      <c r="G389" s="1"/>
    </row>
    <row r="390" spans="1:7">
      <c r="A390" s="1"/>
      <c r="B390" s="1"/>
      <c r="C390" s="1"/>
      <c r="D390" s="1"/>
      <c r="E390" s="1"/>
      <c r="F390" s="1"/>
      <c r="G390" s="1"/>
    </row>
    <row r="391" spans="1:7">
      <c r="A391" s="1"/>
      <c r="B391" s="1"/>
      <c r="C391" s="1"/>
      <c r="D391" s="1"/>
      <c r="E391" s="1"/>
      <c r="F391" s="1"/>
      <c r="G391" s="1"/>
    </row>
    <row r="392" spans="1:7">
      <c r="A392" s="1"/>
      <c r="B392" s="1"/>
      <c r="C392" s="1"/>
      <c r="D392" s="1"/>
      <c r="E392" s="1"/>
      <c r="F392" s="1"/>
      <c r="G392" s="1"/>
    </row>
    <row r="393" spans="1:7">
      <c r="A393" s="1"/>
      <c r="B393" s="1"/>
      <c r="C393" s="1"/>
      <c r="D393" s="1"/>
      <c r="E393" s="1"/>
      <c r="F393" s="1"/>
      <c r="G393" s="1"/>
    </row>
    <row r="394" spans="1:7">
      <c r="A394" s="1"/>
      <c r="B394" s="1"/>
      <c r="C394" s="1"/>
      <c r="D394" s="1"/>
      <c r="E394" s="1"/>
      <c r="F394" s="1"/>
      <c r="G394" s="1"/>
    </row>
    <row r="395" spans="1:7">
      <c r="A395" s="1"/>
      <c r="B395" s="1"/>
      <c r="C395" s="1"/>
      <c r="D395" s="1"/>
      <c r="E395" s="1"/>
      <c r="F395" s="1"/>
      <c r="G395" s="1"/>
    </row>
    <row r="396" spans="1:7">
      <c r="A396" s="1"/>
      <c r="B396" s="1"/>
      <c r="C396" s="1"/>
      <c r="D396" s="1"/>
      <c r="E396" s="1"/>
      <c r="F396" s="1"/>
      <c r="G396" s="1"/>
    </row>
    <row r="397" spans="1:7">
      <c r="A397" s="1"/>
      <c r="B397" s="1"/>
      <c r="C397" s="1"/>
      <c r="D397" s="1"/>
      <c r="E397" s="1"/>
      <c r="F397" s="1"/>
      <c r="G397" s="1"/>
    </row>
    <row r="398" spans="1:7">
      <c r="A398" s="1"/>
      <c r="B398" s="1"/>
      <c r="C398" s="1"/>
      <c r="D398" s="1"/>
      <c r="E398" s="1"/>
      <c r="F398" s="1"/>
      <c r="G398" s="1"/>
    </row>
    <row r="399" spans="1:7">
      <c r="A399" s="1"/>
      <c r="B399" s="1"/>
      <c r="C399" s="1"/>
      <c r="D399" s="1"/>
      <c r="E399" s="1"/>
      <c r="F399" s="1"/>
      <c r="G399" s="1"/>
    </row>
    <row r="400" spans="1:7">
      <c r="A400" s="1"/>
      <c r="B400" s="1"/>
      <c r="C400" s="1"/>
      <c r="D400" s="1"/>
      <c r="E400" s="1"/>
      <c r="F400" s="1"/>
      <c r="G400" s="1"/>
    </row>
    <row r="401" spans="1:7">
      <c r="A401" s="1"/>
      <c r="B401" s="1"/>
      <c r="C401" s="1"/>
      <c r="D401" s="1"/>
      <c r="E401" s="1"/>
      <c r="F401" s="1"/>
      <c r="G401" s="1"/>
    </row>
    <row r="402" spans="1:7">
      <c r="A402" s="1"/>
      <c r="B402" s="1"/>
      <c r="C402" s="1"/>
      <c r="D402" s="1"/>
      <c r="E402" s="1"/>
      <c r="F402" s="1"/>
      <c r="G402" s="1"/>
    </row>
    <row r="403" spans="1:7">
      <c r="A403" s="1"/>
      <c r="B403" s="1"/>
      <c r="C403" s="1"/>
      <c r="D403" s="1"/>
      <c r="E403" s="1"/>
      <c r="F403" s="1"/>
      <c r="G403" s="1"/>
    </row>
    <row r="404" spans="1:7">
      <c r="A404" s="1"/>
      <c r="B404" s="1"/>
      <c r="C404" s="1"/>
      <c r="D404" s="1"/>
      <c r="E404" s="1"/>
      <c r="F404" s="1"/>
      <c r="G404" s="1"/>
    </row>
    <row r="405" spans="1:7">
      <c r="A405" s="1"/>
      <c r="B405" s="1"/>
      <c r="C405" s="1"/>
      <c r="D405" s="1"/>
      <c r="E405" s="1"/>
      <c r="F405" s="1"/>
      <c r="G405" s="1"/>
    </row>
    <row r="406" spans="1:7">
      <c r="A406" s="1"/>
      <c r="B406" s="1"/>
      <c r="C406" s="1"/>
      <c r="D406" s="1"/>
      <c r="E406" s="1"/>
      <c r="F406" s="1"/>
      <c r="G406" s="1"/>
    </row>
    <row r="407" spans="1:7">
      <c r="A407" s="1"/>
      <c r="B407" s="1"/>
      <c r="C407" s="1"/>
      <c r="D407" s="1"/>
      <c r="E407" s="1"/>
      <c r="F407" s="1"/>
      <c r="G407" s="1"/>
    </row>
    <row r="408" spans="1:7">
      <c r="A408" s="1"/>
      <c r="B408" s="1"/>
      <c r="C408" s="1"/>
      <c r="D408" s="1"/>
      <c r="E408" s="1"/>
      <c r="F408" s="1"/>
      <c r="G408" s="1"/>
    </row>
    <row r="409" spans="1:7">
      <c r="A409" s="1"/>
      <c r="B409" s="1"/>
      <c r="C409" s="1"/>
      <c r="D409" s="1"/>
      <c r="E409" s="1"/>
      <c r="F409" s="1"/>
      <c r="G409" s="1"/>
    </row>
    <row r="410" spans="1:7">
      <c r="A410" s="1"/>
      <c r="B410" s="1"/>
      <c r="C410" s="1"/>
      <c r="D410" s="1"/>
      <c r="E410" s="1"/>
      <c r="F410" s="1"/>
      <c r="G410" s="1"/>
    </row>
    <row r="411" spans="1:7">
      <c r="A411" s="1"/>
      <c r="B411" s="1"/>
      <c r="C411" s="1"/>
      <c r="D411" s="1"/>
      <c r="E411" s="1"/>
      <c r="F411" s="1"/>
      <c r="G411" s="1"/>
    </row>
    <row r="412" spans="1:7">
      <c r="A412" s="1"/>
      <c r="B412" s="1"/>
      <c r="C412" s="1"/>
      <c r="D412" s="1"/>
      <c r="E412" s="1"/>
      <c r="F412" s="1"/>
      <c r="G412" s="1"/>
    </row>
    <row r="413" spans="1:7">
      <c r="A413" s="1"/>
      <c r="B413" s="1"/>
      <c r="C413" s="1"/>
      <c r="D413" s="1"/>
      <c r="E413" s="1"/>
      <c r="F413" s="1"/>
      <c r="G413" s="1"/>
    </row>
    <row r="414" spans="1:7">
      <c r="A414" s="1"/>
      <c r="B414" s="1"/>
      <c r="C414" s="1"/>
      <c r="D414" s="1"/>
      <c r="E414" s="1"/>
      <c r="F414" s="1"/>
      <c r="G414" s="1"/>
    </row>
    <row r="415" spans="1:7">
      <c r="A415" s="1"/>
      <c r="B415" s="1"/>
      <c r="C415" s="1"/>
      <c r="D415" s="1"/>
      <c r="E415" s="1"/>
      <c r="F415" s="1"/>
      <c r="G415" s="1"/>
    </row>
    <row r="416" spans="1:7">
      <c r="A416" s="1"/>
      <c r="B416" s="1"/>
      <c r="C416" s="1"/>
      <c r="D416" s="1"/>
      <c r="E416" s="1"/>
      <c r="F416" s="1"/>
      <c r="G416" s="1"/>
    </row>
    <row r="417" spans="1:7">
      <c r="A417" s="1"/>
      <c r="B417" s="1"/>
      <c r="C417" s="1"/>
      <c r="D417" s="1"/>
      <c r="E417" s="1"/>
      <c r="F417" s="1"/>
      <c r="G417" s="1"/>
    </row>
    <row r="418" spans="1:7">
      <c r="A418" s="1"/>
      <c r="B418" s="1"/>
      <c r="C418" s="1"/>
      <c r="D418" s="1"/>
      <c r="E418" s="1"/>
      <c r="F418" s="1"/>
      <c r="G418" s="1"/>
    </row>
    <row r="419" spans="1:7">
      <c r="A419" s="1"/>
      <c r="B419" s="1"/>
      <c r="C419" s="1"/>
      <c r="D419" s="1"/>
      <c r="E419" s="1"/>
      <c r="F419" s="1"/>
      <c r="G419" s="1"/>
    </row>
    <row r="420" spans="1:7">
      <c r="A420" s="1"/>
      <c r="B420" s="1"/>
      <c r="C420" s="1"/>
      <c r="D420" s="1"/>
      <c r="E420" s="1"/>
      <c r="F420" s="1"/>
      <c r="G420" s="1"/>
    </row>
    <row r="421" spans="1:7">
      <c r="A421" s="1"/>
      <c r="B421" s="1"/>
      <c r="C421" s="1"/>
      <c r="D421" s="1"/>
      <c r="E421" s="1"/>
      <c r="F421" s="1"/>
      <c r="G421" s="1"/>
    </row>
    <row r="422" spans="1:7">
      <c r="A422" s="1"/>
      <c r="B422" s="1"/>
      <c r="C422" s="1"/>
      <c r="D422" s="1"/>
      <c r="E422" s="1"/>
      <c r="F422" s="1"/>
      <c r="G422" s="1"/>
    </row>
    <row r="423" spans="1:7">
      <c r="A423" s="1"/>
      <c r="B423" s="1"/>
      <c r="C423" s="1"/>
      <c r="D423" s="1"/>
      <c r="E423" s="1"/>
      <c r="F423" s="1"/>
      <c r="G423" s="1"/>
    </row>
    <row r="424" spans="1:7">
      <c r="A424" s="1"/>
      <c r="B424" s="1"/>
      <c r="C424" s="1"/>
      <c r="D424" s="1"/>
      <c r="E424" s="1"/>
      <c r="F424" s="1"/>
      <c r="G424" s="1"/>
    </row>
    <row r="425" spans="1:7">
      <c r="A425" s="1"/>
      <c r="B425" s="1"/>
      <c r="C425" s="1"/>
      <c r="D425" s="1"/>
      <c r="E425" s="1"/>
      <c r="F425" s="1"/>
      <c r="G425" s="1"/>
    </row>
    <row r="426" spans="1:7">
      <c r="A426" s="1"/>
      <c r="B426" s="1"/>
      <c r="C426" s="1"/>
      <c r="D426" s="1"/>
      <c r="E426" s="1"/>
      <c r="F426" s="1"/>
      <c r="G426" s="1"/>
    </row>
    <row r="427" spans="1:7">
      <c r="A427" s="1"/>
      <c r="B427" s="1"/>
      <c r="C427" s="1"/>
      <c r="D427" s="1"/>
      <c r="E427" s="1"/>
      <c r="F427" s="1"/>
      <c r="G427" s="1"/>
    </row>
    <row r="428" spans="1:7">
      <c r="A428" s="1"/>
      <c r="B428" s="1"/>
      <c r="C428" s="1"/>
      <c r="D428" s="1"/>
      <c r="E428" s="1"/>
      <c r="F428" s="1"/>
      <c r="G428" s="1"/>
    </row>
    <row r="429" spans="1:7">
      <c r="A429" s="1"/>
      <c r="B429" s="1"/>
      <c r="C429" s="1"/>
      <c r="D429" s="1"/>
      <c r="E429" s="1"/>
      <c r="F429" s="1"/>
      <c r="G429" s="1"/>
    </row>
    <row r="430" spans="1:7">
      <c r="A430" s="1"/>
      <c r="B430" s="1"/>
      <c r="C430" s="1"/>
      <c r="D430" s="1"/>
      <c r="E430" s="1"/>
      <c r="F430" s="1"/>
      <c r="G430" s="1"/>
    </row>
    <row r="431" spans="1:7">
      <c r="A431" s="1"/>
      <c r="B431" s="1"/>
      <c r="C431" s="1"/>
      <c r="D431" s="1"/>
      <c r="E431" s="1"/>
      <c r="F431" s="1"/>
      <c r="G431" s="1"/>
    </row>
    <row r="432" spans="1:7">
      <c r="A432" s="1"/>
      <c r="B432" s="1"/>
      <c r="C432" s="1"/>
      <c r="D432" s="1"/>
      <c r="E432" s="1"/>
      <c r="F432" s="1"/>
      <c r="G432" s="1"/>
    </row>
    <row r="433" spans="1:7">
      <c r="A433" s="1"/>
      <c r="B433" s="1"/>
      <c r="C433" s="1"/>
      <c r="D433" s="1"/>
      <c r="E433" s="1"/>
      <c r="F433" s="1"/>
      <c r="G433" s="1"/>
    </row>
    <row r="434" spans="1:7">
      <c r="A434" s="1"/>
      <c r="B434" s="1"/>
      <c r="C434" s="1"/>
      <c r="D434" s="1"/>
      <c r="E434" s="1"/>
      <c r="F434" s="1"/>
      <c r="G434" s="1"/>
    </row>
    <row r="435" spans="1:7">
      <c r="A435" s="1"/>
      <c r="B435" s="1"/>
      <c r="C435" s="1"/>
      <c r="D435" s="1"/>
      <c r="E435" s="1"/>
      <c r="F435" s="1"/>
      <c r="G435" s="1"/>
    </row>
    <row r="436" spans="1:7">
      <c r="A436" s="1"/>
      <c r="B436" s="1"/>
      <c r="C436" s="1"/>
      <c r="D436" s="1"/>
      <c r="E436" s="1"/>
      <c r="F436" s="1"/>
      <c r="G436" s="1"/>
    </row>
    <row r="437" spans="1:7">
      <c r="A437" s="1"/>
      <c r="B437" s="1"/>
      <c r="C437" s="1"/>
      <c r="D437" s="1"/>
      <c r="E437" s="1"/>
      <c r="F437" s="1"/>
      <c r="G437" s="1"/>
    </row>
    <row r="438" spans="1:7">
      <c r="A438" s="1"/>
      <c r="B438" s="1"/>
      <c r="C438" s="1"/>
      <c r="D438" s="1"/>
      <c r="E438" s="1"/>
      <c r="F438" s="1"/>
      <c r="G438" s="1"/>
    </row>
    <row r="439" spans="1:7">
      <c r="A439" s="1"/>
      <c r="B439" s="1"/>
      <c r="C439" s="1"/>
      <c r="D439" s="1"/>
      <c r="E439" s="1"/>
      <c r="F439" s="1"/>
      <c r="G439" s="1"/>
    </row>
    <row r="440" spans="1:7">
      <c r="A440" s="1"/>
      <c r="B440" s="1"/>
      <c r="C440" s="1"/>
      <c r="D440" s="1"/>
      <c r="E440" s="1"/>
      <c r="F440" s="1"/>
      <c r="G440" s="1"/>
    </row>
    <row r="441" spans="1:7">
      <c r="A441" s="1"/>
      <c r="B441" s="1"/>
      <c r="C441" s="1"/>
      <c r="D441" s="1"/>
      <c r="E441" s="1"/>
      <c r="F441" s="1"/>
      <c r="G441" s="1"/>
    </row>
    <row r="442" spans="1:7">
      <c r="A442" s="1"/>
      <c r="B442" s="1"/>
      <c r="C442" s="1"/>
      <c r="D442" s="1"/>
      <c r="E442" s="1"/>
      <c r="F442" s="1"/>
      <c r="G442" s="1"/>
    </row>
    <row r="443" spans="1:7">
      <c r="A443" s="1"/>
      <c r="B443" s="1"/>
      <c r="C443" s="1"/>
      <c r="D443" s="1"/>
      <c r="E443" s="1"/>
      <c r="F443" s="1"/>
      <c r="G443" s="1"/>
    </row>
    <row r="444" spans="1:7">
      <c r="A444" s="1"/>
      <c r="B444" s="1"/>
      <c r="C444" s="1"/>
      <c r="D444" s="1"/>
      <c r="E444" s="1"/>
      <c r="F444" s="1"/>
      <c r="G444" s="1"/>
    </row>
    <row r="445" spans="1:7">
      <c r="A445" s="1"/>
      <c r="B445" s="1"/>
      <c r="C445" s="1"/>
      <c r="D445" s="1"/>
      <c r="E445" s="1"/>
      <c r="F445" s="1"/>
      <c r="G445" s="1"/>
    </row>
    <row r="446" spans="1:7">
      <c r="A446" s="1"/>
      <c r="B446" s="1"/>
      <c r="C446" s="1"/>
      <c r="D446" s="1"/>
      <c r="E446" s="1"/>
      <c r="F446" s="1"/>
      <c r="G446" s="1"/>
    </row>
    <row r="447" spans="1:7">
      <c r="A447" s="1"/>
      <c r="B447" s="1"/>
      <c r="C447" s="1"/>
      <c r="D447" s="1"/>
      <c r="E447" s="1"/>
      <c r="F447" s="1"/>
      <c r="G447" s="1"/>
    </row>
    <row r="448" spans="1:7">
      <c r="A448" s="1"/>
      <c r="B448" s="1"/>
      <c r="C448" s="1"/>
      <c r="D448" s="1"/>
      <c r="E448" s="1"/>
      <c r="F448" s="1"/>
      <c r="G448" s="1"/>
    </row>
    <row r="449" spans="1:7">
      <c r="A449" s="1"/>
      <c r="B449" s="1"/>
      <c r="C449" s="1"/>
      <c r="D449" s="1"/>
      <c r="E449" s="1"/>
      <c r="F449" s="1"/>
      <c r="G449" s="1"/>
    </row>
    <row r="450" spans="1:7">
      <c r="A450" s="1"/>
      <c r="B450" s="1"/>
      <c r="C450" s="1"/>
      <c r="D450" s="1"/>
      <c r="E450" s="1"/>
      <c r="F450" s="1"/>
      <c r="G450" s="1"/>
    </row>
    <row r="451" spans="1:7">
      <c r="A451" s="1"/>
      <c r="B451" s="1"/>
      <c r="C451" s="1"/>
      <c r="D451" s="1"/>
      <c r="E451" s="1"/>
      <c r="F451" s="1"/>
      <c r="G451" s="1"/>
    </row>
    <row r="452" spans="1:7">
      <c r="A452" s="1"/>
      <c r="B452" s="1"/>
      <c r="C452" s="1"/>
      <c r="D452" s="1"/>
      <c r="E452" s="1"/>
      <c r="F452" s="1"/>
      <c r="G452" s="1"/>
    </row>
    <row r="453" spans="1:7">
      <c r="A453" s="1"/>
      <c r="B453" s="1"/>
      <c r="C453" s="1"/>
      <c r="D453" s="1"/>
      <c r="E453" s="1"/>
      <c r="F453" s="1"/>
      <c r="G453" s="1"/>
    </row>
    <row r="454" spans="1:7">
      <c r="A454" s="1"/>
      <c r="B454" s="1"/>
      <c r="C454" s="1"/>
      <c r="D454" s="1"/>
      <c r="E454" s="1"/>
      <c r="F454" s="1"/>
      <c r="G454" s="1"/>
    </row>
    <row r="455" spans="1:7">
      <c r="A455" s="1"/>
      <c r="B455" s="1"/>
      <c r="C455" s="1"/>
      <c r="D455" s="1"/>
      <c r="E455" s="1"/>
      <c r="F455" s="1"/>
      <c r="G455" s="1"/>
    </row>
    <row r="456" spans="1:7">
      <c r="A456" s="1"/>
      <c r="B456" s="1"/>
      <c r="C456" s="1"/>
      <c r="D456" s="1"/>
      <c r="E456" s="1"/>
      <c r="F456" s="1"/>
      <c r="G456" s="1"/>
    </row>
    <row r="457" spans="1:7">
      <c r="A457" s="1"/>
      <c r="B457" s="1"/>
      <c r="C457" s="1"/>
      <c r="D457" s="1"/>
      <c r="E457" s="1"/>
      <c r="F457" s="1"/>
      <c r="G457" s="1"/>
    </row>
    <row r="458" spans="1:7">
      <c r="A458" s="1"/>
      <c r="B458" s="1"/>
      <c r="C458" s="1"/>
      <c r="D458" s="1"/>
      <c r="E458" s="1"/>
      <c r="F458" s="1"/>
      <c r="G458" s="1"/>
    </row>
    <row r="459" spans="1:7">
      <c r="A459" s="1"/>
      <c r="B459" s="1"/>
      <c r="C459" s="1"/>
      <c r="D459" s="1"/>
      <c r="E459" s="1"/>
      <c r="F459" s="1"/>
      <c r="G459" s="1"/>
    </row>
    <row r="460" spans="1:7">
      <c r="A460" s="1"/>
      <c r="B460" s="1"/>
      <c r="C460" s="1"/>
      <c r="D460" s="1"/>
      <c r="E460" s="1"/>
      <c r="F460" s="1"/>
      <c r="G460" s="1"/>
    </row>
    <row r="461" spans="1:7">
      <c r="A461" s="1"/>
      <c r="B461" s="1"/>
      <c r="C461" s="1"/>
      <c r="D461" s="1"/>
      <c r="E461" s="1"/>
      <c r="F461" s="1"/>
      <c r="G461" s="1"/>
    </row>
    <row r="462" spans="1:7">
      <c r="A462" s="1"/>
      <c r="B462" s="1"/>
      <c r="C462" s="1"/>
      <c r="D462" s="1"/>
      <c r="E462" s="1"/>
      <c r="F462" s="1"/>
      <c r="G462" s="1"/>
    </row>
    <row r="463" spans="1:7">
      <c r="A463" s="1"/>
      <c r="B463" s="1"/>
      <c r="C463" s="1"/>
      <c r="D463" s="1"/>
      <c r="E463" s="1"/>
      <c r="F463" s="1"/>
      <c r="G463" s="1"/>
    </row>
    <row r="464" spans="1:7">
      <c r="A464" s="1"/>
      <c r="B464" s="1"/>
      <c r="C464" s="1"/>
      <c r="D464" s="1"/>
      <c r="E464" s="1"/>
      <c r="F464" s="1"/>
      <c r="G464" s="1"/>
    </row>
    <row r="465" spans="1:7">
      <c r="A465" s="1"/>
      <c r="B465" s="1"/>
      <c r="C465" s="1"/>
      <c r="D465" s="1"/>
      <c r="E465" s="1"/>
      <c r="F465" s="1"/>
      <c r="G465" s="1"/>
    </row>
    <row r="466" spans="1:7">
      <c r="A466" s="1"/>
      <c r="B466" s="1"/>
      <c r="C466" s="1"/>
      <c r="D466" s="1"/>
      <c r="E466" s="1"/>
      <c r="F466" s="1"/>
      <c r="G466" s="1"/>
    </row>
    <row r="467" spans="1:7">
      <c r="A467" s="1"/>
      <c r="B467" s="1"/>
      <c r="C467" s="1"/>
      <c r="D467" s="1"/>
      <c r="E467" s="1"/>
      <c r="F467" s="1"/>
      <c r="G467" s="1"/>
    </row>
    <row r="468" spans="1:7">
      <c r="A468" s="1"/>
      <c r="B468" s="1"/>
      <c r="C468" s="1"/>
      <c r="D468" s="1"/>
      <c r="E468" s="1"/>
      <c r="F468" s="1"/>
      <c r="G468" s="1"/>
    </row>
    <row r="469" spans="1:7">
      <c r="A469" s="1"/>
      <c r="B469" s="1"/>
      <c r="C469" s="1"/>
      <c r="D469" s="1"/>
      <c r="E469" s="1"/>
      <c r="F469" s="1"/>
      <c r="G469" s="1"/>
    </row>
    <row r="470" spans="1:7">
      <c r="A470" s="1"/>
      <c r="B470" s="1"/>
      <c r="C470" s="1"/>
      <c r="D470" s="1"/>
      <c r="E470" s="1"/>
      <c r="F470" s="1"/>
      <c r="G470" s="1"/>
    </row>
    <row r="471" spans="1:7">
      <c r="A471" s="1"/>
      <c r="B471" s="1"/>
      <c r="C471" s="1"/>
      <c r="D471" s="1"/>
      <c r="E471" s="1"/>
      <c r="F471" s="1"/>
      <c r="G471" s="1"/>
    </row>
    <row r="472" spans="1:7">
      <c r="A472" s="1"/>
      <c r="B472" s="1"/>
      <c r="C472" s="1"/>
      <c r="D472" s="1"/>
      <c r="E472" s="1"/>
      <c r="F472" s="1"/>
      <c r="G472" s="1"/>
    </row>
    <row r="473" spans="1:7">
      <c r="A473" s="1"/>
      <c r="B473" s="1"/>
      <c r="C473" s="1"/>
      <c r="D473" s="1"/>
      <c r="E473" s="1"/>
      <c r="F473" s="1"/>
      <c r="G473" s="1"/>
    </row>
    <row r="474" spans="1:7">
      <c r="A474" s="1"/>
      <c r="B474" s="1"/>
      <c r="C474" s="1"/>
      <c r="D474" s="1"/>
      <c r="E474" s="1"/>
      <c r="F474" s="1"/>
      <c r="G474" s="1"/>
    </row>
    <row r="475" spans="1:7">
      <c r="A475" s="1"/>
      <c r="B475" s="1"/>
      <c r="C475" s="1"/>
      <c r="D475" s="1"/>
      <c r="E475" s="1"/>
      <c r="F475" s="1"/>
      <c r="G475" s="1"/>
    </row>
    <row r="476" spans="1:7">
      <c r="A476" s="1"/>
      <c r="B476" s="1"/>
      <c r="C476" s="1"/>
      <c r="D476" s="1"/>
      <c r="E476" s="1"/>
      <c r="F476" s="1"/>
      <c r="G476" s="1"/>
    </row>
    <row r="477" spans="1:7">
      <c r="A477" s="1"/>
      <c r="B477" s="1"/>
      <c r="C477" s="1"/>
      <c r="D477" s="1"/>
      <c r="E477" s="1"/>
      <c r="F477" s="1"/>
      <c r="G477" s="1"/>
    </row>
    <row r="478" spans="1:7">
      <c r="A478" s="1"/>
      <c r="B478" s="1"/>
      <c r="C478" s="1"/>
      <c r="D478" s="1"/>
      <c r="E478" s="1"/>
      <c r="F478" s="1"/>
      <c r="G478" s="1"/>
    </row>
    <row r="479" spans="1:7">
      <c r="A479" s="1"/>
      <c r="B479" s="1"/>
      <c r="C479" s="1"/>
      <c r="D479" s="1"/>
      <c r="E479" s="1"/>
      <c r="F479" s="1"/>
      <c r="G479" s="1"/>
    </row>
    <row r="480" spans="1:7">
      <c r="A480" s="1"/>
      <c r="B480" s="1"/>
      <c r="C480" s="1"/>
      <c r="D480" s="1"/>
      <c r="E480" s="1"/>
      <c r="F480" s="1"/>
      <c r="G480" s="1"/>
    </row>
    <row r="481" spans="1:7">
      <c r="A481" s="1"/>
      <c r="B481" s="1"/>
      <c r="C481" s="1"/>
      <c r="D481" s="1"/>
      <c r="E481" s="1"/>
      <c r="F481" s="1"/>
      <c r="G481" s="1"/>
    </row>
    <row r="482" spans="1:7">
      <c r="A482" s="1"/>
      <c r="B482" s="1"/>
      <c r="C482" s="1"/>
      <c r="D482" s="1"/>
      <c r="E482" s="1"/>
      <c r="F482" s="1"/>
      <c r="G482" s="1"/>
    </row>
    <row r="483" spans="1:7">
      <c r="A483" s="1"/>
      <c r="B483" s="1"/>
      <c r="C483" s="1"/>
      <c r="D483" s="1"/>
      <c r="E483" s="1"/>
      <c r="F483" s="1"/>
      <c r="G483" s="1"/>
    </row>
    <row r="484" spans="1:7">
      <c r="A484" s="1"/>
      <c r="B484" s="1"/>
      <c r="C484" s="1"/>
      <c r="D484" s="1"/>
      <c r="E484" s="1"/>
      <c r="F484" s="1"/>
      <c r="G484" s="1"/>
    </row>
    <row r="485" spans="1:7">
      <c r="A485" s="1"/>
      <c r="B485" s="1"/>
      <c r="C485" s="1"/>
      <c r="D485" s="1"/>
      <c r="E485" s="1"/>
      <c r="F485" s="1"/>
      <c r="G485" s="1"/>
    </row>
    <row r="486" spans="1:7">
      <c r="A486" s="1"/>
      <c r="B486" s="1"/>
      <c r="C486" s="1"/>
      <c r="D486" s="1"/>
      <c r="E486" s="1"/>
      <c r="F486" s="1"/>
      <c r="G486" s="1"/>
    </row>
    <row r="487" spans="1:7">
      <c r="A487" s="1"/>
      <c r="B487" s="1"/>
      <c r="C487" s="1"/>
      <c r="D487" s="1"/>
      <c r="E487" s="1"/>
      <c r="F487" s="1"/>
      <c r="G487" s="1"/>
    </row>
    <row r="488" spans="1:7">
      <c r="A488" s="1"/>
      <c r="B488" s="1"/>
      <c r="C488" s="1"/>
      <c r="D488" s="1"/>
      <c r="E488" s="1"/>
      <c r="F488" s="1"/>
      <c r="G488" s="1"/>
    </row>
    <row r="489" spans="1:7">
      <c r="A489" s="1"/>
      <c r="B489" s="1"/>
      <c r="C489" s="1"/>
      <c r="D489" s="1"/>
      <c r="E489" s="1"/>
      <c r="F489" s="1"/>
      <c r="G489" s="1"/>
    </row>
    <row r="490" spans="1:7">
      <c r="A490" s="1"/>
      <c r="B490" s="1"/>
      <c r="C490" s="1"/>
      <c r="D490" s="1"/>
      <c r="E490" s="1"/>
      <c r="F490" s="1"/>
      <c r="G490" s="1"/>
    </row>
    <row r="491" spans="1:7">
      <c r="A491" s="1"/>
      <c r="B491" s="1"/>
      <c r="C491" s="1"/>
      <c r="D491" s="1"/>
      <c r="E491" s="1"/>
      <c r="F491" s="1"/>
      <c r="G491" s="1"/>
    </row>
    <row r="492" spans="1:7">
      <c r="A492" s="1"/>
      <c r="B492" s="1"/>
      <c r="C492" s="1"/>
      <c r="D492" s="1"/>
      <c r="E492" s="1"/>
      <c r="F492" s="1"/>
      <c r="G492" s="1"/>
    </row>
    <row r="493" spans="1:7">
      <c r="A493" s="1"/>
      <c r="B493" s="1"/>
      <c r="C493" s="1"/>
      <c r="D493" s="1"/>
      <c r="E493" s="1"/>
      <c r="F493" s="1"/>
      <c r="G493" s="1"/>
    </row>
    <row r="494" spans="1:7">
      <c r="A494" s="1"/>
      <c r="B494" s="1"/>
      <c r="C494" s="1"/>
      <c r="D494" s="1"/>
      <c r="E494" s="1"/>
      <c r="F494" s="1"/>
      <c r="G494" s="1"/>
    </row>
    <row r="495" spans="1:7">
      <c r="A495" s="1"/>
      <c r="B495" s="1"/>
      <c r="C495" s="1"/>
      <c r="D495" s="1"/>
      <c r="E495" s="1"/>
      <c r="F495" s="1"/>
      <c r="G495" s="1"/>
    </row>
    <row r="496" spans="1:7">
      <c r="A496" s="1"/>
      <c r="B496" s="1"/>
      <c r="C496" s="1"/>
      <c r="D496" s="1"/>
      <c r="E496" s="1"/>
      <c r="F496" s="1"/>
      <c r="G496" s="1"/>
    </row>
    <row r="497" spans="1:7">
      <c r="A497" s="1"/>
      <c r="B497" s="1"/>
      <c r="C497" s="1"/>
      <c r="D497" s="1"/>
      <c r="E497" s="1"/>
      <c r="F497" s="1"/>
      <c r="G497" s="1"/>
    </row>
    <row r="498" spans="1:7">
      <c r="A498" s="1"/>
      <c r="B498" s="1"/>
      <c r="C498" s="1"/>
      <c r="D498" s="1"/>
      <c r="E498" s="1"/>
      <c r="F498" s="1"/>
      <c r="G498" s="1"/>
    </row>
    <row r="499" spans="1:7">
      <c r="A499" s="1"/>
      <c r="B499" s="1"/>
      <c r="C499" s="1"/>
      <c r="D499" s="1"/>
      <c r="E499" s="1"/>
      <c r="F499" s="1"/>
      <c r="G499" s="1"/>
    </row>
    <row r="500" spans="1:7">
      <c r="A500" s="1"/>
      <c r="B500" s="1"/>
      <c r="C500" s="1"/>
      <c r="D500" s="1"/>
      <c r="E500" s="1"/>
      <c r="F500" s="1"/>
      <c r="G500" s="1"/>
    </row>
    <row r="501" spans="1:7">
      <c r="A501" s="1"/>
      <c r="B501" s="1"/>
      <c r="C501" s="1"/>
      <c r="D501" s="1"/>
      <c r="E501" s="1"/>
      <c r="F501" s="1"/>
      <c r="G501" s="1"/>
    </row>
    <row r="502" spans="1:7">
      <c r="A502" s="1"/>
      <c r="B502" s="1"/>
      <c r="C502" s="1"/>
      <c r="D502" s="1"/>
      <c r="E502" s="1"/>
      <c r="F502" s="1"/>
      <c r="G502" s="1"/>
    </row>
    <row r="503" spans="1:7">
      <c r="A503" s="1"/>
      <c r="B503" s="1"/>
      <c r="C503" s="1"/>
      <c r="D503" s="1"/>
      <c r="E503" s="1"/>
      <c r="F503" s="1"/>
      <c r="G503" s="1"/>
    </row>
    <row r="504" spans="1:7">
      <c r="A504" s="1"/>
      <c r="B504" s="1"/>
      <c r="C504" s="1"/>
      <c r="D504" s="1"/>
      <c r="E504" s="1"/>
      <c r="F504" s="1"/>
      <c r="G504" s="1"/>
    </row>
    <row r="505" spans="1:7">
      <c r="A505" s="1"/>
      <c r="B505" s="1"/>
      <c r="C505" s="1"/>
      <c r="D505" s="1"/>
      <c r="E505" s="1"/>
      <c r="F505" s="1"/>
      <c r="G505" s="1"/>
    </row>
    <row r="506" spans="1:7">
      <c r="A506" s="1"/>
      <c r="B506" s="1"/>
      <c r="C506" s="1"/>
      <c r="D506" s="1"/>
      <c r="E506" s="1"/>
      <c r="F506" s="1"/>
      <c r="G506" s="1"/>
    </row>
    <row r="507" spans="1:7">
      <c r="A507" s="1"/>
      <c r="B507" s="1"/>
      <c r="C507" s="1"/>
      <c r="D507" s="1"/>
      <c r="E507" s="1"/>
      <c r="F507" s="1"/>
      <c r="G507" s="1"/>
    </row>
    <row r="508" spans="1:7">
      <c r="A508" s="1"/>
      <c r="B508" s="1"/>
      <c r="C508" s="1"/>
      <c r="D508" s="1"/>
      <c r="E508" s="1"/>
      <c r="F508" s="1"/>
      <c r="G508" s="1"/>
    </row>
    <row r="509" spans="1:7">
      <c r="A509" s="1"/>
      <c r="B509" s="1"/>
      <c r="C509" s="1"/>
      <c r="D509" s="1"/>
      <c r="E509" s="1"/>
      <c r="F509" s="1"/>
      <c r="G509" s="1"/>
    </row>
    <row r="510" spans="1:7">
      <c r="A510" s="1"/>
      <c r="B510" s="1"/>
      <c r="C510" s="1"/>
      <c r="D510" s="1"/>
      <c r="E510" s="1"/>
      <c r="F510" s="1"/>
      <c r="G510" s="1"/>
    </row>
    <row r="511" spans="1:7">
      <c r="A511" s="1"/>
      <c r="B511" s="1"/>
      <c r="C511" s="1"/>
      <c r="D511" s="1"/>
      <c r="E511" s="1"/>
      <c r="F511" s="1"/>
      <c r="G511" s="1"/>
    </row>
    <row r="512" spans="1:7">
      <c r="A512" s="1"/>
      <c r="B512" s="1"/>
      <c r="C512" s="1"/>
      <c r="D512" s="1"/>
      <c r="E512" s="1"/>
      <c r="F512" s="1"/>
      <c r="G512" s="1"/>
    </row>
    <row r="513" spans="1:7">
      <c r="A513" s="1"/>
      <c r="B513" s="1"/>
      <c r="C513" s="1"/>
      <c r="D513" s="1"/>
      <c r="E513" s="1"/>
      <c r="F513" s="1"/>
      <c r="G513" s="1"/>
    </row>
    <row r="514" spans="1:7">
      <c r="A514" s="1"/>
      <c r="B514" s="1"/>
      <c r="C514" s="1"/>
      <c r="D514" s="1"/>
      <c r="E514" s="1"/>
      <c r="F514" s="1"/>
      <c r="G514" s="1"/>
    </row>
    <row r="515" spans="1:7">
      <c r="A515" s="1"/>
      <c r="B515" s="1"/>
      <c r="C515" s="1"/>
      <c r="D515" s="1"/>
      <c r="E515" s="1"/>
      <c r="F515" s="1"/>
      <c r="G515" s="1"/>
    </row>
    <row r="516" spans="1:7">
      <c r="A516" s="1"/>
      <c r="B516" s="1"/>
      <c r="C516" s="1"/>
      <c r="D516" s="1"/>
      <c r="E516" s="1"/>
      <c r="F516" s="1"/>
      <c r="G516" s="1"/>
    </row>
    <row r="517" spans="1:7">
      <c r="A517" s="1"/>
      <c r="B517" s="1"/>
      <c r="C517" s="1"/>
      <c r="D517" s="1"/>
      <c r="E517" s="1"/>
      <c r="F517" s="1"/>
      <c r="G517" s="1"/>
    </row>
    <row r="518" spans="1:7">
      <c r="A518" s="1"/>
      <c r="B518" s="1"/>
      <c r="C518" s="1"/>
      <c r="D518" s="1"/>
      <c r="E518" s="1"/>
      <c r="F518" s="1"/>
      <c r="G518" s="1"/>
    </row>
    <row r="519" spans="1:7">
      <c r="A519" s="1"/>
      <c r="B519" s="1"/>
      <c r="C519" s="1"/>
      <c r="D519" s="1"/>
      <c r="E519" s="1"/>
      <c r="F519" s="1"/>
      <c r="G519" s="1"/>
    </row>
    <row r="520" spans="1:7">
      <c r="A520" s="1"/>
      <c r="B520" s="1"/>
      <c r="C520" s="1"/>
      <c r="D520" s="1"/>
      <c r="E520" s="1"/>
      <c r="F520" s="1"/>
      <c r="G520" s="1"/>
    </row>
    <row r="521" spans="1:7">
      <c r="A521" s="1"/>
      <c r="B521" s="1"/>
      <c r="C521" s="1"/>
      <c r="D521" s="1"/>
      <c r="E521" s="1"/>
      <c r="F521" s="1"/>
      <c r="G521" s="1"/>
    </row>
    <row r="522" spans="1:7">
      <c r="A522" s="1"/>
      <c r="B522" s="1"/>
      <c r="C522" s="1"/>
      <c r="D522" s="1"/>
      <c r="E522" s="1"/>
      <c r="F522" s="1"/>
      <c r="G522" s="1"/>
    </row>
    <row r="523" spans="1:7">
      <c r="A523" s="1"/>
      <c r="B523" s="1"/>
      <c r="C523" s="1"/>
      <c r="D523" s="1"/>
      <c r="E523" s="1"/>
      <c r="F523" s="1"/>
      <c r="G523" s="1"/>
    </row>
    <row r="524" spans="1:7">
      <c r="A524" s="1"/>
      <c r="B524" s="1"/>
      <c r="C524" s="1"/>
      <c r="D524" s="1"/>
      <c r="E524" s="1"/>
      <c r="F524" s="1"/>
      <c r="G524" s="1"/>
    </row>
    <row r="525" spans="1:7">
      <c r="A525" s="1"/>
      <c r="B525" s="1"/>
      <c r="C525" s="1"/>
      <c r="D525" s="1"/>
      <c r="E525" s="1"/>
      <c r="F525" s="1"/>
      <c r="G525" s="1"/>
    </row>
    <row r="526" spans="1:7">
      <c r="A526" s="1"/>
      <c r="B526" s="1"/>
      <c r="C526" s="1"/>
      <c r="D526" s="1"/>
      <c r="E526" s="1"/>
      <c r="F526" s="1"/>
      <c r="G526" s="1"/>
    </row>
    <row r="527" spans="1:7">
      <c r="A527" s="1"/>
      <c r="B527" s="1"/>
      <c r="C527" s="1"/>
      <c r="D527" s="1"/>
      <c r="E527" s="1"/>
      <c r="F527" s="1"/>
      <c r="G527" s="1"/>
    </row>
    <row r="528" spans="1:7">
      <c r="A528" s="1"/>
      <c r="B528" s="1"/>
      <c r="C528" s="1"/>
      <c r="D528" s="1"/>
      <c r="E528" s="1"/>
      <c r="F528" s="1"/>
      <c r="G528" s="1"/>
    </row>
    <row r="529" spans="1:7">
      <c r="A529" s="1"/>
      <c r="B529" s="1"/>
      <c r="C529" s="1"/>
      <c r="D529" s="1"/>
      <c r="E529" s="1"/>
      <c r="F529" s="1"/>
      <c r="G529" s="1"/>
    </row>
    <row r="530" spans="1:7">
      <c r="A530" s="1"/>
      <c r="B530" s="1"/>
      <c r="C530" s="1"/>
      <c r="D530" s="1"/>
      <c r="E530" s="1"/>
      <c r="F530" s="1"/>
      <c r="G530" s="1"/>
    </row>
    <row r="531" spans="1:7">
      <c r="A531" s="1"/>
      <c r="B531" s="1"/>
      <c r="C531" s="1"/>
      <c r="D531" s="1"/>
      <c r="E531" s="1"/>
      <c r="F531" s="1"/>
      <c r="G531" s="1"/>
    </row>
    <row r="532" spans="1:7">
      <c r="A532" s="1"/>
      <c r="B532" s="1"/>
      <c r="C532" s="1"/>
      <c r="D532" s="1"/>
      <c r="E532" s="1"/>
      <c r="F532" s="1"/>
      <c r="G532" s="1"/>
    </row>
    <row r="533" spans="1:7">
      <c r="A533" s="1"/>
      <c r="B533" s="1"/>
      <c r="C533" s="1"/>
      <c r="D533" s="1"/>
      <c r="E533" s="1"/>
      <c r="F533" s="1"/>
      <c r="G533" s="1"/>
    </row>
    <row r="534" spans="1:7">
      <c r="A534" s="1"/>
      <c r="B534" s="1"/>
      <c r="C534" s="1"/>
      <c r="D534" s="1"/>
      <c r="E534" s="1"/>
      <c r="F534" s="1"/>
      <c r="G534" s="1"/>
    </row>
    <row r="535" spans="1:7">
      <c r="A535" s="1"/>
      <c r="B535" s="1"/>
      <c r="C535" s="1"/>
      <c r="D535" s="1"/>
      <c r="E535" s="1"/>
      <c r="F535" s="1"/>
      <c r="G535" s="1"/>
    </row>
    <row r="536" spans="1:7">
      <c r="A536" s="1"/>
      <c r="B536" s="1"/>
      <c r="C536" s="1"/>
      <c r="D536" s="1"/>
      <c r="E536" s="1"/>
      <c r="F536" s="1"/>
      <c r="G536" s="1"/>
    </row>
    <row r="537" spans="1:7">
      <c r="A537" s="1"/>
      <c r="B537" s="1"/>
      <c r="C537" s="1"/>
      <c r="D537" s="1"/>
      <c r="E537" s="1"/>
      <c r="F537" s="1"/>
      <c r="G537" s="1"/>
    </row>
    <row r="538" spans="1:7">
      <c r="A538" s="1"/>
      <c r="B538" s="1"/>
      <c r="C538" s="1"/>
      <c r="D538" s="1"/>
      <c r="E538" s="1"/>
      <c r="F538" s="1"/>
      <c r="G538" s="1"/>
    </row>
    <row r="539" spans="1:7">
      <c r="A539" s="1"/>
      <c r="B539" s="1"/>
      <c r="C539" s="1"/>
      <c r="D539" s="1"/>
      <c r="E539" s="1"/>
      <c r="F539" s="1"/>
      <c r="G539" s="1"/>
    </row>
    <row r="540" spans="1:7">
      <c r="A540" s="1"/>
      <c r="B540" s="1"/>
      <c r="C540" s="1"/>
      <c r="D540" s="1"/>
      <c r="E540" s="1"/>
      <c r="F540" s="1"/>
      <c r="G540" s="1"/>
    </row>
    <row r="541" spans="1:7">
      <c r="A541" s="1"/>
      <c r="B541" s="1"/>
      <c r="C541" s="1"/>
      <c r="D541" s="1"/>
      <c r="E541" s="1"/>
      <c r="F541" s="1"/>
      <c r="G541" s="1"/>
    </row>
    <row r="542" spans="1:7">
      <c r="A542" s="1"/>
      <c r="B542" s="1"/>
      <c r="C542" s="1"/>
      <c r="D542" s="1"/>
      <c r="E542" s="1"/>
      <c r="F542" s="1"/>
      <c r="G542" s="1"/>
    </row>
    <row r="543" spans="1:7">
      <c r="A543" s="1"/>
      <c r="B543" s="1"/>
      <c r="C543" s="1"/>
      <c r="D543" s="1"/>
      <c r="E543" s="1"/>
      <c r="F543" s="1"/>
      <c r="G543" s="1"/>
    </row>
    <row r="544" spans="1:7">
      <c r="A544" s="1"/>
      <c r="B544" s="1"/>
      <c r="C544" s="1"/>
      <c r="D544" s="1"/>
      <c r="E544" s="1"/>
      <c r="F544" s="1"/>
      <c r="G544" s="1"/>
    </row>
    <row r="545" spans="1:7">
      <c r="A545" s="1"/>
      <c r="B545" s="1"/>
      <c r="C545" s="1"/>
      <c r="D545" s="1"/>
      <c r="E545" s="1"/>
      <c r="F545" s="1"/>
      <c r="G545" s="1"/>
    </row>
    <row r="546" spans="1:7">
      <c r="A546" s="1"/>
      <c r="B546" s="1"/>
      <c r="C546" s="1"/>
      <c r="D546" s="1"/>
      <c r="E546" s="1"/>
      <c r="F546" s="1"/>
      <c r="G546" s="1"/>
    </row>
    <row r="547" spans="1:7">
      <c r="A547" s="1"/>
      <c r="B547" s="1"/>
      <c r="C547" s="1"/>
      <c r="D547" s="1"/>
      <c r="E547" s="1"/>
      <c r="F547" s="1"/>
      <c r="G547" s="1"/>
    </row>
    <row r="548" spans="1:7">
      <c r="A548" s="1"/>
      <c r="B548" s="1"/>
      <c r="C548" s="1"/>
      <c r="D548" s="1"/>
      <c r="E548" s="1"/>
      <c r="F548" s="1"/>
      <c r="G548" s="1"/>
    </row>
    <row r="549" spans="1:7">
      <c r="A549" s="1"/>
      <c r="B549" s="1"/>
      <c r="C549" s="1"/>
      <c r="D549" s="1"/>
      <c r="E549" s="1"/>
      <c r="F549" s="1"/>
      <c r="G549" s="1"/>
    </row>
    <row r="550" spans="1:7">
      <c r="A550" s="1"/>
      <c r="B550" s="1"/>
      <c r="C550" s="1"/>
      <c r="D550" s="1"/>
      <c r="E550" s="1"/>
      <c r="F550" s="1"/>
      <c r="G550" s="1"/>
    </row>
    <row r="551" spans="1:7">
      <c r="A551" s="1"/>
      <c r="B551" s="1"/>
      <c r="C551" s="1"/>
      <c r="D551" s="1"/>
      <c r="E551" s="1"/>
      <c r="F551" s="1"/>
      <c r="G551" s="1"/>
    </row>
    <row r="552" spans="1:7">
      <c r="A552" s="1"/>
      <c r="B552" s="1"/>
      <c r="C552" s="1"/>
      <c r="D552" s="1"/>
      <c r="E552" s="1"/>
      <c r="F552" s="1"/>
      <c r="G552" s="1"/>
    </row>
    <row r="553" spans="1:7">
      <c r="A553" s="1"/>
      <c r="B553" s="1"/>
      <c r="C553" s="1"/>
      <c r="D553" s="1"/>
      <c r="E553" s="1"/>
      <c r="F553" s="1"/>
      <c r="G553" s="1"/>
    </row>
    <row r="554" spans="1:7">
      <c r="A554" s="1"/>
      <c r="B554" s="1"/>
      <c r="C554" s="1"/>
      <c r="D554" s="1"/>
      <c r="E554" s="1"/>
      <c r="F554" s="1"/>
      <c r="G554" s="1"/>
    </row>
    <row r="555" spans="1:7">
      <c r="A555" s="1"/>
      <c r="B555" s="1"/>
      <c r="C555" s="1"/>
      <c r="D555" s="1"/>
      <c r="E555" s="1"/>
      <c r="F555" s="1"/>
      <c r="G555" s="1"/>
    </row>
    <row r="556" spans="1:7">
      <c r="A556" s="1"/>
      <c r="B556" s="1"/>
      <c r="C556" s="1"/>
      <c r="D556" s="1"/>
      <c r="E556" s="1"/>
      <c r="F556" s="1"/>
      <c r="G556" s="1"/>
    </row>
    <row r="557" spans="1:7">
      <c r="A557" s="1"/>
      <c r="B557" s="1"/>
      <c r="C557" s="1"/>
      <c r="D557" s="1"/>
      <c r="E557" s="1"/>
      <c r="F557" s="1"/>
      <c r="G557" s="1"/>
    </row>
    <row r="558" spans="1:7">
      <c r="A558" s="1"/>
      <c r="B558" s="1"/>
      <c r="C558" s="1"/>
      <c r="D558" s="1"/>
      <c r="E558" s="1"/>
      <c r="F558" s="1"/>
      <c r="G558" s="1"/>
    </row>
    <row r="559" spans="1:7">
      <c r="A559" s="1"/>
      <c r="B559" s="1"/>
      <c r="C559" s="1"/>
      <c r="D559" s="1"/>
      <c r="E559" s="1"/>
      <c r="F559" s="1"/>
      <c r="G559" s="1"/>
    </row>
    <row r="560" spans="1:7">
      <c r="A560" s="1"/>
      <c r="B560" s="1"/>
      <c r="C560" s="1"/>
      <c r="D560" s="1"/>
      <c r="E560" s="1"/>
      <c r="F560" s="1"/>
      <c r="G560" s="1"/>
    </row>
    <row r="561" spans="1:7">
      <c r="A561" s="1"/>
      <c r="B561" s="1"/>
      <c r="C561" s="1"/>
      <c r="D561" s="1"/>
      <c r="E561" s="1"/>
      <c r="F561" s="1"/>
      <c r="G561" s="1"/>
    </row>
    <row r="562" spans="1:7">
      <c r="A562" s="1"/>
      <c r="B562" s="1"/>
      <c r="C562" s="1"/>
      <c r="D562" s="1"/>
      <c r="E562" s="1"/>
      <c r="F562" s="1"/>
      <c r="G562" s="1"/>
    </row>
    <row r="563" spans="1:7">
      <c r="A563" s="1"/>
      <c r="B563" s="1"/>
      <c r="C563" s="1"/>
      <c r="D563" s="1"/>
      <c r="E563" s="1"/>
      <c r="F563" s="1"/>
      <c r="G563" s="1"/>
    </row>
    <row r="564" spans="1:7">
      <c r="A564" s="1"/>
      <c r="B564" s="1"/>
      <c r="C564" s="1"/>
      <c r="D564" s="1"/>
      <c r="E564" s="1"/>
      <c r="F564" s="1"/>
      <c r="G564" s="1"/>
    </row>
    <row r="565" spans="1:7">
      <c r="A565" s="1"/>
      <c r="B565" s="1"/>
      <c r="C565" s="1"/>
      <c r="D565" s="1"/>
      <c r="E565" s="1"/>
      <c r="F565" s="1"/>
      <c r="G565" s="1"/>
    </row>
    <row r="566" spans="1:7">
      <c r="A566" s="1"/>
      <c r="B566" s="1"/>
      <c r="C566" s="1"/>
      <c r="D566" s="1"/>
      <c r="E566" s="1"/>
      <c r="F566" s="1"/>
      <c r="G566" s="1"/>
    </row>
    <row r="567" spans="1:7">
      <c r="A567" s="1"/>
      <c r="B567" s="1"/>
      <c r="C567" s="1"/>
      <c r="D567" s="1"/>
      <c r="E567" s="1"/>
      <c r="F567" s="1"/>
      <c r="G567" s="1"/>
    </row>
    <row r="568" spans="1:7">
      <c r="A568" s="1"/>
      <c r="B568" s="1"/>
      <c r="C568" s="1"/>
      <c r="D568" s="1"/>
      <c r="E568" s="1"/>
      <c r="F568" s="1"/>
      <c r="G568" s="1"/>
    </row>
    <row r="569" spans="1:7">
      <c r="A569" s="1"/>
      <c r="B569" s="1"/>
      <c r="C569" s="1"/>
      <c r="D569" s="1"/>
      <c r="E569" s="1"/>
      <c r="F569" s="1"/>
      <c r="G569" s="1"/>
    </row>
    <row r="570" spans="1:7">
      <c r="A570" s="1"/>
      <c r="B570" s="1"/>
      <c r="C570" s="1"/>
      <c r="D570" s="1"/>
      <c r="E570" s="1"/>
      <c r="F570" s="1"/>
      <c r="G570" s="1"/>
    </row>
    <row r="571" spans="1:7">
      <c r="A571" s="1"/>
      <c r="B571" s="1"/>
      <c r="C571" s="1"/>
      <c r="D571" s="1"/>
      <c r="E571" s="1"/>
      <c r="F571" s="1"/>
      <c r="G571" s="1"/>
    </row>
    <row r="572" spans="1:7">
      <c r="A572" s="1"/>
      <c r="B572" s="1"/>
      <c r="C572" s="1"/>
      <c r="D572" s="1"/>
      <c r="E572" s="1"/>
      <c r="F572" s="1"/>
      <c r="G572" s="1"/>
    </row>
    <row r="573" spans="1:7">
      <c r="A573" s="1"/>
      <c r="B573" s="1"/>
      <c r="C573" s="1"/>
      <c r="D573" s="1"/>
      <c r="E573" s="1"/>
      <c r="F573" s="1"/>
      <c r="G573" s="1"/>
    </row>
    <row r="574" spans="1:7">
      <c r="A574" s="1"/>
      <c r="B574" s="1"/>
      <c r="C574" s="1"/>
      <c r="D574" s="1"/>
      <c r="E574" s="1"/>
      <c r="F574" s="1"/>
      <c r="G574" s="1"/>
    </row>
    <row r="575" spans="1:7">
      <c r="A575" s="1"/>
      <c r="B575" s="1"/>
      <c r="C575" s="1"/>
      <c r="D575" s="1"/>
      <c r="E575" s="1"/>
      <c r="F575" s="1"/>
      <c r="G575" s="1"/>
    </row>
    <row r="576" spans="1:7">
      <c r="A576" s="1"/>
      <c r="B576" s="1"/>
      <c r="C576" s="1"/>
      <c r="D576" s="1"/>
      <c r="E576" s="1"/>
      <c r="F576" s="1"/>
      <c r="G576" s="1"/>
    </row>
    <row r="577" spans="1:7">
      <c r="A577" s="1"/>
      <c r="B577" s="1"/>
      <c r="C577" s="1"/>
      <c r="D577" s="1"/>
      <c r="E577" s="1"/>
      <c r="F577" s="1"/>
      <c r="G577" s="1"/>
    </row>
    <row r="578" spans="1:7">
      <c r="A578" s="1"/>
      <c r="B578" s="1"/>
      <c r="C578" s="1"/>
      <c r="D578" s="1"/>
      <c r="E578" s="1"/>
      <c r="F578" s="1"/>
      <c r="G578" s="1"/>
    </row>
    <row r="579" spans="1:7">
      <c r="A579" s="1"/>
      <c r="B579" s="1"/>
      <c r="C579" s="1"/>
      <c r="D579" s="1"/>
      <c r="E579" s="1"/>
      <c r="F579" s="1"/>
      <c r="G579" s="1"/>
    </row>
    <row r="580" spans="1:7">
      <c r="A580" s="1"/>
      <c r="B580" s="1"/>
      <c r="C580" s="1"/>
      <c r="D580" s="1"/>
      <c r="E580" s="1"/>
      <c r="F580" s="1"/>
      <c r="G580" s="1"/>
    </row>
    <row r="581" spans="1:7">
      <c r="A581" s="1"/>
      <c r="B581" s="1"/>
      <c r="C581" s="1"/>
      <c r="D581" s="1"/>
      <c r="E581" s="1"/>
      <c r="F581" s="1"/>
      <c r="G581" s="1"/>
    </row>
    <row r="582" spans="1:7">
      <c r="A582" s="1"/>
      <c r="B582" s="1"/>
      <c r="C582" s="1"/>
      <c r="D582" s="1"/>
      <c r="E582" s="1"/>
      <c r="F582" s="1"/>
      <c r="G582" s="1"/>
    </row>
    <row r="583" spans="1:7">
      <c r="A583" s="1"/>
      <c r="B583" s="1"/>
      <c r="C583" s="1"/>
      <c r="D583" s="1"/>
      <c r="E583" s="1"/>
      <c r="F583" s="1"/>
      <c r="G583" s="1"/>
    </row>
    <row r="584" spans="1:7">
      <c r="A584" s="1"/>
      <c r="B584" s="1"/>
      <c r="C584" s="1"/>
      <c r="D584" s="1"/>
      <c r="E584" s="1"/>
      <c r="F584" s="1"/>
      <c r="G584" s="1"/>
    </row>
    <row r="585" spans="1:7">
      <c r="A585" s="1"/>
      <c r="B585" s="1"/>
      <c r="C585" s="1"/>
      <c r="D585" s="1"/>
      <c r="E585" s="1"/>
      <c r="F585" s="1"/>
      <c r="G585" s="1"/>
    </row>
    <row r="586" spans="1:7">
      <c r="A586" s="1"/>
      <c r="B586" s="1"/>
      <c r="C586" s="1"/>
      <c r="D586" s="1"/>
      <c r="E586" s="1"/>
      <c r="F586" s="1"/>
      <c r="G586" s="1"/>
    </row>
    <row r="587" spans="1:7">
      <c r="A587" s="1"/>
      <c r="B587" s="1"/>
      <c r="C587" s="1"/>
      <c r="D587" s="1"/>
      <c r="E587" s="1"/>
      <c r="F587" s="1"/>
      <c r="G587" s="1"/>
    </row>
    <row r="588" spans="1:7">
      <c r="A588" s="1"/>
      <c r="B588" s="1"/>
      <c r="C588" s="1"/>
      <c r="D588" s="1"/>
      <c r="E588" s="1"/>
      <c r="F588" s="1"/>
      <c r="G588" s="1"/>
    </row>
    <row r="589" spans="1:7">
      <c r="A589" s="1"/>
      <c r="B589" s="1"/>
      <c r="C589" s="1"/>
      <c r="D589" s="1"/>
      <c r="E589" s="1"/>
      <c r="F589" s="1"/>
      <c r="G589" s="1"/>
    </row>
    <row r="590" spans="1:7">
      <c r="A590" s="1"/>
      <c r="B590" s="1"/>
      <c r="C590" s="1"/>
      <c r="D590" s="1"/>
      <c r="E590" s="1"/>
      <c r="F590" s="1"/>
      <c r="G590" s="1"/>
    </row>
    <row r="591" spans="1:7">
      <c r="A591" s="1"/>
      <c r="B591" s="1"/>
      <c r="C591" s="1"/>
      <c r="D591" s="1"/>
      <c r="E591" s="1"/>
      <c r="F591" s="1"/>
      <c r="G591" s="1"/>
    </row>
    <row r="592" spans="1:7">
      <c r="A592" s="1"/>
      <c r="B592" s="1"/>
      <c r="C592" s="1"/>
      <c r="D592" s="1"/>
      <c r="E592" s="1"/>
      <c r="F592" s="1"/>
      <c r="G592" s="1"/>
    </row>
    <row r="593" spans="1:7">
      <c r="A593" s="1"/>
      <c r="B593" s="1"/>
      <c r="C593" s="1"/>
      <c r="D593" s="1"/>
      <c r="E593" s="1"/>
      <c r="F593" s="1"/>
      <c r="G593" s="1"/>
    </row>
    <row r="594" spans="1:7">
      <c r="A594" s="1"/>
      <c r="B594" s="1"/>
      <c r="C594" s="1"/>
      <c r="D594" s="1"/>
      <c r="E594" s="1"/>
      <c r="F594" s="1"/>
      <c r="G594" s="1"/>
    </row>
    <row r="595" spans="1:7">
      <c r="A595" s="1"/>
      <c r="B595" s="1"/>
      <c r="C595" s="1"/>
      <c r="D595" s="1"/>
      <c r="E595" s="1"/>
      <c r="F595" s="1"/>
      <c r="G595" s="1"/>
    </row>
    <row r="596" spans="1:7">
      <c r="A596" s="1"/>
      <c r="B596" s="1"/>
      <c r="C596" s="1"/>
      <c r="D596" s="1"/>
      <c r="E596" s="1"/>
      <c r="F596" s="1"/>
      <c r="G596" s="1"/>
    </row>
    <row r="597" spans="1:7">
      <c r="A597" s="1"/>
      <c r="B597" s="1"/>
      <c r="C597" s="1"/>
      <c r="D597" s="1"/>
      <c r="E597" s="1"/>
      <c r="F597" s="1"/>
      <c r="G597" s="1"/>
    </row>
    <row r="598" spans="1:7">
      <c r="A598" s="1"/>
      <c r="B598" s="1"/>
      <c r="C598" s="1"/>
      <c r="D598" s="1"/>
      <c r="E598" s="1"/>
      <c r="F598" s="1"/>
      <c r="G598" s="1"/>
    </row>
    <row r="599" spans="1:7">
      <c r="A599" s="1"/>
      <c r="B599" s="1"/>
      <c r="C599" s="1"/>
      <c r="D599" s="1"/>
      <c r="E599" s="1"/>
      <c r="F599" s="1"/>
      <c r="G599" s="1"/>
    </row>
    <row r="600" spans="1:7">
      <c r="A600" s="1"/>
      <c r="B600" s="1"/>
      <c r="C600" s="1"/>
      <c r="D600" s="1"/>
      <c r="E600" s="1"/>
      <c r="F600" s="1"/>
      <c r="G600" s="1"/>
    </row>
    <row r="601" spans="1:7">
      <c r="A601" s="1"/>
      <c r="B601" s="1"/>
      <c r="C601" s="1"/>
      <c r="D601" s="1"/>
      <c r="E601" s="1"/>
      <c r="F601" s="1"/>
      <c r="G601" s="1"/>
    </row>
    <row r="602" spans="1:7">
      <c r="A602" s="1"/>
      <c r="B602" s="1"/>
      <c r="C602" s="1"/>
      <c r="D602" s="1"/>
      <c r="E602" s="1"/>
      <c r="F602" s="1"/>
      <c r="G602" s="1"/>
    </row>
    <row r="603" spans="1:7">
      <c r="A603" s="1"/>
      <c r="B603" s="1"/>
      <c r="C603" s="1"/>
      <c r="D603" s="1"/>
      <c r="E603" s="1"/>
      <c r="F603" s="1"/>
      <c r="G603" s="1"/>
    </row>
    <row r="604" spans="1:7">
      <c r="A604" s="1"/>
      <c r="B604" s="1"/>
      <c r="C604" s="1"/>
      <c r="D604" s="1"/>
      <c r="E604" s="1"/>
      <c r="F604" s="1"/>
      <c r="G604" s="1"/>
    </row>
    <row r="605" spans="1:7">
      <c r="A605" s="1"/>
      <c r="B605" s="1"/>
      <c r="C605" s="1"/>
      <c r="D605" s="1"/>
      <c r="E605" s="1"/>
      <c r="F605" s="1"/>
      <c r="G605" s="1"/>
    </row>
    <row r="606" spans="1:7">
      <c r="A606" s="1"/>
      <c r="B606" s="1"/>
      <c r="C606" s="1"/>
      <c r="D606" s="1"/>
      <c r="E606" s="1"/>
      <c r="F606" s="1"/>
      <c r="G606" s="1"/>
    </row>
    <row r="607" spans="1:7">
      <c r="A607" s="1"/>
      <c r="B607" s="1"/>
      <c r="C607" s="1"/>
      <c r="D607" s="1"/>
      <c r="E607" s="1"/>
      <c r="F607" s="1"/>
      <c r="G607" s="1"/>
    </row>
    <row r="608" spans="1:7">
      <c r="A608" s="1"/>
      <c r="B608" s="1"/>
      <c r="C608" s="1"/>
      <c r="D608" s="1"/>
      <c r="E608" s="1"/>
      <c r="F608" s="1"/>
      <c r="G608" s="1"/>
    </row>
    <row r="609" spans="1:7">
      <c r="A609" s="1"/>
      <c r="B609" s="1"/>
      <c r="C609" s="1"/>
      <c r="D609" s="1"/>
      <c r="E609" s="1"/>
      <c r="F609" s="1"/>
      <c r="G609" s="1"/>
    </row>
    <row r="610" spans="1:7">
      <c r="A610" s="1"/>
      <c r="B610" s="1"/>
      <c r="C610" s="1"/>
      <c r="D610" s="1"/>
      <c r="E610" s="1"/>
      <c r="F610" s="1"/>
      <c r="G610" s="1"/>
    </row>
    <row r="611" spans="1:7">
      <c r="A611" s="1"/>
      <c r="B611" s="1"/>
      <c r="C611" s="1"/>
      <c r="D611" s="1"/>
      <c r="E611" s="1"/>
      <c r="F611" s="1"/>
      <c r="G611" s="1"/>
    </row>
    <row r="612" spans="1:7">
      <c r="A612" s="1"/>
      <c r="B612" s="1"/>
      <c r="C612" s="1"/>
      <c r="D612" s="1"/>
      <c r="E612" s="1"/>
      <c r="F612" s="1"/>
      <c r="G612" s="1"/>
    </row>
    <row r="613" spans="1:7">
      <c r="A613" s="1"/>
      <c r="B613" s="1"/>
      <c r="C613" s="1"/>
      <c r="D613" s="1"/>
      <c r="E613" s="1"/>
      <c r="F613" s="1"/>
      <c r="G613" s="1"/>
    </row>
    <row r="614" spans="1:7">
      <c r="A614" s="1"/>
      <c r="B614" s="1"/>
      <c r="C614" s="1"/>
      <c r="D614" s="1"/>
      <c r="E614" s="1"/>
      <c r="F614" s="1"/>
      <c r="G614" s="1"/>
    </row>
    <row r="615" spans="1:7">
      <c r="A615" s="1"/>
      <c r="B615" s="1"/>
      <c r="C615" s="1"/>
      <c r="D615" s="1"/>
      <c r="E615" s="1"/>
      <c r="F615" s="1"/>
      <c r="G615" s="1"/>
    </row>
    <row r="616" spans="1:7">
      <c r="A616" s="1"/>
      <c r="B616" s="1"/>
      <c r="C616" s="1"/>
      <c r="D616" s="1"/>
      <c r="E616" s="1"/>
      <c r="F616" s="1"/>
      <c r="G616" s="1"/>
    </row>
    <row r="617" spans="1:7">
      <c r="A617" s="1"/>
      <c r="B617" s="1"/>
      <c r="C617" s="1"/>
      <c r="D617" s="1"/>
      <c r="E617" s="1"/>
      <c r="F617" s="1"/>
      <c r="G617" s="1"/>
    </row>
    <row r="618" spans="1:7">
      <c r="A618" s="1"/>
      <c r="B618" s="1"/>
      <c r="C618" s="1"/>
      <c r="D618" s="1"/>
      <c r="E618" s="1"/>
      <c r="F618" s="1"/>
      <c r="G618" s="1"/>
    </row>
    <row r="619" spans="1:7">
      <c r="A619" s="1"/>
      <c r="B619" s="1"/>
      <c r="C619" s="1"/>
      <c r="D619" s="1"/>
      <c r="E619" s="1"/>
      <c r="F619" s="1"/>
      <c r="G619" s="1"/>
    </row>
    <row r="620" spans="1:7">
      <c r="A620" s="1"/>
      <c r="B620" s="1"/>
      <c r="C620" s="1"/>
      <c r="D620" s="1"/>
      <c r="E620" s="1"/>
      <c r="F620" s="1"/>
      <c r="G620" s="1"/>
    </row>
    <row r="621" spans="1:7">
      <c r="A621" s="1"/>
      <c r="B621" s="1"/>
      <c r="C621" s="1"/>
      <c r="D621" s="1"/>
      <c r="E621" s="1"/>
      <c r="F621" s="1"/>
      <c r="G621" s="1"/>
    </row>
    <row r="622" spans="1:7">
      <c r="A622" s="1"/>
      <c r="B622" s="1"/>
      <c r="C622" s="1"/>
      <c r="D622" s="1"/>
      <c r="E622" s="1"/>
      <c r="F622" s="1"/>
      <c r="G622" s="1"/>
    </row>
    <row r="623" spans="1:7">
      <c r="A623" s="1"/>
      <c r="B623" s="1"/>
      <c r="C623" s="1"/>
      <c r="D623" s="1"/>
      <c r="E623" s="1"/>
      <c r="F623" s="1"/>
      <c r="G623" s="1"/>
    </row>
    <row r="624" spans="1:7">
      <c r="A624" s="1"/>
      <c r="B624" s="1"/>
      <c r="C624" s="1"/>
      <c r="D624" s="1"/>
      <c r="E624" s="1"/>
      <c r="F624" s="1"/>
      <c r="G624" s="1"/>
    </row>
    <row r="625" spans="1:7">
      <c r="A625" s="1"/>
      <c r="B625" s="1"/>
      <c r="C625" s="1"/>
      <c r="D625" s="1"/>
      <c r="E625" s="1"/>
      <c r="F625" s="1"/>
      <c r="G625" s="1"/>
    </row>
    <row r="626" spans="1:7">
      <c r="A626" s="1"/>
      <c r="B626" s="1"/>
      <c r="C626" s="1"/>
      <c r="D626" s="1"/>
      <c r="E626" s="1"/>
      <c r="F626" s="1"/>
      <c r="G626" s="1"/>
    </row>
    <row r="627" spans="1:7">
      <c r="A627" s="1"/>
      <c r="B627" s="1"/>
      <c r="C627" s="1"/>
      <c r="D627" s="1"/>
      <c r="E627" s="1"/>
      <c r="F627" s="1"/>
      <c r="G627" s="1"/>
    </row>
    <row r="628" spans="1:7">
      <c r="A628" s="1"/>
      <c r="B628" s="1"/>
      <c r="C628" s="1"/>
      <c r="D628" s="1"/>
      <c r="E628" s="1"/>
      <c r="F628" s="1"/>
      <c r="G628" s="1"/>
    </row>
    <row r="629" spans="1:7">
      <c r="A629" s="1"/>
      <c r="B629" s="1"/>
      <c r="C629" s="1"/>
      <c r="D629" s="1"/>
      <c r="E629" s="1"/>
      <c r="F629" s="1"/>
      <c r="G629" s="1"/>
    </row>
    <row r="630" spans="1:7">
      <c r="A630" s="1"/>
      <c r="B630" s="1"/>
      <c r="C630" s="1"/>
      <c r="D630" s="1"/>
      <c r="E630" s="1"/>
      <c r="F630" s="1"/>
      <c r="G630" s="1"/>
    </row>
    <row r="631" spans="1:7">
      <c r="A631" s="1"/>
      <c r="B631" s="1"/>
      <c r="C631" s="1"/>
      <c r="D631" s="1"/>
      <c r="E631" s="1"/>
      <c r="F631" s="1"/>
      <c r="G631" s="1"/>
    </row>
    <row r="632" spans="1:7">
      <c r="A632" s="1"/>
      <c r="B632" s="1"/>
      <c r="C632" s="1"/>
      <c r="D632" s="1"/>
      <c r="E632" s="1"/>
      <c r="F632" s="1"/>
      <c r="G632" s="1"/>
    </row>
    <row r="633" spans="1:7">
      <c r="A633" s="1"/>
      <c r="B633" s="1"/>
      <c r="C633" s="1"/>
      <c r="D633" s="1"/>
      <c r="E633" s="1"/>
      <c r="F633" s="1"/>
      <c r="G633" s="1"/>
    </row>
    <row r="634" spans="1:7">
      <c r="A634" s="1"/>
      <c r="B634" s="1"/>
      <c r="C634" s="1"/>
      <c r="D634" s="1"/>
      <c r="E634" s="1"/>
      <c r="F634" s="1"/>
      <c r="G634" s="1"/>
    </row>
    <row r="635" spans="1:7">
      <c r="A635" s="1"/>
      <c r="B635" s="1"/>
      <c r="C635" s="1"/>
      <c r="D635" s="1"/>
      <c r="E635" s="1"/>
      <c r="F635" s="1"/>
      <c r="G635" s="1"/>
    </row>
    <row r="636" spans="1:7">
      <c r="A636" s="1"/>
      <c r="B636" s="1"/>
      <c r="C636" s="1"/>
      <c r="D636" s="1"/>
      <c r="E636" s="1"/>
      <c r="F636" s="1"/>
      <c r="G636" s="1"/>
    </row>
    <row r="637" spans="1:7">
      <c r="A637" s="1"/>
      <c r="B637" s="1"/>
      <c r="C637" s="1"/>
      <c r="D637" s="1"/>
      <c r="E637" s="1"/>
      <c r="F637" s="1"/>
      <c r="G637" s="1"/>
    </row>
    <row r="638" spans="1:7">
      <c r="A638" s="1"/>
      <c r="B638" s="1"/>
      <c r="C638" s="1"/>
      <c r="D638" s="1"/>
      <c r="E638" s="1"/>
      <c r="F638" s="1"/>
      <c r="G638" s="1"/>
    </row>
    <row r="639" spans="1:7">
      <c r="A639" s="1"/>
      <c r="B639" s="1"/>
      <c r="C639" s="1"/>
      <c r="D639" s="1"/>
      <c r="E639" s="1"/>
      <c r="F639" s="1"/>
      <c r="G639" s="1"/>
    </row>
    <row r="640" spans="1:7">
      <c r="A640" s="1"/>
      <c r="B640" s="1"/>
      <c r="C640" s="1"/>
      <c r="D640" s="1"/>
      <c r="E640" s="1"/>
      <c r="F640" s="1"/>
      <c r="G640" s="1"/>
    </row>
    <row r="641" spans="1:7">
      <c r="A641" s="1"/>
      <c r="B641" s="1"/>
      <c r="C641" s="1"/>
      <c r="D641" s="1"/>
      <c r="E641" s="1"/>
      <c r="F641" s="1"/>
      <c r="G641" s="1"/>
    </row>
    <row r="642" spans="1:7">
      <c r="A642" s="1"/>
      <c r="B642" s="1"/>
      <c r="C642" s="1"/>
      <c r="D642" s="1"/>
      <c r="E642" s="1"/>
      <c r="F642" s="1"/>
      <c r="G642" s="1"/>
    </row>
    <row r="643" spans="1:7">
      <c r="A643" s="1"/>
      <c r="B643" s="1"/>
      <c r="C643" s="1"/>
      <c r="D643" s="1"/>
      <c r="E643" s="1"/>
      <c r="F643" s="1"/>
      <c r="G643" s="1"/>
    </row>
    <row r="644" spans="1:7">
      <c r="A644" s="1"/>
      <c r="B644" s="1"/>
      <c r="C644" s="1"/>
      <c r="D644" s="1"/>
      <c r="E644" s="1"/>
      <c r="F644" s="1"/>
      <c r="G644" s="1"/>
    </row>
    <row r="645" spans="1:7">
      <c r="A645" s="1"/>
      <c r="B645" s="1"/>
      <c r="C645" s="1"/>
      <c r="D645" s="1"/>
      <c r="E645" s="1"/>
      <c r="F645" s="1"/>
      <c r="G645" s="1"/>
    </row>
    <row r="646" spans="1:7">
      <c r="A646" s="1"/>
      <c r="B646" s="1"/>
      <c r="C646" s="1"/>
      <c r="D646" s="1"/>
      <c r="E646" s="1"/>
      <c r="F646" s="1"/>
      <c r="G646" s="1"/>
    </row>
    <row r="647" spans="1:7">
      <c r="A647" s="1"/>
      <c r="B647" s="1"/>
      <c r="C647" s="1"/>
      <c r="D647" s="1"/>
      <c r="E647" s="1"/>
      <c r="F647" s="1"/>
      <c r="G647" s="1"/>
    </row>
    <row r="648" spans="1:7">
      <c r="A648" s="1"/>
      <c r="B648" s="1"/>
      <c r="C648" s="1"/>
      <c r="D648" s="1"/>
      <c r="E648" s="1"/>
      <c r="F648" s="1"/>
      <c r="G648" s="1"/>
    </row>
    <row r="649" spans="1:7">
      <c r="A649" s="1"/>
      <c r="B649" s="1"/>
      <c r="C649" s="1"/>
      <c r="D649" s="1"/>
      <c r="E649" s="1"/>
      <c r="F649" s="1"/>
      <c r="G649" s="1"/>
    </row>
    <row r="650" spans="1:7">
      <c r="A650" s="1"/>
      <c r="B650" s="1"/>
      <c r="C650" s="1"/>
      <c r="D650" s="1"/>
      <c r="E650" s="1"/>
      <c r="F650" s="1"/>
      <c r="G650" s="1"/>
    </row>
    <row r="651" spans="1:7">
      <c r="A651" s="1"/>
      <c r="B651" s="1"/>
      <c r="C651" s="1"/>
      <c r="D651" s="1"/>
      <c r="E651" s="1"/>
      <c r="F651" s="1"/>
      <c r="G651" s="1"/>
    </row>
    <row r="652" spans="1:7">
      <c r="A652" s="1"/>
      <c r="B652" s="1"/>
      <c r="C652" s="1"/>
      <c r="D652" s="1"/>
      <c r="E652" s="1"/>
      <c r="F652" s="1"/>
      <c r="G652" s="1"/>
    </row>
    <row r="653" spans="1:7">
      <c r="A653" s="1"/>
      <c r="B653" s="1"/>
      <c r="C653" s="1"/>
      <c r="D653" s="1"/>
      <c r="E653" s="1"/>
      <c r="F653" s="1"/>
      <c r="G653" s="1"/>
    </row>
    <row r="654" spans="1:7">
      <c r="A654" s="1"/>
      <c r="B654" s="1"/>
      <c r="C654" s="1"/>
      <c r="D654" s="1"/>
      <c r="E654" s="1"/>
      <c r="F654" s="1"/>
      <c r="G654" s="1"/>
    </row>
    <row r="655" spans="1:7">
      <c r="A655" s="1"/>
      <c r="B655" s="1"/>
      <c r="C655" s="1"/>
      <c r="D655" s="1"/>
      <c r="E655" s="1"/>
      <c r="F655" s="1"/>
      <c r="G655" s="1"/>
    </row>
    <row r="656" spans="1:7">
      <c r="A656" s="1"/>
      <c r="B656" s="1"/>
      <c r="C656" s="1"/>
      <c r="D656" s="1"/>
      <c r="E656" s="1"/>
      <c r="F656" s="1"/>
      <c r="G656" s="1"/>
    </row>
    <row r="657" spans="1:7">
      <c r="A657" s="1"/>
      <c r="B657" s="1"/>
      <c r="C657" s="1"/>
      <c r="D657" s="1"/>
      <c r="E657" s="1"/>
      <c r="F657" s="1"/>
      <c r="G657" s="1"/>
    </row>
    <row r="658" spans="1:7">
      <c r="A658" s="1"/>
      <c r="B658" s="1"/>
      <c r="C658" s="1"/>
      <c r="D658" s="1"/>
      <c r="E658" s="1"/>
      <c r="F658" s="1"/>
      <c r="G658" s="1"/>
    </row>
    <row r="659" spans="1:7">
      <c r="A659" s="1"/>
      <c r="B659" s="1"/>
      <c r="C659" s="1"/>
      <c r="D659" s="1"/>
      <c r="E659" s="1"/>
      <c r="F659" s="1"/>
      <c r="G659" s="1"/>
    </row>
    <row r="660" spans="1:7">
      <c r="A660" s="1"/>
      <c r="B660" s="1"/>
      <c r="C660" s="1"/>
      <c r="D660" s="1"/>
      <c r="E660" s="1"/>
      <c r="F660" s="1"/>
      <c r="G660" s="1"/>
    </row>
    <row r="661" spans="1:7">
      <c r="A661" s="1"/>
      <c r="B661" s="1"/>
      <c r="C661" s="1"/>
      <c r="D661" s="1"/>
      <c r="E661" s="1"/>
      <c r="F661" s="1"/>
      <c r="G661" s="1"/>
    </row>
    <row r="662" spans="1:7">
      <c r="A662" s="1"/>
      <c r="B662" s="1"/>
      <c r="C662" s="1"/>
      <c r="D662" s="1"/>
      <c r="E662" s="1"/>
      <c r="F662" s="1"/>
      <c r="G662" s="1"/>
    </row>
    <row r="663" spans="1:7">
      <c r="A663" s="1"/>
      <c r="B663" s="1"/>
      <c r="C663" s="1"/>
      <c r="D663" s="1"/>
      <c r="E663" s="1"/>
      <c r="F663" s="1"/>
      <c r="G663" s="1"/>
    </row>
    <row r="664" spans="1:7">
      <c r="A664" s="1"/>
      <c r="B664" s="1"/>
      <c r="C664" s="1"/>
      <c r="D664" s="1"/>
      <c r="E664" s="1"/>
      <c r="F664" s="1"/>
      <c r="G664" s="1"/>
    </row>
    <row r="665" spans="1:7">
      <c r="A665" s="1"/>
      <c r="B665" s="1"/>
      <c r="C665" s="1"/>
      <c r="D665" s="1"/>
      <c r="E665" s="1"/>
      <c r="F665" s="1"/>
      <c r="G665" s="1"/>
    </row>
    <row r="666" spans="1:7">
      <c r="A666" s="1"/>
      <c r="B666" s="1"/>
      <c r="C666" s="1"/>
      <c r="D666" s="1"/>
      <c r="E666" s="1"/>
      <c r="F666" s="1"/>
      <c r="G666" s="1"/>
    </row>
    <row r="667" spans="1:7">
      <c r="A667" s="1"/>
      <c r="B667" s="1"/>
      <c r="C667" s="1"/>
      <c r="D667" s="1"/>
      <c r="E667" s="1"/>
      <c r="F667" s="1"/>
      <c r="G667" s="1"/>
    </row>
    <row r="668" spans="1:7">
      <c r="A668" s="1"/>
      <c r="B668" s="1"/>
      <c r="C668" s="1"/>
      <c r="D668" s="1"/>
      <c r="E668" s="1"/>
      <c r="F668" s="1"/>
      <c r="G668" s="1"/>
    </row>
    <row r="669" spans="1:7">
      <c r="A669" s="1"/>
      <c r="B669" s="1"/>
      <c r="C669" s="1"/>
      <c r="D669" s="1"/>
      <c r="E669" s="1"/>
      <c r="F669" s="1"/>
      <c r="G669" s="1"/>
    </row>
    <row r="670" spans="1:7">
      <c r="A670" s="1"/>
      <c r="B670" s="1"/>
      <c r="C670" s="1"/>
      <c r="D670" s="1"/>
      <c r="E670" s="1"/>
      <c r="F670" s="1"/>
      <c r="G670" s="1"/>
    </row>
    <row r="671" spans="1:7">
      <c r="A671" s="1"/>
      <c r="B671" s="1"/>
      <c r="C671" s="1"/>
      <c r="D671" s="1"/>
      <c r="E671" s="1"/>
      <c r="F671" s="1"/>
      <c r="G671" s="1"/>
    </row>
    <row r="672" spans="1:7">
      <c r="A672" s="1"/>
      <c r="B672" s="1"/>
      <c r="C672" s="1"/>
      <c r="D672" s="1"/>
      <c r="E672" s="1"/>
      <c r="F672" s="1"/>
      <c r="G672" s="1"/>
    </row>
    <row r="673" spans="1:7">
      <c r="A673" s="1"/>
      <c r="B673" s="1"/>
      <c r="C673" s="1"/>
      <c r="D673" s="1"/>
      <c r="E673" s="1"/>
      <c r="F673" s="1"/>
      <c r="G673" s="1"/>
    </row>
    <row r="674" spans="1:7">
      <c r="A674" s="1"/>
      <c r="B674" s="1"/>
      <c r="C674" s="1"/>
      <c r="D674" s="1"/>
      <c r="E674" s="1"/>
      <c r="F674" s="1"/>
      <c r="G674" s="1"/>
    </row>
    <row r="675" spans="1:7">
      <c r="A675" s="1"/>
      <c r="B675" s="1"/>
      <c r="C675" s="1"/>
      <c r="D675" s="1"/>
      <c r="E675" s="1"/>
      <c r="F675" s="1"/>
      <c r="G675" s="1"/>
    </row>
    <row r="676" spans="1:7">
      <c r="A676" s="1"/>
      <c r="B676" s="1"/>
      <c r="C676" s="1"/>
      <c r="D676" s="1"/>
      <c r="E676" s="1"/>
      <c r="F676" s="1"/>
      <c r="G676" s="1"/>
    </row>
    <row r="677" spans="1:7">
      <c r="A677" s="1"/>
      <c r="B677" s="1"/>
      <c r="C677" s="1"/>
      <c r="D677" s="1"/>
      <c r="E677" s="1"/>
      <c r="F677" s="1"/>
      <c r="G677" s="1"/>
    </row>
    <row r="678" spans="1:7">
      <c r="A678" s="1"/>
      <c r="B678" s="1"/>
      <c r="C678" s="1"/>
      <c r="D678" s="1"/>
      <c r="E678" s="1"/>
      <c r="F678" s="1"/>
      <c r="G678" s="1"/>
    </row>
    <row r="679" spans="1:7">
      <c r="A679" s="1"/>
      <c r="B679" s="1"/>
      <c r="C679" s="1"/>
      <c r="D679" s="1"/>
      <c r="E679" s="1"/>
      <c r="F679" s="1"/>
      <c r="G679" s="1"/>
    </row>
    <row r="680" spans="1:7">
      <c r="A680" s="1"/>
      <c r="B680" s="1"/>
      <c r="C680" s="1"/>
      <c r="D680" s="1"/>
      <c r="E680" s="1"/>
      <c r="F680" s="1"/>
      <c r="G680" s="1"/>
    </row>
    <row r="681" spans="1:7">
      <c r="A681" s="1"/>
      <c r="B681" s="1"/>
      <c r="C681" s="1"/>
      <c r="D681" s="1"/>
      <c r="E681" s="1"/>
      <c r="F681" s="1"/>
      <c r="G681" s="1"/>
    </row>
    <row r="682" spans="1:7">
      <c r="A682" s="1"/>
      <c r="B682" s="1"/>
      <c r="C682" s="1"/>
      <c r="D682" s="1"/>
      <c r="E682" s="1"/>
      <c r="F682" s="1"/>
      <c r="G682" s="1"/>
    </row>
    <row r="683" spans="1:7">
      <c r="A683" s="1"/>
      <c r="B683" s="1"/>
      <c r="C683" s="1"/>
      <c r="D683" s="1"/>
      <c r="E683" s="1"/>
      <c r="F683" s="1"/>
      <c r="G683" s="1"/>
    </row>
    <row r="684" spans="1:7">
      <c r="A684" s="1"/>
      <c r="B684" s="1"/>
      <c r="C684" s="1"/>
      <c r="D684" s="1"/>
      <c r="E684" s="1"/>
      <c r="F684" s="1"/>
      <c r="G684" s="1"/>
    </row>
    <row r="685" spans="1:7">
      <c r="A685" s="1"/>
      <c r="B685" s="1"/>
      <c r="C685" s="1"/>
      <c r="D685" s="1"/>
      <c r="E685" s="1"/>
      <c r="F685" s="1"/>
      <c r="G685" s="1"/>
    </row>
    <row r="686" spans="1:7">
      <c r="A686" s="1"/>
      <c r="B686" s="1"/>
      <c r="C686" s="1"/>
      <c r="D686" s="1"/>
      <c r="E686" s="1"/>
      <c r="F686" s="1"/>
      <c r="G686" s="1"/>
    </row>
    <row r="687" spans="1:7">
      <c r="A687" s="1"/>
      <c r="B687" s="1"/>
      <c r="C687" s="1"/>
      <c r="D687" s="1"/>
      <c r="E687" s="1"/>
      <c r="F687" s="1"/>
      <c r="G687" s="1"/>
    </row>
    <row r="688" spans="1:7">
      <c r="A688" s="1"/>
      <c r="B688" s="1"/>
      <c r="C688" s="1"/>
      <c r="D688" s="1"/>
      <c r="E688" s="1"/>
      <c r="F688" s="1"/>
      <c r="G688" s="1"/>
    </row>
    <row r="689" spans="1:7">
      <c r="A689" s="1"/>
      <c r="B689" s="1"/>
      <c r="C689" s="1"/>
      <c r="D689" s="1"/>
      <c r="E689" s="1"/>
      <c r="F689" s="1"/>
      <c r="G689" s="1"/>
    </row>
    <row r="690" spans="1:7">
      <c r="A690" s="1"/>
      <c r="B690" s="1"/>
      <c r="C690" s="1"/>
      <c r="D690" s="1"/>
      <c r="E690" s="1"/>
      <c r="F690" s="1"/>
      <c r="G690" s="1"/>
    </row>
    <row r="691" spans="1:7">
      <c r="A691" s="1"/>
      <c r="B691" s="1"/>
      <c r="C691" s="1"/>
      <c r="D691" s="1"/>
      <c r="E691" s="1"/>
      <c r="F691" s="1"/>
      <c r="G691" s="1"/>
    </row>
    <row r="692" spans="1:7">
      <c r="A692" s="1"/>
      <c r="B692" s="1"/>
      <c r="C692" s="1"/>
      <c r="D692" s="1"/>
      <c r="E692" s="1"/>
      <c r="F692" s="1"/>
      <c r="G692" s="1"/>
    </row>
    <row r="693" spans="1:7">
      <c r="A693" s="1"/>
      <c r="B693" s="1"/>
      <c r="C693" s="1"/>
      <c r="D693" s="1"/>
      <c r="E693" s="1"/>
      <c r="F693" s="1"/>
      <c r="G693" s="1"/>
    </row>
    <row r="694" spans="1:7">
      <c r="A694" s="1"/>
      <c r="B694" s="1"/>
      <c r="C694" s="1"/>
      <c r="D694" s="1"/>
      <c r="E694" s="1"/>
      <c r="F694" s="1"/>
      <c r="G694" s="1"/>
    </row>
    <row r="695" spans="1:7">
      <c r="A695" s="1"/>
      <c r="B695" s="1"/>
      <c r="C695" s="1"/>
      <c r="D695" s="1"/>
      <c r="E695" s="1"/>
      <c r="F695" s="1"/>
      <c r="G695" s="1"/>
    </row>
    <row r="696" spans="1:7">
      <c r="A696" s="1"/>
      <c r="B696" s="1"/>
      <c r="C696" s="1"/>
      <c r="D696" s="1"/>
      <c r="E696" s="1"/>
      <c r="F696" s="1"/>
      <c r="G696" s="1"/>
    </row>
    <row r="697" spans="1:7">
      <c r="A697" s="1"/>
      <c r="B697" s="1"/>
      <c r="C697" s="1"/>
      <c r="D697" s="1"/>
      <c r="E697" s="1"/>
      <c r="F697" s="1"/>
      <c r="G697" s="1"/>
    </row>
    <row r="698" spans="1:7">
      <c r="A698" s="1"/>
      <c r="B698" s="1"/>
      <c r="C698" s="1"/>
      <c r="D698" s="1"/>
      <c r="E698" s="1"/>
      <c r="F698" s="1"/>
      <c r="G698" s="1"/>
    </row>
    <row r="699" spans="1:7">
      <c r="A699" s="1"/>
      <c r="B699" s="1"/>
      <c r="C699" s="1"/>
      <c r="D699" s="1"/>
      <c r="E699" s="1"/>
      <c r="F699" s="1"/>
      <c r="G699" s="1"/>
    </row>
    <row r="700" spans="1:7">
      <c r="A700" s="1"/>
      <c r="B700" s="1"/>
      <c r="C700" s="1"/>
      <c r="D700" s="1"/>
      <c r="E700" s="1"/>
      <c r="F700" s="1"/>
      <c r="G700" s="1"/>
    </row>
    <row r="701" spans="1:7">
      <c r="A701" s="1"/>
      <c r="B701" s="1"/>
      <c r="C701" s="1"/>
      <c r="D701" s="1"/>
      <c r="E701" s="1"/>
      <c r="F701" s="1"/>
      <c r="G701" s="1"/>
    </row>
    <row r="702" spans="1:7">
      <c r="A702" s="1"/>
      <c r="B702" s="1"/>
      <c r="C702" s="1"/>
      <c r="D702" s="1"/>
      <c r="E702" s="1"/>
      <c r="F702" s="1"/>
      <c r="G702" s="1"/>
    </row>
    <row r="703" spans="1:7">
      <c r="A703" s="1"/>
      <c r="B703" s="1"/>
      <c r="C703" s="1"/>
      <c r="D703" s="1"/>
      <c r="E703" s="1"/>
      <c r="F703" s="1"/>
      <c r="G703" s="1"/>
    </row>
    <row r="704" spans="1:7">
      <c r="A704" s="1"/>
      <c r="B704" s="1"/>
      <c r="C704" s="1"/>
      <c r="D704" s="1"/>
      <c r="E704" s="1"/>
      <c r="F704" s="1"/>
      <c r="G704" s="1"/>
    </row>
    <row r="705" spans="1:7">
      <c r="A705" s="1"/>
      <c r="B705" s="1"/>
      <c r="C705" s="1"/>
      <c r="D705" s="1"/>
      <c r="E705" s="1"/>
      <c r="F705" s="1"/>
      <c r="G705" s="1"/>
    </row>
    <row r="706" spans="1:7">
      <c r="A706" s="1"/>
      <c r="B706" s="1"/>
      <c r="C706" s="1"/>
      <c r="D706" s="1"/>
      <c r="E706" s="1"/>
      <c r="F706" s="1"/>
      <c r="G706" s="1"/>
    </row>
    <row r="707" spans="1:7">
      <c r="A707" s="1"/>
      <c r="B707" s="1"/>
      <c r="C707" s="1"/>
      <c r="D707" s="1"/>
      <c r="E707" s="1"/>
      <c r="F707" s="1"/>
      <c r="G707" s="1"/>
    </row>
    <row r="708" spans="1:7">
      <c r="A708" s="1"/>
      <c r="B708" s="1"/>
      <c r="C708" s="1"/>
      <c r="D708" s="1"/>
      <c r="E708" s="1"/>
      <c r="F708" s="1"/>
      <c r="G708" s="1"/>
    </row>
    <row r="709" spans="1:7">
      <c r="A709" s="1"/>
      <c r="B709" s="1"/>
      <c r="C709" s="1"/>
      <c r="D709" s="1"/>
      <c r="E709" s="1"/>
      <c r="F709" s="1"/>
      <c r="G709" s="1"/>
    </row>
    <row r="710" spans="1:7">
      <c r="A710" s="1"/>
      <c r="B710" s="1"/>
      <c r="C710" s="1"/>
      <c r="D710" s="1"/>
      <c r="E710" s="1"/>
      <c r="F710" s="1"/>
      <c r="G710" s="1"/>
    </row>
    <row r="711" spans="1:7">
      <c r="A711" s="1"/>
      <c r="B711" s="1"/>
      <c r="C711" s="1"/>
      <c r="D711" s="1"/>
      <c r="E711" s="1"/>
      <c r="F711" s="1"/>
      <c r="G711" s="1"/>
    </row>
    <row r="712" spans="1:7">
      <c r="A712" s="1"/>
      <c r="B712" s="1"/>
      <c r="C712" s="1"/>
      <c r="D712" s="1"/>
      <c r="E712" s="1"/>
      <c r="F712" s="1"/>
      <c r="G712" s="1"/>
    </row>
    <row r="713" spans="1:7">
      <c r="A713" s="1"/>
      <c r="B713" s="1"/>
      <c r="C713" s="1"/>
      <c r="D713" s="1"/>
      <c r="E713" s="1"/>
      <c r="F713" s="1"/>
      <c r="G713" s="1"/>
    </row>
    <row r="714" spans="1:7">
      <c r="A714" s="1"/>
      <c r="B714" s="1"/>
      <c r="C714" s="1"/>
      <c r="D714" s="1"/>
      <c r="E714" s="1"/>
      <c r="F714" s="1"/>
      <c r="G714" s="1"/>
    </row>
    <row r="715" spans="1:7">
      <c r="A715" s="1"/>
      <c r="B715" s="1"/>
      <c r="C715" s="1"/>
      <c r="D715" s="1"/>
      <c r="E715" s="1"/>
      <c r="F715" s="1"/>
      <c r="G715" s="1"/>
    </row>
    <row r="716" spans="1:7">
      <c r="A716" s="1"/>
      <c r="B716" s="1"/>
      <c r="C716" s="1"/>
      <c r="D716" s="1"/>
      <c r="E716" s="1"/>
      <c r="F716" s="1"/>
      <c r="G716" s="1"/>
    </row>
    <row r="717" spans="1:7">
      <c r="A717" s="1"/>
      <c r="B717" s="1"/>
      <c r="C717" s="1"/>
      <c r="D717" s="1"/>
      <c r="E717" s="1"/>
      <c r="F717" s="1"/>
      <c r="G717" s="1"/>
    </row>
    <row r="718" spans="1:7">
      <c r="A718" s="1"/>
      <c r="B718" s="1"/>
      <c r="C718" s="1"/>
      <c r="D718" s="1"/>
      <c r="E718" s="1"/>
      <c r="F718" s="1"/>
      <c r="G718" s="1"/>
    </row>
    <row r="719" spans="1:7">
      <c r="A719" s="1"/>
      <c r="B719" s="1"/>
      <c r="C719" s="1"/>
      <c r="D719" s="1"/>
      <c r="E719" s="1"/>
      <c r="F719" s="1"/>
      <c r="G719" s="1"/>
    </row>
    <row r="720" spans="1:7">
      <c r="A720" s="1"/>
      <c r="B720" s="1"/>
      <c r="C720" s="1"/>
      <c r="D720" s="1"/>
      <c r="E720" s="1"/>
      <c r="F720" s="1"/>
      <c r="G720" s="1"/>
    </row>
    <row r="721" spans="1:7">
      <c r="A721" s="1"/>
      <c r="B721" s="1"/>
      <c r="C721" s="1"/>
      <c r="D721" s="1"/>
      <c r="E721" s="1"/>
      <c r="F721" s="1"/>
      <c r="G721" s="1"/>
    </row>
    <row r="722" spans="1:7">
      <c r="A722" s="1"/>
      <c r="B722" s="1"/>
      <c r="C722" s="1"/>
      <c r="D722" s="1"/>
      <c r="E722" s="1"/>
      <c r="F722" s="1"/>
      <c r="G722" s="1"/>
    </row>
    <row r="723" spans="1:7">
      <c r="A723" s="1"/>
      <c r="B723" s="1"/>
      <c r="C723" s="1"/>
      <c r="D723" s="1"/>
      <c r="E723" s="1"/>
      <c r="F723" s="1"/>
      <c r="G723" s="1"/>
    </row>
    <row r="724" spans="1:7">
      <c r="A724" s="1"/>
      <c r="B724" s="1"/>
      <c r="C724" s="1"/>
      <c r="D724" s="1"/>
      <c r="E724" s="1"/>
      <c r="F724" s="1"/>
      <c r="G724" s="1"/>
    </row>
    <row r="725" spans="1:7">
      <c r="A725" s="1"/>
      <c r="B725" s="1"/>
      <c r="C725" s="1"/>
      <c r="D725" s="1"/>
      <c r="E725" s="1"/>
      <c r="F725" s="1"/>
      <c r="G725" s="1"/>
    </row>
    <row r="726" spans="1:7">
      <c r="A726" s="1"/>
      <c r="B726" s="1"/>
      <c r="C726" s="1"/>
      <c r="D726" s="1"/>
      <c r="E726" s="1"/>
      <c r="F726" s="1"/>
      <c r="G726" s="1"/>
    </row>
    <row r="727" spans="1:7">
      <c r="A727" s="1"/>
      <c r="B727" s="1"/>
      <c r="C727" s="1"/>
      <c r="D727" s="1"/>
      <c r="E727" s="1"/>
      <c r="F727" s="1"/>
      <c r="G727" s="1"/>
    </row>
    <row r="728" spans="1:7">
      <c r="A728" s="1"/>
      <c r="B728" s="1"/>
      <c r="C728" s="1"/>
      <c r="D728" s="1"/>
      <c r="E728" s="1"/>
      <c r="F728" s="1"/>
      <c r="G728" s="1"/>
    </row>
    <row r="729" spans="1:7">
      <c r="A729" s="1"/>
      <c r="B729" s="1"/>
      <c r="C729" s="1"/>
      <c r="D729" s="1"/>
      <c r="E729" s="1"/>
      <c r="F729" s="1"/>
      <c r="G729" s="1"/>
    </row>
    <row r="730" spans="1:7">
      <c r="A730" s="1"/>
      <c r="B730" s="1"/>
      <c r="C730" s="1"/>
      <c r="D730" s="1"/>
      <c r="E730" s="1"/>
      <c r="F730" s="1"/>
      <c r="G730" s="1"/>
    </row>
    <row r="731" spans="1:7">
      <c r="A731" s="1"/>
      <c r="B731" s="1"/>
      <c r="C731" s="1"/>
      <c r="D731" s="1"/>
      <c r="E731" s="1"/>
      <c r="F731" s="1"/>
      <c r="G731" s="1"/>
    </row>
    <row r="732" spans="1:7">
      <c r="A732" s="1"/>
      <c r="B732" s="1"/>
      <c r="C732" s="1"/>
      <c r="D732" s="1"/>
      <c r="E732" s="1"/>
      <c r="F732" s="1"/>
      <c r="G732" s="1"/>
    </row>
    <row r="733" spans="1:7">
      <c r="A733" s="1"/>
      <c r="B733" s="1"/>
      <c r="C733" s="1"/>
      <c r="D733" s="1"/>
      <c r="E733" s="1"/>
      <c r="F733" s="1"/>
      <c r="G733" s="1"/>
    </row>
    <row r="734" spans="1:7">
      <c r="A734" s="1"/>
      <c r="B734" s="1"/>
      <c r="C734" s="1"/>
      <c r="D734" s="1"/>
      <c r="E734" s="1"/>
      <c r="F734" s="1"/>
      <c r="G734" s="1"/>
    </row>
    <row r="735" spans="1:7">
      <c r="A735" s="1"/>
      <c r="B735" s="1"/>
      <c r="C735" s="1"/>
      <c r="D735" s="1"/>
      <c r="E735" s="1"/>
      <c r="F735" s="1"/>
      <c r="G735" s="1"/>
    </row>
    <row r="736" spans="1:7">
      <c r="A736" s="1"/>
      <c r="B736" s="1"/>
      <c r="C736" s="1"/>
      <c r="D736" s="1"/>
      <c r="E736" s="1"/>
      <c r="F736" s="1"/>
      <c r="G736" s="1"/>
    </row>
    <row r="737" spans="1:7">
      <c r="A737" s="1"/>
      <c r="B737" s="1"/>
      <c r="C737" s="1"/>
      <c r="D737" s="1"/>
      <c r="E737" s="1"/>
      <c r="F737" s="1"/>
      <c r="G737" s="1"/>
    </row>
    <row r="738" spans="1:7">
      <c r="A738" s="1"/>
      <c r="B738" s="1"/>
      <c r="C738" s="1"/>
      <c r="D738" s="1"/>
      <c r="E738" s="1"/>
      <c r="F738" s="1"/>
      <c r="G738" s="1"/>
    </row>
    <row r="739" spans="1:7">
      <c r="A739" s="1"/>
      <c r="B739" s="1"/>
      <c r="C739" s="1"/>
      <c r="D739" s="1"/>
      <c r="E739" s="1"/>
      <c r="F739" s="1"/>
      <c r="G739" s="1"/>
    </row>
    <row r="740" spans="1:7">
      <c r="A740" s="1"/>
      <c r="B740" s="1"/>
      <c r="C740" s="1"/>
      <c r="D740" s="1"/>
      <c r="E740" s="1"/>
      <c r="F740" s="1"/>
      <c r="G740" s="1"/>
    </row>
    <row r="741" spans="1:7">
      <c r="A741" s="1"/>
      <c r="B741" s="1"/>
      <c r="C741" s="1"/>
      <c r="D741" s="1"/>
      <c r="E741" s="1"/>
      <c r="F741" s="1"/>
      <c r="G741" s="1"/>
    </row>
    <row r="742" spans="1:7">
      <c r="A742" s="1"/>
      <c r="B742" s="1"/>
      <c r="C742" s="1"/>
      <c r="D742" s="1"/>
      <c r="E742" s="1"/>
      <c r="F742" s="1"/>
      <c r="G742" s="1"/>
    </row>
    <row r="743" spans="1:7">
      <c r="A743" s="1"/>
      <c r="B743" s="1"/>
      <c r="C743" s="1"/>
      <c r="D743" s="1"/>
      <c r="E743" s="1"/>
      <c r="F743" s="1"/>
      <c r="G743" s="1"/>
    </row>
    <row r="744" spans="1:7">
      <c r="A744" s="1"/>
      <c r="B744" s="1"/>
      <c r="C744" s="1"/>
      <c r="D744" s="1"/>
      <c r="E744" s="1"/>
      <c r="F744" s="1"/>
      <c r="G744" s="1"/>
    </row>
    <row r="745" spans="1:7">
      <c r="A745" s="1"/>
      <c r="B745" s="1"/>
      <c r="C745" s="1"/>
      <c r="D745" s="1"/>
      <c r="E745" s="1"/>
      <c r="F745" s="1"/>
      <c r="G745" s="1"/>
    </row>
    <row r="746" spans="1:7">
      <c r="A746" s="1"/>
      <c r="B746" s="1"/>
      <c r="C746" s="1"/>
      <c r="D746" s="1"/>
      <c r="E746" s="1"/>
      <c r="F746" s="1"/>
      <c r="G746" s="1"/>
    </row>
    <row r="747" spans="1:7">
      <c r="A747" s="1"/>
      <c r="B747" s="1"/>
      <c r="C747" s="1"/>
      <c r="D747" s="1"/>
      <c r="E747" s="1"/>
      <c r="F747" s="1"/>
      <c r="G747" s="1"/>
    </row>
    <row r="748" spans="1:7">
      <c r="A748" s="1"/>
      <c r="B748" s="1"/>
      <c r="C748" s="1"/>
      <c r="D748" s="1"/>
      <c r="E748" s="1"/>
      <c r="F748" s="1"/>
      <c r="G748" s="1"/>
    </row>
    <row r="749" spans="1:7">
      <c r="A749" s="1"/>
      <c r="B749" s="1"/>
      <c r="C749" s="1"/>
      <c r="D749" s="1"/>
      <c r="E749" s="1"/>
      <c r="F749" s="1"/>
      <c r="G749" s="1"/>
    </row>
    <row r="750" spans="1:7">
      <c r="A750" s="1"/>
      <c r="B750" s="1"/>
      <c r="C750" s="1"/>
      <c r="D750" s="1"/>
      <c r="E750" s="1"/>
      <c r="F750" s="1"/>
      <c r="G750" s="1"/>
    </row>
    <row r="751" spans="1:7">
      <c r="A751" s="1"/>
      <c r="B751" s="1"/>
      <c r="C751" s="1"/>
      <c r="D751" s="1"/>
      <c r="E751" s="1"/>
      <c r="F751" s="1"/>
      <c r="G751" s="1"/>
    </row>
    <row r="752" spans="1:7">
      <c r="A752" s="1"/>
      <c r="B752" s="1"/>
      <c r="C752" s="1"/>
      <c r="D752" s="1"/>
      <c r="E752" s="1"/>
      <c r="F752" s="1"/>
      <c r="G752" s="1"/>
    </row>
    <row r="753" spans="1:7">
      <c r="A753" s="1"/>
      <c r="B753" s="1"/>
      <c r="C753" s="1"/>
      <c r="D753" s="1"/>
      <c r="E753" s="1"/>
      <c r="F753" s="1"/>
      <c r="G753" s="1"/>
    </row>
    <row r="754" spans="1:7">
      <c r="A754" s="1"/>
      <c r="B754" s="1"/>
      <c r="C754" s="1"/>
      <c r="D754" s="1"/>
      <c r="E754" s="1"/>
      <c r="F754" s="1"/>
      <c r="G754" s="1"/>
    </row>
    <row r="755" spans="1:7">
      <c r="A755" s="1"/>
      <c r="B755" s="1"/>
      <c r="C755" s="1"/>
      <c r="D755" s="1"/>
      <c r="E755" s="1"/>
      <c r="F755" s="1"/>
      <c r="G755" s="1"/>
    </row>
    <row r="756" spans="1:7">
      <c r="A756" s="1"/>
      <c r="B756" s="1"/>
      <c r="C756" s="1"/>
      <c r="D756" s="1"/>
      <c r="E756" s="1"/>
      <c r="F756" s="1"/>
      <c r="G756" s="1"/>
    </row>
    <row r="757" spans="1:7">
      <c r="A757" s="1"/>
      <c r="B757" s="1"/>
      <c r="C757" s="1"/>
      <c r="D757" s="1"/>
      <c r="E757" s="1"/>
      <c r="F757" s="1"/>
      <c r="G757" s="1"/>
    </row>
    <row r="758" spans="1:7">
      <c r="A758" s="1"/>
      <c r="B758" s="1"/>
      <c r="C758" s="1"/>
      <c r="D758" s="1"/>
      <c r="E758" s="1"/>
      <c r="F758" s="1"/>
      <c r="G758" s="1"/>
    </row>
    <row r="759" spans="1:7">
      <c r="A759" s="1"/>
      <c r="B759" s="1"/>
      <c r="C759" s="1"/>
      <c r="D759" s="1"/>
      <c r="E759" s="1"/>
      <c r="F759" s="1"/>
      <c r="G759" s="1"/>
    </row>
    <row r="760" spans="1:7">
      <c r="A760" s="1"/>
      <c r="B760" s="1"/>
      <c r="C760" s="1"/>
      <c r="D760" s="1"/>
      <c r="E760" s="1"/>
      <c r="F760" s="1"/>
      <c r="G760" s="1"/>
    </row>
    <row r="761" spans="1:7">
      <c r="A761" s="1"/>
      <c r="B761" s="1"/>
      <c r="C761" s="1"/>
      <c r="D761" s="1"/>
      <c r="E761" s="1"/>
      <c r="F761" s="1"/>
      <c r="G761" s="1"/>
    </row>
    <row r="762" spans="1:7">
      <c r="A762" s="1"/>
      <c r="B762" s="1"/>
      <c r="C762" s="1"/>
      <c r="D762" s="1"/>
      <c r="E762" s="1"/>
      <c r="F762" s="1"/>
      <c r="G762" s="1"/>
    </row>
    <row r="763" spans="1:7">
      <c r="A763" s="1"/>
      <c r="B763" s="1"/>
      <c r="C763" s="1"/>
      <c r="D763" s="1"/>
      <c r="E763" s="1"/>
      <c r="F763" s="1"/>
      <c r="G763" s="1"/>
    </row>
    <row r="764" spans="1:7">
      <c r="A764" s="1"/>
      <c r="B764" s="1"/>
      <c r="C764" s="1"/>
      <c r="D764" s="1"/>
      <c r="E764" s="1"/>
      <c r="F764" s="1"/>
      <c r="G764" s="1"/>
    </row>
    <row r="765" spans="1:7">
      <c r="A765" s="1"/>
      <c r="B765" s="1"/>
      <c r="C765" s="1"/>
      <c r="D765" s="1"/>
      <c r="E765" s="1"/>
      <c r="F765" s="1"/>
      <c r="G765" s="1"/>
    </row>
    <row r="766" spans="1:7">
      <c r="A766" s="1"/>
      <c r="B766" s="1"/>
      <c r="C766" s="1"/>
      <c r="D766" s="1"/>
      <c r="E766" s="1"/>
      <c r="F766" s="1"/>
      <c r="G766" s="1"/>
    </row>
    <row r="767" spans="1:7">
      <c r="A767" s="1"/>
      <c r="B767" s="1"/>
      <c r="C767" s="1"/>
      <c r="D767" s="1"/>
      <c r="E767" s="1"/>
      <c r="F767" s="1"/>
      <c r="G767" s="1"/>
    </row>
    <row r="768" spans="1:7">
      <c r="A768" s="1"/>
      <c r="B768" s="1"/>
      <c r="C768" s="1"/>
      <c r="D768" s="1"/>
      <c r="E768" s="1"/>
      <c r="F768" s="1"/>
      <c r="G768" s="1"/>
    </row>
    <row r="769" spans="1:7">
      <c r="A769" s="1"/>
      <c r="B769" s="1"/>
      <c r="C769" s="1"/>
      <c r="D769" s="1"/>
      <c r="E769" s="1"/>
      <c r="F769" s="1"/>
      <c r="G769" s="1"/>
    </row>
    <row r="770" spans="1:7">
      <c r="A770" s="1"/>
      <c r="B770" s="1"/>
      <c r="C770" s="1"/>
      <c r="D770" s="1"/>
      <c r="E770" s="1"/>
      <c r="F770" s="1"/>
      <c r="G770" s="1"/>
    </row>
    <row r="771" spans="1:7">
      <c r="A771" s="1"/>
      <c r="B771" s="1"/>
      <c r="C771" s="1"/>
      <c r="D771" s="1"/>
      <c r="E771" s="1"/>
      <c r="F771" s="1"/>
      <c r="G771" s="1"/>
    </row>
    <row r="772" spans="1:7">
      <c r="A772" s="1"/>
      <c r="B772" s="1"/>
      <c r="C772" s="1"/>
      <c r="D772" s="1"/>
      <c r="E772" s="1"/>
      <c r="F772" s="1"/>
      <c r="G772" s="1"/>
    </row>
    <row r="773" spans="1:7">
      <c r="A773" s="1"/>
      <c r="B773" s="1"/>
      <c r="C773" s="1"/>
      <c r="D773" s="1"/>
      <c r="E773" s="1"/>
      <c r="F773" s="1"/>
      <c r="G773" s="1"/>
    </row>
    <row r="774" spans="1:7">
      <c r="A774" s="1"/>
      <c r="B774" s="1"/>
      <c r="C774" s="1"/>
      <c r="D774" s="1"/>
      <c r="E774" s="1"/>
      <c r="F774" s="1"/>
      <c r="G774" s="1"/>
    </row>
    <row r="775" spans="1:7">
      <c r="A775" s="1"/>
      <c r="B775" s="1"/>
      <c r="C775" s="1"/>
      <c r="D775" s="1"/>
      <c r="E775" s="1"/>
      <c r="F775" s="1"/>
      <c r="G775" s="1"/>
    </row>
    <row r="776" spans="1:7">
      <c r="A776" s="1"/>
      <c r="B776" s="1"/>
      <c r="C776" s="1"/>
      <c r="D776" s="1"/>
      <c r="E776" s="1"/>
      <c r="F776" s="1"/>
      <c r="G776" s="1"/>
    </row>
    <row r="777" spans="1:7">
      <c r="A777" s="1"/>
      <c r="B777" s="1"/>
      <c r="C777" s="1"/>
      <c r="D777" s="1"/>
      <c r="E777" s="1"/>
      <c r="F777" s="1"/>
      <c r="G777" s="1"/>
    </row>
    <row r="778" spans="1:7">
      <c r="A778" s="1"/>
      <c r="B778" s="1"/>
      <c r="C778" s="1"/>
      <c r="D778" s="1"/>
      <c r="E778" s="1"/>
      <c r="F778" s="1"/>
      <c r="G778" s="1"/>
    </row>
    <row r="779" spans="1:7">
      <c r="A779" s="1"/>
      <c r="B779" s="1"/>
      <c r="C779" s="1"/>
      <c r="D779" s="1"/>
      <c r="E779" s="1"/>
      <c r="F779" s="1"/>
      <c r="G779" s="1"/>
    </row>
    <row r="780" spans="1:7">
      <c r="A780" s="1"/>
      <c r="B780" s="1"/>
      <c r="C780" s="1"/>
      <c r="D780" s="1"/>
      <c r="E780" s="1"/>
      <c r="F780" s="1"/>
      <c r="G780" s="1"/>
    </row>
    <row r="781" spans="1:7">
      <c r="A781" s="1"/>
      <c r="B781" s="1"/>
      <c r="C781" s="1"/>
      <c r="D781" s="1"/>
      <c r="E781" s="1"/>
      <c r="F781" s="1"/>
      <c r="G781" s="1"/>
    </row>
    <row r="782" spans="1:7">
      <c r="A782" s="1"/>
      <c r="B782" s="1"/>
      <c r="C782" s="1"/>
      <c r="D782" s="1"/>
      <c r="E782" s="1"/>
      <c r="F782" s="1"/>
      <c r="G782" s="1"/>
    </row>
    <row r="783" spans="1:7">
      <c r="A783" s="1"/>
      <c r="B783" s="1"/>
      <c r="C783" s="1"/>
      <c r="D783" s="1"/>
      <c r="E783" s="1"/>
      <c r="F783" s="1"/>
      <c r="G783" s="1"/>
    </row>
    <row r="784" spans="1:7">
      <c r="A784" s="1"/>
      <c r="B784" s="1"/>
      <c r="C784" s="1"/>
      <c r="D784" s="1"/>
      <c r="E784" s="1"/>
      <c r="F784" s="1"/>
      <c r="G784" s="1"/>
    </row>
    <row r="785" spans="1:7">
      <c r="A785" s="1"/>
      <c r="B785" s="1"/>
      <c r="C785" s="1"/>
      <c r="D785" s="1"/>
      <c r="E785" s="1"/>
      <c r="F785" s="1"/>
      <c r="G785" s="1"/>
    </row>
    <row r="786" spans="1:7">
      <c r="A786" s="1"/>
      <c r="B786" s="1"/>
      <c r="C786" s="1"/>
      <c r="D786" s="1"/>
      <c r="E786" s="1"/>
      <c r="F786" s="1"/>
      <c r="G786" s="1"/>
    </row>
    <row r="787" spans="1:7">
      <c r="A787" s="1"/>
      <c r="B787" s="1"/>
      <c r="C787" s="1"/>
      <c r="D787" s="1"/>
      <c r="E787" s="1"/>
      <c r="F787" s="1"/>
      <c r="G787" s="1"/>
    </row>
    <row r="788" spans="1:7">
      <c r="A788" s="1"/>
      <c r="B788" s="1"/>
      <c r="C788" s="1"/>
      <c r="D788" s="1"/>
      <c r="E788" s="1"/>
      <c r="F788" s="1"/>
      <c r="G788" s="1"/>
    </row>
    <row r="789" spans="1:7">
      <c r="A789" s="1"/>
      <c r="B789" s="1"/>
      <c r="C789" s="1"/>
      <c r="D789" s="1"/>
      <c r="E789" s="1"/>
      <c r="F789" s="1"/>
      <c r="G789" s="1"/>
    </row>
    <row r="790" spans="1:7">
      <c r="A790" s="1"/>
      <c r="B790" s="1"/>
      <c r="C790" s="1"/>
      <c r="D790" s="1"/>
      <c r="E790" s="1"/>
      <c r="F790" s="1"/>
      <c r="G790" s="1"/>
    </row>
    <row r="791" spans="1:7">
      <c r="A791" s="1"/>
      <c r="B791" s="1"/>
      <c r="C791" s="1"/>
      <c r="D791" s="1"/>
      <c r="E791" s="1"/>
      <c r="F791" s="1"/>
      <c r="G791" s="1"/>
    </row>
    <row r="792" spans="1:7">
      <c r="A792" s="1"/>
      <c r="B792" s="1"/>
      <c r="C792" s="1"/>
      <c r="D792" s="1"/>
      <c r="E792" s="1"/>
      <c r="F792" s="1"/>
      <c r="G792" s="1"/>
    </row>
    <row r="793" spans="1:7">
      <c r="A793" s="1"/>
      <c r="B793" s="1"/>
      <c r="C793" s="1"/>
      <c r="D793" s="1"/>
      <c r="E793" s="1"/>
      <c r="F793" s="1"/>
      <c r="G793" s="1"/>
    </row>
    <row r="794" spans="1:7">
      <c r="A794" s="1"/>
      <c r="B794" s="1"/>
      <c r="C794" s="1"/>
      <c r="D794" s="1"/>
      <c r="E794" s="1"/>
      <c r="F794" s="1"/>
      <c r="G794" s="1"/>
    </row>
    <row r="795" spans="1:7">
      <c r="A795" s="1"/>
      <c r="B795" s="1"/>
      <c r="C795" s="1"/>
      <c r="D795" s="1"/>
      <c r="E795" s="1"/>
      <c r="F795" s="1"/>
      <c r="G795" s="1"/>
    </row>
    <row r="796" spans="1:7">
      <c r="A796" s="1"/>
      <c r="B796" s="1"/>
      <c r="C796" s="1"/>
      <c r="D796" s="1"/>
      <c r="E796" s="1"/>
      <c r="F796" s="1"/>
      <c r="G796" s="1"/>
    </row>
    <row r="797" spans="1:7">
      <c r="A797" s="1"/>
      <c r="B797" s="1"/>
      <c r="C797" s="1"/>
      <c r="D797" s="1"/>
      <c r="E797" s="1"/>
      <c r="F797" s="1"/>
      <c r="G797" s="1"/>
    </row>
    <row r="798" spans="1:7">
      <c r="A798" s="1"/>
      <c r="B798" s="1"/>
      <c r="C798" s="1"/>
      <c r="D798" s="1"/>
      <c r="E798" s="1"/>
      <c r="F798" s="1"/>
      <c r="G798" s="1"/>
    </row>
    <row r="799" spans="1:7">
      <c r="A799" s="1"/>
      <c r="B799" s="1"/>
      <c r="C799" s="1"/>
      <c r="D799" s="1"/>
      <c r="E799" s="1"/>
      <c r="F799" s="1"/>
      <c r="G799" s="1"/>
    </row>
    <row r="800" spans="1:7">
      <c r="A800" s="1"/>
      <c r="B800" s="1"/>
      <c r="C800" s="1"/>
      <c r="D800" s="1"/>
      <c r="E800" s="1"/>
      <c r="F800" s="1"/>
      <c r="G800" s="1"/>
    </row>
    <row r="801" spans="1:7">
      <c r="A801" s="1"/>
      <c r="B801" s="1"/>
      <c r="C801" s="1"/>
      <c r="D801" s="1"/>
      <c r="E801" s="1"/>
      <c r="F801" s="1"/>
      <c r="G801" s="1"/>
    </row>
    <row r="802" spans="1:7">
      <c r="A802" s="1"/>
      <c r="B802" s="1"/>
      <c r="C802" s="1"/>
      <c r="D802" s="1"/>
      <c r="E802" s="1"/>
      <c r="F802" s="1"/>
      <c r="G802" s="1"/>
    </row>
    <row r="803" spans="1:7">
      <c r="A803" s="1"/>
      <c r="B803" s="1"/>
      <c r="C803" s="1"/>
      <c r="D803" s="1"/>
      <c r="E803" s="1"/>
      <c r="F803" s="1"/>
      <c r="G803" s="1"/>
    </row>
    <row r="804" spans="1:7">
      <c r="A804" s="1"/>
      <c r="B804" s="1"/>
      <c r="C804" s="1"/>
      <c r="D804" s="1"/>
      <c r="E804" s="1"/>
      <c r="F804" s="1"/>
      <c r="G804" s="1"/>
    </row>
    <row r="805" spans="1:7">
      <c r="A805" s="1"/>
      <c r="B805" s="1"/>
      <c r="C805" s="1"/>
      <c r="D805" s="1"/>
      <c r="E805" s="1"/>
      <c r="F805" s="1"/>
      <c r="G805" s="1"/>
    </row>
    <row r="806" spans="1:7">
      <c r="A806" s="1"/>
      <c r="B806" s="1"/>
      <c r="C806" s="1"/>
      <c r="D806" s="1"/>
      <c r="E806" s="1"/>
      <c r="F806" s="1"/>
      <c r="G806" s="1"/>
    </row>
    <row r="807" spans="1:7">
      <c r="A807" s="1"/>
      <c r="B807" s="1"/>
      <c r="C807" s="1"/>
      <c r="D807" s="1"/>
      <c r="E807" s="1"/>
      <c r="F807" s="1"/>
      <c r="G807" s="1"/>
    </row>
    <row r="808" spans="1:7">
      <c r="A808" s="1"/>
      <c r="B808" s="1"/>
      <c r="C808" s="1"/>
      <c r="D808" s="1"/>
      <c r="E808" s="1"/>
      <c r="F808" s="1"/>
      <c r="G808" s="1"/>
    </row>
    <row r="809" spans="1:7">
      <c r="A809" s="1"/>
      <c r="B809" s="1"/>
      <c r="C809" s="1"/>
      <c r="D809" s="1"/>
      <c r="E809" s="1"/>
      <c r="F809" s="1"/>
      <c r="G809" s="1"/>
    </row>
    <row r="810" spans="1:7">
      <c r="A810" s="1"/>
      <c r="B810" s="1"/>
      <c r="C810" s="1"/>
      <c r="D810" s="1"/>
      <c r="E810" s="1"/>
      <c r="F810" s="1"/>
      <c r="G810" s="1"/>
    </row>
    <row r="811" spans="1:7">
      <c r="A811" s="1"/>
      <c r="B811" s="1"/>
      <c r="C811" s="1"/>
      <c r="D811" s="1"/>
      <c r="E811" s="1"/>
      <c r="F811" s="1"/>
      <c r="G811" s="1"/>
    </row>
    <row r="812" spans="1:7">
      <c r="A812" s="1"/>
      <c r="B812" s="1"/>
      <c r="C812" s="1"/>
      <c r="D812" s="1"/>
      <c r="E812" s="1"/>
      <c r="F812" s="1"/>
      <c r="G812" s="1"/>
    </row>
    <row r="813" spans="1:7">
      <c r="A813" s="1"/>
      <c r="B813" s="1"/>
      <c r="C813" s="1"/>
      <c r="D813" s="1"/>
      <c r="E813" s="1"/>
      <c r="F813" s="1"/>
      <c r="G813" s="1"/>
    </row>
    <row r="814" spans="1:7">
      <c r="A814" s="1"/>
      <c r="B814" s="1"/>
      <c r="C814" s="1"/>
      <c r="D814" s="1"/>
      <c r="E814" s="1"/>
      <c r="F814" s="1"/>
      <c r="G814" s="1"/>
    </row>
    <row r="815" spans="1:7">
      <c r="A815" s="1"/>
      <c r="B815" s="1"/>
      <c r="C815" s="1"/>
      <c r="D815" s="1"/>
      <c r="E815" s="1"/>
      <c r="F815" s="1"/>
      <c r="G815" s="1"/>
    </row>
    <row r="816" spans="1:7">
      <c r="A816" s="1"/>
      <c r="B816" s="1"/>
      <c r="C816" s="1"/>
      <c r="D816" s="1"/>
      <c r="E816" s="1"/>
      <c r="F816" s="1"/>
      <c r="G816" s="1"/>
    </row>
    <row r="817" spans="1:7">
      <c r="A817" s="1"/>
      <c r="B817" s="1"/>
      <c r="C817" s="1"/>
      <c r="D817" s="1"/>
      <c r="E817" s="1"/>
      <c r="F817" s="1"/>
      <c r="G817" s="1"/>
    </row>
    <row r="818" spans="1:7">
      <c r="A818" s="1"/>
      <c r="B818" s="1"/>
      <c r="C818" s="1"/>
      <c r="D818" s="1"/>
      <c r="E818" s="1"/>
      <c r="F818" s="1"/>
      <c r="G818" s="1"/>
    </row>
    <row r="819" spans="1:7">
      <c r="A819" s="1"/>
      <c r="B819" s="1"/>
      <c r="C819" s="1"/>
      <c r="D819" s="1"/>
      <c r="E819" s="1"/>
      <c r="F819" s="1"/>
      <c r="G819" s="1"/>
    </row>
    <row r="820" spans="1:7">
      <c r="A820" s="1"/>
      <c r="B820" s="1"/>
      <c r="C820" s="1"/>
      <c r="D820" s="1"/>
      <c r="E820" s="1"/>
      <c r="F820" s="1"/>
      <c r="G820" s="1"/>
    </row>
    <row r="821" spans="1:7">
      <c r="A821" s="1"/>
      <c r="B821" s="1"/>
      <c r="C821" s="1"/>
      <c r="D821" s="1"/>
      <c r="E821" s="1"/>
      <c r="F821" s="1"/>
      <c r="G821" s="1"/>
    </row>
    <row r="822" spans="1:7">
      <c r="A822" s="1"/>
      <c r="B822" s="1"/>
      <c r="C822" s="1"/>
      <c r="D822" s="1"/>
      <c r="E822" s="1"/>
      <c r="F822" s="1"/>
      <c r="G822" s="1"/>
    </row>
    <row r="823" spans="1:7">
      <c r="A823" s="1"/>
      <c r="B823" s="1"/>
      <c r="C823" s="1"/>
      <c r="D823" s="1"/>
      <c r="E823" s="1"/>
      <c r="F823" s="1"/>
      <c r="G823" s="1"/>
    </row>
    <row r="824" spans="1:7">
      <c r="A824" s="1"/>
      <c r="B824" s="1"/>
      <c r="C824" s="1"/>
      <c r="D824" s="1"/>
      <c r="E824" s="1"/>
      <c r="F824" s="1"/>
      <c r="G824" s="1"/>
    </row>
    <row r="825" spans="1:7">
      <c r="A825" s="1"/>
      <c r="B825" s="1"/>
      <c r="C825" s="1"/>
      <c r="D825" s="1"/>
      <c r="E825" s="1"/>
      <c r="F825" s="1"/>
      <c r="G825" s="1"/>
    </row>
    <row r="826" spans="1:7">
      <c r="A826" s="1"/>
      <c r="B826" s="1"/>
      <c r="C826" s="1"/>
      <c r="D826" s="1"/>
      <c r="E826" s="1"/>
      <c r="F826" s="1"/>
      <c r="G826" s="1"/>
    </row>
    <row r="827" spans="1:7">
      <c r="A827" s="1"/>
      <c r="B827" s="1"/>
      <c r="C827" s="1"/>
      <c r="D827" s="1"/>
      <c r="E827" s="1"/>
      <c r="F827" s="1"/>
      <c r="G827" s="1"/>
    </row>
    <row r="828" spans="1:7">
      <c r="A828" s="1"/>
      <c r="B828" s="1"/>
      <c r="C828" s="1"/>
      <c r="D828" s="1"/>
      <c r="E828" s="1"/>
      <c r="F828" s="1"/>
      <c r="G828" s="1"/>
    </row>
    <row r="829" spans="1:7">
      <c r="A829" s="1"/>
      <c r="B829" s="1"/>
      <c r="C829" s="1"/>
      <c r="D829" s="1"/>
      <c r="E829" s="1"/>
      <c r="F829" s="1"/>
      <c r="G829" s="1"/>
    </row>
    <row r="830" spans="1:7">
      <c r="A830" s="1"/>
      <c r="B830" s="1"/>
      <c r="C830" s="1"/>
      <c r="D830" s="1"/>
      <c r="E830" s="1"/>
      <c r="F830" s="1"/>
      <c r="G830" s="1"/>
    </row>
    <row r="831" spans="1:7">
      <c r="A831" s="1"/>
      <c r="B831" s="1"/>
      <c r="C831" s="1"/>
      <c r="D831" s="1"/>
      <c r="E831" s="1"/>
      <c r="F831" s="1"/>
      <c r="G831" s="1"/>
    </row>
    <row r="832" spans="1:7">
      <c r="A832" s="1"/>
      <c r="B832" s="1"/>
      <c r="C832" s="1"/>
      <c r="D832" s="1"/>
      <c r="E832" s="1"/>
      <c r="F832" s="1"/>
      <c r="G832" s="1"/>
    </row>
    <row r="833" spans="1:7">
      <c r="A833" s="1"/>
      <c r="B833" s="1"/>
      <c r="C833" s="1"/>
      <c r="D833" s="1"/>
      <c r="E833" s="1"/>
      <c r="F833" s="1"/>
      <c r="G833" s="1"/>
    </row>
    <row r="834" spans="1:7">
      <c r="A834" s="1"/>
      <c r="B834" s="1"/>
      <c r="C834" s="1"/>
      <c r="D834" s="1"/>
      <c r="E834" s="1"/>
      <c r="F834" s="1"/>
      <c r="G834" s="1"/>
    </row>
    <row r="835" spans="1:7">
      <c r="A835" s="1"/>
      <c r="B835" s="1"/>
      <c r="C835" s="1"/>
      <c r="D835" s="1"/>
      <c r="E835" s="1"/>
      <c r="F835" s="1"/>
      <c r="G835" s="1"/>
    </row>
    <row r="836" spans="1:7">
      <c r="A836" s="1"/>
      <c r="B836" s="1"/>
      <c r="C836" s="1"/>
      <c r="D836" s="1"/>
      <c r="E836" s="1"/>
      <c r="F836" s="1"/>
      <c r="G836" s="1"/>
    </row>
    <row r="837" spans="1:7">
      <c r="A837" s="1"/>
      <c r="B837" s="1"/>
      <c r="C837" s="1"/>
      <c r="D837" s="1"/>
      <c r="E837" s="1"/>
      <c r="F837" s="1"/>
      <c r="G837" s="1"/>
    </row>
    <row r="838" spans="1:7">
      <c r="A838" s="1"/>
      <c r="B838" s="1"/>
      <c r="C838" s="1"/>
      <c r="D838" s="1"/>
      <c r="E838" s="1"/>
      <c r="F838" s="1"/>
      <c r="G838" s="1"/>
    </row>
    <row r="839" spans="1:7">
      <c r="A839" s="1"/>
      <c r="B839" s="1"/>
      <c r="C839" s="1"/>
      <c r="D839" s="1"/>
      <c r="E839" s="1"/>
      <c r="F839" s="1"/>
      <c r="G839" s="1"/>
    </row>
    <row r="840" spans="1:7">
      <c r="A840" s="1"/>
      <c r="B840" s="1"/>
      <c r="C840" s="1"/>
      <c r="D840" s="1"/>
      <c r="E840" s="1"/>
      <c r="F840" s="1"/>
      <c r="G840" s="1"/>
    </row>
    <row r="841" spans="1:7">
      <c r="A841" s="1"/>
      <c r="B841" s="1"/>
      <c r="C841" s="1"/>
      <c r="D841" s="1"/>
      <c r="E841" s="1"/>
      <c r="F841" s="1"/>
      <c r="G841" s="1"/>
    </row>
    <row r="842" spans="1:7">
      <c r="A842" s="1"/>
      <c r="B842" s="1"/>
      <c r="C842" s="1"/>
      <c r="D842" s="1"/>
      <c r="E842" s="1"/>
      <c r="F842" s="1"/>
      <c r="G842" s="1"/>
    </row>
    <row r="843" spans="1:7">
      <c r="A843" s="1"/>
      <c r="B843" s="1"/>
      <c r="C843" s="1"/>
      <c r="D843" s="1"/>
      <c r="E843" s="1"/>
      <c r="F843" s="1"/>
      <c r="G843" s="1"/>
    </row>
    <row r="844" spans="1:7">
      <c r="A844" s="1"/>
      <c r="B844" s="1"/>
      <c r="C844" s="1"/>
      <c r="D844" s="1"/>
      <c r="E844" s="1"/>
      <c r="F844" s="1"/>
      <c r="G844" s="1"/>
    </row>
    <row r="845" spans="1:7">
      <c r="A845" s="1"/>
      <c r="B845" s="1"/>
      <c r="C845" s="1"/>
      <c r="D845" s="1"/>
      <c r="E845" s="1"/>
      <c r="F845" s="1"/>
      <c r="G845" s="1"/>
    </row>
    <row r="846" spans="1:7">
      <c r="A846" s="1"/>
      <c r="B846" s="1"/>
      <c r="C846" s="1"/>
      <c r="D846" s="1"/>
      <c r="E846" s="1"/>
      <c r="F846" s="1"/>
      <c r="G846" s="1"/>
    </row>
    <row r="847" spans="1:7">
      <c r="A847" s="1"/>
      <c r="B847" s="1"/>
      <c r="C847" s="1"/>
      <c r="D847" s="1"/>
      <c r="E847" s="1"/>
      <c r="F847" s="1"/>
      <c r="G847" s="1"/>
    </row>
    <row r="848" spans="1:7">
      <c r="A848" s="1"/>
      <c r="B848" s="1"/>
      <c r="C848" s="1"/>
      <c r="D848" s="1"/>
      <c r="E848" s="1"/>
      <c r="F848" s="1"/>
      <c r="G848" s="1"/>
    </row>
    <row r="849" spans="1:7">
      <c r="A849" s="1"/>
      <c r="B849" s="1"/>
      <c r="C849" s="1"/>
      <c r="D849" s="1"/>
      <c r="E849" s="1"/>
      <c r="F849" s="1"/>
      <c r="G849" s="1"/>
    </row>
    <row r="850" spans="1:7">
      <c r="A850" s="1"/>
      <c r="B850" s="1"/>
      <c r="C850" s="1"/>
      <c r="D850" s="1"/>
      <c r="E850" s="1"/>
      <c r="F850" s="1"/>
      <c r="G850" s="1"/>
    </row>
    <row r="851" spans="1:7">
      <c r="A851" s="1"/>
      <c r="B851" s="1"/>
      <c r="C851" s="1"/>
      <c r="D851" s="1"/>
      <c r="E851" s="1"/>
      <c r="F851" s="1"/>
      <c r="G851" s="1"/>
    </row>
    <row r="852" spans="1:7">
      <c r="A852" s="1"/>
      <c r="B852" s="1"/>
      <c r="C852" s="1"/>
      <c r="D852" s="1"/>
      <c r="E852" s="1"/>
      <c r="F852" s="1"/>
      <c r="G852" s="1"/>
    </row>
    <row r="853" spans="1:7">
      <c r="A853" s="1"/>
      <c r="B853" s="1"/>
      <c r="C853" s="1"/>
      <c r="D853" s="1"/>
      <c r="E853" s="1"/>
      <c r="F853" s="1"/>
      <c r="G853" s="1"/>
    </row>
    <row r="854" spans="1:7">
      <c r="A854" s="1"/>
      <c r="B854" s="1"/>
      <c r="C854" s="1"/>
      <c r="D854" s="1"/>
      <c r="E854" s="1"/>
      <c r="F854" s="1"/>
      <c r="G854" s="1"/>
    </row>
    <row r="855" spans="1:7">
      <c r="A855" s="1"/>
      <c r="B855" s="1"/>
      <c r="C855" s="1"/>
      <c r="D855" s="1"/>
      <c r="E855" s="1"/>
      <c r="F855" s="1"/>
      <c r="G855" s="1"/>
    </row>
    <row r="856" spans="1:7">
      <c r="A856" s="1"/>
      <c r="B856" s="1"/>
      <c r="C856" s="1"/>
      <c r="D856" s="1"/>
      <c r="E856" s="1"/>
      <c r="F856" s="1"/>
      <c r="G856" s="1"/>
    </row>
    <row r="857" spans="1:7">
      <c r="A857" s="1"/>
      <c r="B857" s="1"/>
      <c r="C857" s="1"/>
      <c r="D857" s="1"/>
      <c r="E857" s="1"/>
      <c r="F857" s="1"/>
      <c r="G857" s="1"/>
    </row>
    <row r="858" spans="1:7">
      <c r="A858" s="1"/>
      <c r="B858" s="1"/>
      <c r="C858" s="1"/>
      <c r="D858" s="1"/>
      <c r="E858" s="1"/>
      <c r="F858" s="1"/>
      <c r="G858" s="1"/>
    </row>
    <row r="859" spans="1:7">
      <c r="A859" s="1"/>
      <c r="B859" s="1"/>
      <c r="C859" s="1"/>
      <c r="D859" s="1"/>
      <c r="E859" s="1"/>
      <c r="F859" s="1"/>
      <c r="G859" s="1"/>
    </row>
    <row r="860" spans="1:7">
      <c r="A860" s="1"/>
      <c r="B860" s="1"/>
      <c r="C860" s="1"/>
      <c r="D860" s="1"/>
      <c r="E860" s="1"/>
      <c r="F860" s="1"/>
      <c r="G860" s="1"/>
    </row>
    <row r="861" spans="1:7">
      <c r="A861" s="1"/>
      <c r="B861" s="1"/>
      <c r="C861" s="1"/>
      <c r="D861" s="1"/>
      <c r="E861" s="1"/>
      <c r="F861" s="1"/>
      <c r="G861" s="1"/>
    </row>
    <row r="862" spans="1:7">
      <c r="A862" s="1"/>
      <c r="B862" s="1"/>
      <c r="C862" s="1"/>
      <c r="D862" s="1"/>
      <c r="E862" s="1"/>
      <c r="F862" s="1"/>
      <c r="G862" s="1"/>
    </row>
    <row r="863" spans="1:7">
      <c r="A863" s="1"/>
      <c r="B863" s="1"/>
      <c r="C863" s="1"/>
      <c r="D863" s="1"/>
      <c r="E863" s="1"/>
      <c r="F863" s="1"/>
      <c r="G863" s="1"/>
    </row>
    <row r="864" spans="1:7">
      <c r="A864" s="1"/>
      <c r="B864" s="1"/>
      <c r="C864" s="1"/>
      <c r="D864" s="1"/>
      <c r="E864" s="1"/>
      <c r="F864" s="1"/>
      <c r="G864" s="1"/>
    </row>
    <row r="865" spans="1:7">
      <c r="A865" s="1"/>
      <c r="B865" s="1"/>
      <c r="C865" s="1"/>
      <c r="D865" s="1"/>
      <c r="E865" s="1"/>
      <c r="F865" s="1"/>
      <c r="G865" s="1"/>
    </row>
    <row r="866" spans="1:7">
      <c r="A866" s="1"/>
      <c r="B866" s="1"/>
      <c r="C866" s="1"/>
      <c r="D866" s="1"/>
      <c r="E866" s="1"/>
      <c r="F866" s="1"/>
      <c r="G866" s="1"/>
    </row>
    <row r="867" spans="1:7">
      <c r="A867" s="1"/>
      <c r="B867" s="1"/>
      <c r="C867" s="1"/>
      <c r="D867" s="1"/>
      <c r="E867" s="1"/>
      <c r="F867" s="1"/>
      <c r="G867" s="1"/>
    </row>
    <row r="868" spans="1:7">
      <c r="A868" s="1"/>
      <c r="B868" s="1"/>
      <c r="C868" s="1"/>
      <c r="D868" s="1"/>
      <c r="E868" s="1"/>
      <c r="F868" s="1"/>
      <c r="G868" s="1"/>
    </row>
    <row r="869" spans="1:7">
      <c r="A869" s="1"/>
      <c r="B869" s="1"/>
      <c r="C869" s="1"/>
      <c r="D869" s="1"/>
      <c r="E869" s="1"/>
      <c r="F869" s="1"/>
      <c r="G869" s="1"/>
    </row>
    <row r="870" spans="1:7">
      <c r="A870" s="1"/>
      <c r="B870" s="1"/>
      <c r="C870" s="1"/>
      <c r="D870" s="1"/>
      <c r="E870" s="1"/>
      <c r="F870" s="1"/>
      <c r="G870" s="1"/>
    </row>
    <row r="871" spans="1:7">
      <c r="A871" s="1"/>
      <c r="B871" s="1"/>
      <c r="C871" s="1"/>
      <c r="D871" s="1"/>
      <c r="E871" s="1"/>
      <c r="F871" s="1"/>
      <c r="G871" s="1"/>
    </row>
    <row r="872" spans="1:7">
      <c r="A872" s="1"/>
      <c r="B872" s="1"/>
      <c r="C872" s="1"/>
      <c r="D872" s="1"/>
      <c r="E872" s="1"/>
      <c r="F872" s="1"/>
      <c r="G872" s="1"/>
    </row>
    <row r="873" spans="1:7">
      <c r="A873" s="1"/>
      <c r="B873" s="1"/>
      <c r="C873" s="1"/>
      <c r="D873" s="1"/>
      <c r="E873" s="1"/>
      <c r="F873" s="1"/>
      <c r="G873" s="1"/>
    </row>
    <row r="874" spans="1:7">
      <c r="A874" s="1"/>
      <c r="B874" s="1"/>
      <c r="C874" s="1"/>
      <c r="D874" s="1"/>
      <c r="E874" s="1"/>
      <c r="F874" s="1"/>
      <c r="G874" s="1"/>
    </row>
    <row r="875" spans="1:7">
      <c r="A875" s="1"/>
      <c r="B875" s="1"/>
      <c r="C875" s="1"/>
      <c r="D875" s="1"/>
      <c r="E875" s="1"/>
      <c r="F875" s="1"/>
      <c r="G875" s="1"/>
    </row>
    <row r="876" spans="1:7">
      <c r="A876" s="1"/>
      <c r="B876" s="1"/>
      <c r="C876" s="1"/>
      <c r="D876" s="1"/>
      <c r="E876" s="1"/>
      <c r="F876" s="1"/>
      <c r="G876" s="1"/>
    </row>
    <row r="877" spans="1:7">
      <c r="A877" s="1"/>
      <c r="B877" s="1"/>
      <c r="C877" s="1"/>
      <c r="D877" s="1"/>
      <c r="E877" s="1"/>
      <c r="F877" s="1"/>
      <c r="G877" s="1"/>
    </row>
    <row r="878" spans="1:7">
      <c r="A878" s="1"/>
      <c r="B878" s="1"/>
      <c r="C878" s="1"/>
      <c r="D878" s="1"/>
      <c r="E878" s="1"/>
      <c r="F878" s="1"/>
      <c r="G878" s="1"/>
    </row>
    <row r="879" spans="1:7">
      <c r="A879" s="1"/>
      <c r="B879" s="1"/>
      <c r="C879" s="1"/>
      <c r="D879" s="1"/>
      <c r="E879" s="1"/>
      <c r="F879" s="1"/>
      <c r="G879" s="1"/>
    </row>
    <row r="880" spans="1:7">
      <c r="A880" s="1"/>
      <c r="B880" s="1"/>
      <c r="C880" s="1"/>
      <c r="D880" s="1"/>
      <c r="E880" s="1"/>
      <c r="F880" s="1"/>
      <c r="G880" s="1"/>
    </row>
    <row r="881" spans="1:7">
      <c r="A881" s="1"/>
      <c r="B881" s="1"/>
      <c r="C881" s="1"/>
      <c r="D881" s="1"/>
      <c r="E881" s="1"/>
      <c r="F881" s="1"/>
      <c r="G881" s="1"/>
    </row>
    <row r="882" spans="1:7">
      <c r="A882" s="1"/>
      <c r="B882" s="1"/>
      <c r="C882" s="1"/>
      <c r="D882" s="1"/>
      <c r="E882" s="1"/>
      <c r="F882" s="1"/>
      <c r="G882" s="1"/>
    </row>
    <row r="883" spans="1:7">
      <c r="A883" s="1"/>
      <c r="B883" s="1"/>
      <c r="C883" s="1"/>
      <c r="D883" s="1"/>
      <c r="E883" s="1"/>
      <c r="F883" s="1"/>
      <c r="G883" s="1"/>
    </row>
    <row r="884" spans="1:7">
      <c r="A884" s="1"/>
      <c r="B884" s="1"/>
      <c r="C884" s="1"/>
      <c r="D884" s="1"/>
      <c r="E884" s="1"/>
      <c r="F884" s="1"/>
      <c r="G884" s="1"/>
    </row>
    <row r="885" spans="1:7">
      <c r="A885" s="1"/>
      <c r="B885" s="1"/>
      <c r="C885" s="1"/>
      <c r="D885" s="1"/>
      <c r="E885" s="1"/>
      <c r="F885" s="1"/>
      <c r="G885" s="1"/>
    </row>
    <row r="886" spans="1:7">
      <c r="A886" s="1"/>
      <c r="B886" s="1"/>
      <c r="C886" s="1"/>
      <c r="D886" s="1"/>
      <c r="E886" s="1"/>
      <c r="F886" s="1"/>
      <c r="G886" s="1"/>
    </row>
    <row r="887" spans="1:7">
      <c r="A887" s="1"/>
      <c r="B887" s="1"/>
      <c r="C887" s="1"/>
      <c r="D887" s="1"/>
      <c r="E887" s="1"/>
      <c r="F887" s="1"/>
      <c r="G887" s="1"/>
    </row>
    <row r="888" spans="1:7">
      <c r="A888" s="1"/>
      <c r="B888" s="1"/>
      <c r="C888" s="1"/>
      <c r="D888" s="1"/>
      <c r="E888" s="1"/>
      <c r="F888" s="1"/>
      <c r="G888" s="1"/>
    </row>
    <row r="889" spans="1:7">
      <c r="A889" s="1"/>
      <c r="B889" s="1"/>
      <c r="C889" s="1"/>
      <c r="D889" s="1"/>
      <c r="E889" s="1"/>
      <c r="F889" s="1"/>
      <c r="G889" s="1"/>
    </row>
    <row r="890" spans="1:7">
      <c r="A890" s="1"/>
      <c r="B890" s="1"/>
      <c r="C890" s="1"/>
      <c r="D890" s="1"/>
      <c r="E890" s="1"/>
      <c r="F890" s="1"/>
      <c r="G890" s="1"/>
    </row>
    <row r="891" spans="1:7">
      <c r="A891" s="1"/>
      <c r="B891" s="1"/>
      <c r="C891" s="1"/>
      <c r="D891" s="1"/>
      <c r="E891" s="1"/>
      <c r="F891" s="1"/>
      <c r="G891" s="1"/>
    </row>
    <row r="892" spans="1:7">
      <c r="A892" s="1"/>
      <c r="B892" s="1"/>
      <c r="C892" s="1"/>
      <c r="D892" s="1"/>
      <c r="E892" s="1"/>
      <c r="F892" s="1"/>
      <c r="G892" s="1"/>
    </row>
    <row r="893" spans="1:7">
      <c r="A893" s="1"/>
      <c r="B893" s="1"/>
      <c r="C893" s="1"/>
      <c r="D893" s="1"/>
      <c r="E893" s="1"/>
      <c r="F893" s="1"/>
      <c r="G893" s="1"/>
    </row>
    <row r="894" spans="1:7">
      <c r="A894" s="1"/>
      <c r="B894" s="1"/>
      <c r="C894" s="1"/>
      <c r="D894" s="1"/>
      <c r="E894" s="1"/>
      <c r="F894" s="1"/>
      <c r="G894" s="1"/>
    </row>
    <row r="895" spans="1:7">
      <c r="A895" s="1"/>
      <c r="B895" s="1"/>
      <c r="C895" s="1"/>
      <c r="D895" s="1"/>
      <c r="E895" s="1"/>
      <c r="F895" s="1"/>
      <c r="G895" s="1"/>
    </row>
    <row r="896" spans="1:7">
      <c r="A896" s="1"/>
      <c r="B896" s="1"/>
      <c r="C896" s="1"/>
      <c r="D896" s="1"/>
      <c r="E896" s="1"/>
      <c r="F896" s="1"/>
      <c r="G896" s="1"/>
    </row>
    <row r="897" spans="1:7">
      <c r="A897" s="1"/>
      <c r="B897" s="1"/>
      <c r="C897" s="1"/>
      <c r="D897" s="1"/>
      <c r="E897" s="1"/>
      <c r="F897" s="1"/>
      <c r="G897" s="1"/>
    </row>
    <row r="898" spans="1:7">
      <c r="A898" s="1"/>
      <c r="B898" s="1"/>
      <c r="C898" s="1"/>
      <c r="D898" s="1"/>
      <c r="E898" s="1"/>
      <c r="F898" s="1"/>
      <c r="G898" s="1"/>
    </row>
  </sheetData>
  <mergeCells count="7">
    <mergeCell ref="B4:M4"/>
    <mergeCell ref="A1:G1"/>
    <mergeCell ref="A2:A3"/>
    <mergeCell ref="B2:B3"/>
    <mergeCell ref="C2:C3"/>
    <mergeCell ref="D2:H2"/>
    <mergeCell ref="I2:M2"/>
  </mergeCells>
  <pageMargins left="0.7" right="0.7" top="0.75" bottom="0.75" header="0.3" footer="0.3"/>
  <pageSetup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1. Criminal and JJ Legislation</vt:lpstr>
      <vt:lpstr>2. Police</vt:lpstr>
      <vt:lpstr>3. Prosecution</vt:lpstr>
      <vt:lpstr>4. Legal Aid Service</vt:lpstr>
      <vt:lpstr>5. Judiciary </vt:lpstr>
      <vt:lpstr>6. Penitentiary</vt:lpstr>
      <vt:lpstr>7. Probation</vt:lpstr>
      <vt:lpstr>8. Justice for Children</vt:lpstr>
      <vt:lpstr>9. Legal Education</vt:lpstr>
      <vt:lpstr>10. Efficient PD's Office</vt:lpstr>
      <vt:lpstr>11. Res_Rehabilitaiton</vt:lpstr>
      <vt:lpstr>'1. Criminal and JJ Legislation'!Print_Area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2015-08-13T14:01:34Z</dcterms:modified>
</cp:coreProperties>
</file>