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firstSheet="4" activeTab="11"/>
  </bookViews>
  <sheets>
    <sheet name="5-12 01.02.2019" sheetId="23" r:id="rId1"/>
    <sheet name="5-12 01.03.2019" sheetId="25" r:id="rId2"/>
    <sheet name="5-12 01.04.2019" sheetId="24" r:id="rId3"/>
    <sheet name="5-12 01.05.2019" sheetId="26" r:id="rId4"/>
    <sheet name="5-12 01.06.2019" sheetId="27" r:id="rId5"/>
    <sheet name="5-12 01.07.2019" sheetId="28" r:id="rId6"/>
    <sheet name="5-12 01.08.2019" sheetId="29" r:id="rId7"/>
    <sheet name="5-12 01.09.2019" sheetId="30" r:id="rId8"/>
    <sheet name="5-12 01.10.2019" sheetId="31" r:id="rId9"/>
    <sheet name="5-12 01.11.2019" sheetId="32" r:id="rId10"/>
    <sheet name="5-12 01.12.2019" sheetId="34" r:id="rId11"/>
    <sheet name="5-12 01.01.2020" sheetId="35" r:id="rId12"/>
  </sheets>
  <definedNames>
    <definedName name="_xlnm._FilterDatabase" localSheetId="11" hidden="1">'5-12 01.01.2020'!$A$4:$WVO$25</definedName>
    <definedName name="_xlnm._FilterDatabase" localSheetId="10" hidden="1">'5-12 01.12.2019'!$A$4:$WVO$25</definedName>
    <definedName name="_xlnm.Print_Area" localSheetId="0">'5-12 01.02.2019'!$A$1:$G$8</definedName>
    <definedName name="_xlnm.Print_Area" localSheetId="1">'5-12 01.03.2019'!$A$1:$G$15</definedName>
    <definedName name="_xlnm.Print_Area" localSheetId="2">'5-12 01.04.2019'!$A$1:$G$17</definedName>
    <definedName name="_xlnm.Print_Area" localSheetId="3">'5-12 01.05.2019'!$A$1:$G$17</definedName>
    <definedName name="_xlnm.Print_Area" localSheetId="4">'5-12 01.06.2019'!$A$1:$G$18</definedName>
    <definedName name="_xlnm.Print_Area" localSheetId="5">'5-12 01.07.2019'!$A$1:$G$19</definedName>
    <definedName name="_xlnm.Print_Titles" localSheetId="11">'5-12 01.01.2020'!$3:$4</definedName>
    <definedName name="_xlnm.Print_Titles" localSheetId="0">'5-12 01.02.2019'!$3:$4</definedName>
    <definedName name="_xlnm.Print_Titles" localSheetId="1">'5-12 01.03.2019'!$3:$4</definedName>
    <definedName name="_xlnm.Print_Titles" localSheetId="2">'5-12 01.04.2019'!$3:$4</definedName>
    <definedName name="_xlnm.Print_Titles" localSheetId="3">'5-12 01.05.2019'!$3:$4</definedName>
    <definedName name="_xlnm.Print_Titles" localSheetId="4">'5-12 01.06.2019'!$3:$4</definedName>
    <definedName name="_xlnm.Print_Titles" localSheetId="5">'5-12 01.07.2019'!$3:$4</definedName>
    <definedName name="_xlnm.Print_Titles" localSheetId="6">'5-12 01.08.2019'!$3:$4</definedName>
    <definedName name="_xlnm.Print_Titles" localSheetId="7">'5-12 01.09.2019'!$3:$4</definedName>
    <definedName name="_xlnm.Print_Titles" localSheetId="8">'5-12 01.10.2019'!$3:$4</definedName>
    <definedName name="_xlnm.Print_Titles" localSheetId="9">'5-12 01.11.2019'!$3:$4</definedName>
    <definedName name="_xlnm.Print_Titles" localSheetId="10">'5-12 01.12.2019'!$3:$4</definedName>
  </definedNames>
  <calcPr calcId="162913"/>
</workbook>
</file>

<file path=xl/calcChain.xml><?xml version="1.0" encoding="utf-8"?>
<calcChain xmlns="http://schemas.openxmlformats.org/spreadsheetml/2006/main">
  <c r="G25" i="35" l="1"/>
  <c r="E25" i="35"/>
  <c r="E24" i="35"/>
  <c r="E23" i="35"/>
  <c r="G21" i="35"/>
  <c r="G23" i="35" s="1"/>
  <c r="G20" i="35"/>
  <c r="G24" i="35" s="1"/>
  <c r="G13" i="35"/>
  <c r="G23" i="34" l="1"/>
  <c r="G13" i="34"/>
  <c r="G20" i="34"/>
  <c r="G21" i="34"/>
  <c r="E23" i="34"/>
  <c r="E24" i="34"/>
  <c r="G24" i="34"/>
  <c r="E25" i="34"/>
  <c r="G25" i="34"/>
  <c r="G18" i="32" l="1"/>
  <c r="G22" i="32" l="1"/>
  <c r="E22" i="32"/>
  <c r="E21" i="32"/>
  <c r="E20" i="32"/>
  <c r="G17" i="32"/>
  <c r="G21" i="32" s="1"/>
  <c r="G13" i="32"/>
  <c r="G20" i="32" s="1"/>
  <c r="G18" i="31" l="1"/>
  <c r="G22" i="31" l="1"/>
  <c r="E22" i="31"/>
  <c r="E21" i="31"/>
  <c r="E20" i="31"/>
  <c r="G17" i="31"/>
  <c r="G21" i="31" s="1"/>
  <c r="G13" i="31"/>
  <c r="G20" i="31" l="1"/>
  <c r="G13" i="30"/>
  <c r="G18" i="30" l="1"/>
  <c r="G20" i="30" s="1"/>
  <c r="G17" i="30"/>
  <c r="G21" i="30" s="1"/>
  <c r="G22" i="30" l="1"/>
  <c r="E22" i="30"/>
  <c r="E21" i="30"/>
  <c r="E20" i="30"/>
  <c r="G20" i="29" l="1"/>
  <c r="G17" i="29" l="1"/>
  <c r="G21" i="29" s="1"/>
  <c r="E20" i="29" l="1"/>
  <c r="G22" i="29"/>
  <c r="E22" i="29"/>
  <c r="E21" i="29"/>
  <c r="E19" i="28" l="1"/>
  <c r="E18" i="28"/>
  <c r="G17" i="28"/>
  <c r="E17" i="28"/>
  <c r="G14" i="28" l="1"/>
  <c r="G18" i="28" s="1"/>
  <c r="E16" i="27" l="1"/>
  <c r="E15" i="26"/>
  <c r="E15" i="24"/>
  <c r="E18" i="27"/>
  <c r="E17" i="27"/>
  <c r="G19" i="28"/>
  <c r="G16" i="27" l="1"/>
  <c r="G17" i="27"/>
  <c r="G18" i="27"/>
  <c r="G15" i="26" l="1"/>
  <c r="G17" i="26"/>
  <c r="G12" i="26" l="1"/>
  <c r="G16" i="26" s="1"/>
  <c r="E17" i="26" l="1"/>
  <c r="E16" i="26"/>
  <c r="G15" i="25" l="1"/>
  <c r="E15" i="25"/>
  <c r="G14" i="25"/>
  <c r="E14" i="25"/>
  <c r="G13" i="25"/>
  <c r="E13" i="25"/>
  <c r="G15" i="24" l="1"/>
  <c r="G12" i="24"/>
  <c r="G17" i="24" l="1"/>
  <c r="G16" i="24"/>
  <c r="E17" i="24" l="1"/>
  <c r="E16" i="24"/>
  <c r="E8" i="23" l="1"/>
  <c r="G8" i="23"/>
</calcChain>
</file>

<file path=xl/comments1.xml><?xml version="1.0" encoding="utf-8"?>
<comments xmlns="http://schemas.openxmlformats.org/spreadsheetml/2006/main">
  <authors>
    <author>Author</author>
  </authors>
  <commentList>
    <comment ref="D13"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14"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D17"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D17"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5.xml><?xml version="1.0" encoding="utf-8"?>
<comments xmlns="http://schemas.openxmlformats.org/spreadsheetml/2006/main">
  <authors>
    <author>Author</author>
  </authors>
  <commentList>
    <comment ref="D17"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6.xml><?xml version="1.0" encoding="utf-8"?>
<comments xmlns="http://schemas.openxmlformats.org/spreadsheetml/2006/main">
  <authors>
    <author>Author</author>
  </authors>
  <commentList>
    <comment ref="D17"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7.xml><?xml version="1.0" encoding="utf-8"?>
<comments xmlns="http://schemas.openxmlformats.org/spreadsheetml/2006/main">
  <authors>
    <author>Author</author>
  </authors>
  <commentList>
    <comment ref="D20"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comments8.xml><?xml version="1.0" encoding="utf-8"?>
<comments xmlns="http://schemas.openxmlformats.org/spreadsheetml/2006/main">
  <authors>
    <author>Author</author>
  </authors>
  <commentList>
    <comment ref="D20" authorId="0" shapeId="0">
      <text>
        <r>
          <rPr>
            <b/>
            <sz val="9"/>
            <color indexed="81"/>
            <rFont val="Tahoma"/>
            <family val="2"/>
          </rPr>
          <t>ცვლილება შევიდა საქართველოს მთავრობის 2019 წლის 21 მაისის №1174 განკარგულებით</t>
        </r>
        <r>
          <rPr>
            <sz val="9"/>
            <color indexed="81"/>
            <rFont val="Tahoma"/>
            <family val="2"/>
          </rPr>
          <t xml:space="preserve">
</t>
        </r>
      </text>
    </comment>
  </commentList>
</comments>
</file>

<file path=xl/sharedStrings.xml><?xml version="1.0" encoding="utf-8"?>
<sst xmlns="http://schemas.openxmlformats.org/spreadsheetml/2006/main" count="583" uniqueCount="59">
  <si>
    <t>ლარში</t>
  </si>
  <si>
    <t>№</t>
  </si>
  <si>
    <t>ფონდის დასახელება</t>
  </si>
  <si>
    <t>მიზნობრიობა</t>
  </si>
  <si>
    <t>სამართლებრივი აქტი</t>
  </si>
  <si>
    <t xml:space="preserve">გამოყოფილი თანხა </t>
  </si>
  <si>
    <t>ვალუტა</t>
  </si>
  <si>
    <t>გადარიცხული თანხა</t>
  </si>
  <si>
    <t>ევროს ეკვივალენტი ლარში</t>
  </si>
  <si>
    <t>სულ ჯამურად</t>
  </si>
  <si>
    <t xml:space="preserve"> ევროს ეკვივალენტი ლარში </t>
  </si>
  <si>
    <t xml:space="preserve">წინა წლებში წარმოქმნილი დავალიანების დაფარვისა და სასამართლო გადაწყვეტილებების აღსრულების ფონდი </t>
  </si>
  <si>
    <t>ადამიანის უფლებათა ევროპული სასამართლოს მიერ საქმეზე „მაისურაძე საქართველოს წინააღმდეგ“ 2018 წლის 20 დეკემბერს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</si>
  <si>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28 იანვრის  №13 ბრძანება </t>
  </si>
  <si>
    <t>ადამიანის უფლებათა ევროპული სასამართლოს მიერ საქმეზე „ჯიშკარიანი საქართველოს წინააღმდეგ“ 2018 წლის 20 სექტემბერს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</si>
  <si>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28 იანვრის  №14 ბრძანება </t>
  </si>
  <si>
    <t>ადამიანის უფლებათა ევროპული სასამართლოს მიერ საქმეზე „კიკალიშვილი საქართველოს წინააღმდეგ“ 2018 წლის 20 დეკემბერს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</si>
  <si>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28 იანვრის  №15 ბრძანება </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</si>
  <si>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01.02.2019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</si>
  <si>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01.03.2019</t>
    </r>
    <r>
      <rPr>
        <b/>
        <sz val="14"/>
        <color indexed="10"/>
        <rFont val="Calibri"/>
        <family val="2"/>
      </rPr>
      <t xml:space="preserve"> </t>
    </r>
    <r>
      <rPr>
        <b/>
        <sz val="14"/>
        <color indexed="8"/>
        <rFont val="Calibri"/>
        <family val="2"/>
      </rPr>
      <t>მდგომარეობით</t>
    </r>
  </si>
  <si>
    <t>აშშ დოლარის ეკვივალენტი ლარში</t>
  </si>
  <si>
    <t>გირვანქა სტერლინგის ეკვივალენტი ლარში</t>
  </si>
  <si>
    <t>საქართველოს მთავრობის 2019 წლის 15 თებერვლის №310 განკარგულება</t>
  </si>
  <si>
    <t>საქართველოს მთავრობის სარეზერვო ფონდი</t>
  </si>
  <si>
    <t>ადამიანის უფლებათა ევროპული სასამართლოს მიერ საქმეებზე „ტურავა და სხვები საქართველოს წინააღმდეგ“ და „ლალიაშვილი საქართველოს წინააღმდეგ“ 2018 წლის 27 ნოემბერს გამოტანილი განჩინების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</si>
  <si>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15 თებერვლის №53 ბრძანება </t>
  </si>
  <si>
    <t>ადამიანის უფლებათა ევროპული სასამართლოს მიერ საქმეზე „მინდაძე და ნემსიწვერიძე საქართველოს წინააღმდეგ“ 2017 წლის 1 ივნისს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</si>
  <si>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15 თებერვლის №54 ბრძანება </t>
  </si>
  <si>
    <t>ადამიანის უფლებათა ევროპული სასამართლოს მიერ საქმეზე „ქოქაშვილი საქართველოს წინააღმდეგ“ 2017 წლის 27 ივნისს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</si>
  <si>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19 მარტის №84 ბრძანება </t>
  </si>
  <si>
    <t>ადამიანის უფლებათა ევროპული სასამართლოს მიერ საქმეზე „როსტომაშვილი საქართველოს წინააღმდეგ“ 2018 წლის 8 ნოემბერს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</si>
  <si>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7 მარტის №72 ბრძანება </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</si>
  <si>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01.04.2019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</si>
  <si>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01.05.2019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</si>
  <si>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01.06.2019</t>
    </r>
    <r>
      <rPr>
        <b/>
        <sz val="14"/>
        <color indexed="10"/>
        <rFont val="Calibri"/>
        <family val="2"/>
      </rPr>
      <t xml:space="preserve"> </t>
    </r>
    <r>
      <rPr>
        <b/>
        <sz val="14"/>
        <color indexed="8"/>
        <rFont val="Calibri"/>
        <family val="2"/>
      </rPr>
      <t>მდგომარეობით</t>
    </r>
  </si>
  <si>
    <t>საერთაშორისო საარბიტრაჟო დავებსა და უცხო ქვეყნის სასამართლოებში მიმდინარე საქმეებთან დაკავშირებით სახელმწიფოს წარმომადგენლობის განხორციელების მიზნით, იურიდიული კომპანიებისგან იურიდიული მომსახურების შესყიდვის, შესაბამისი საარბიტრაჟო და სასამართლო ხარჯების, მოწმეებისა და უცხოელი ექსპერტების საარბიტრაჟო და სასამართლო პროცესში მონაწილეობის უზრუნველსაყოფად, ადამიანის უფლებათა ევროპულ სასამართლოში კომპლექსურ საქმეებზე დავების საწარმოებლად იურიდიული მომსახურების შესყიდვის, საქართველოს არასრულწლოვანი მოქალაქეების უცხო ქვეყანაში არამართლზომიერად გადაადგილებისა და დაკავების საქმეების უცხო ქვეყანაში წარმოებისა და  ბავშვების საქართველოში დაბრუნების, საქართველოს მოქალაქეების ჰუმანიტარული საჭიროების უზრუნველყოფის მიზნით, აგრეთვე აღნიშნულ საქმეებთან დაკავშირებული სხვა გაუთვალისწინებელი ხარჯებისა და საქართველოს კანონმდებლობით მათთან დაკავშირებული გადასახადების დაფინანსება</t>
  </si>
  <si>
    <t>ადამიანის უფლებათა ევროპული სასამართლოს მიერ საქმეზე „მანუკიანი საქართველოს წინააღმდეგ“ 2019 წლის 31 იანვარს გამოტანილი განჩინების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</si>
  <si>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30 აპრილის №128 ბრძანება </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</si>
  <si>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01.07.2019</t>
    </r>
    <r>
      <rPr>
        <b/>
        <sz val="14"/>
        <color indexed="10"/>
        <rFont val="Calibri"/>
        <family val="2"/>
      </rPr>
      <t xml:space="preserve"> </t>
    </r>
    <r>
      <rPr>
        <b/>
        <sz val="14"/>
        <color indexed="8"/>
        <rFont val="Calibri"/>
        <family val="2"/>
      </rPr>
      <t>მდგომარეობით</t>
    </r>
  </si>
  <si>
    <t>ადამიანის უფლებათა ევროპული სასამართლოს მიერ საქმეზე „გაბლიშვილი და სხვები საქართველოს წინააღმდეგ“ 2019 წლის 21 თებერვალს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</si>
  <si>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18 ივნისის №206 ბრძანება </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</si>
  <si>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01.08.2019</t>
    </r>
    <r>
      <rPr>
        <b/>
        <sz val="14"/>
        <color indexed="10"/>
        <rFont val="Calibri"/>
        <family val="2"/>
      </rPr>
      <t xml:space="preserve"> </t>
    </r>
    <r>
      <rPr>
        <b/>
        <sz val="14"/>
        <color indexed="8"/>
        <rFont val="Calibri"/>
        <family val="2"/>
      </rPr>
      <t>მდგომარეობით</t>
    </r>
  </si>
  <si>
    <t>ადამიანის უფლებათა ევროპული სასამართლოს მიერ საქმეზე „გოგუაძე საქართველოს წინააღმდეგ“ 2019 წლის 27 ივნისს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</si>
  <si>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24 ივლისის №256 ბრძანება </t>
  </si>
  <si>
    <t>ადამიანის უფლებათა ევროპული სასამართლოს მიერ საქმეზე „კერესელიძე საქართველოს წინააღმდეგ“ 2019 წლის 28 მარტს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</si>
  <si>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24 ივლისის №255 ბრძანება </t>
  </si>
  <si>
    <t>ადამიანის უფლებათა ევროპული სასამართლოს მიერ საქმეზე „კობიაშვილი საქართველოს წინააღმდეგ“ 2019 წლის 14 მარტს გამოტანილი გადაწყვეტილების აღსრულება და საქართველოს კანონმდებლობით განსაზღვრული გადასახადის დაფინანსება</t>
  </si>
  <si>
    <t xml:space="preserve">საქართველოს პრემიერ-მინისტრის 2019 წლის 10 ივლისის №239 ბრძანება </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</si>
  <si>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01.09.2019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</si>
  <si>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01.10.2019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</si>
  <si>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01.11.2019</t>
    </r>
    <r>
      <rPr>
        <b/>
        <sz val="14"/>
        <color indexed="10"/>
        <rFont val="Calibri"/>
        <family val="2"/>
      </rPr>
      <t xml:space="preserve"> </t>
    </r>
    <r>
      <rPr>
        <b/>
        <sz val="14"/>
        <color indexed="8"/>
        <rFont val="Calibri"/>
        <family val="2"/>
      </rPr>
      <t>მდგომარეობით</t>
    </r>
  </si>
  <si>
    <t xml:space="preserve">საქართველოს პრემიერ-მინისტრის 2019 წლის 21 ნოემბრის №484 ბრძანება </t>
  </si>
  <si>
    <t>ადამიანის უფლებათა ევროპული სასამართლოს მიერ საქმეზე „გოგალაძე საქართველოს წინააღმდეგ“ 2019 წლის 18 ივლისს გამოტანილი გადაწყვეტილების აღსრულებისა და საქართველოს კანონმდებლობით განსაზღვრული გადასახადის დასაფინანსებლად</t>
  </si>
  <si>
    <t xml:space="preserve">საქართველოს პრემიერ-მინისტრის 2019 წლის 19 ნოემბრის №472 ბრძანება </t>
  </si>
  <si>
    <t>ადამიანის უფლებათა ევროპული სასამართლოს მიერ საქმეზე „სვანიძე საქართველოს წინააღმდეგ“ 2019 წლის 25 ივლისს გამოტანილი გადაწყვეტილების აღსრულებისა და საქართველოს კანონმდებლობით განსაზღვრული გადასახადის დასაფინანსებლად</t>
  </si>
  <si>
    <t>საქართველოს მთავრობის 2019 წლის 1 ნოემბრის №2287 განკარგულება</t>
  </si>
  <si>
    <t>ადამიანის უფლებათა ევროპული სასამართლოს მიერ საქმეზე „ვაზაგაშვილი და შანავა საქართველოს წინააღმდეგ“ 2019 წლის 18 ივლისს გამოტანილი გადაწყვეტილების აღსრულებისა და საქართველოს კანონმდებლობით განსაზღვრული გადასახადის დასაფინანსებლად</t>
  </si>
  <si>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01.12.2019</t>
    </r>
    <r>
      <rPr>
        <b/>
        <sz val="14"/>
        <color indexed="10"/>
        <rFont val="Calibri"/>
        <family val="2"/>
      </rPr>
      <t xml:space="preserve"> </t>
    </r>
    <r>
      <rPr>
        <b/>
        <sz val="14"/>
        <color indexed="8"/>
        <rFont val="Calibri"/>
        <family val="2"/>
      </rPr>
      <t>მდგომარეობით</t>
    </r>
  </si>
  <si>
    <r>
      <t>ინფორმაცია საქართველოს იუსტიციის სამინისტრო</t>
    </r>
    <r>
      <rPr>
        <b/>
        <sz val="14"/>
        <color indexed="8"/>
        <rFont val="Calibri"/>
        <family val="2"/>
      </rPr>
      <t xml:space="preserve">ს აპარატისათვის საერთო დანიშნულების სახელმწიფო ფონდებიდან გამოყოფილი სახსრების ხარჯვის შესახებ </t>
    </r>
    <r>
      <rPr>
        <b/>
        <u/>
        <sz val="14"/>
        <rFont val="Calibri"/>
        <family val="2"/>
      </rPr>
      <t>01.01.2020</t>
    </r>
    <r>
      <rPr>
        <b/>
        <sz val="14"/>
        <color indexed="10"/>
        <rFont val="Calibri"/>
        <family val="2"/>
      </rPr>
      <t xml:space="preserve"> </t>
    </r>
    <r>
      <rPr>
        <b/>
        <sz val="14"/>
        <color indexed="8"/>
        <rFont val="Calibri"/>
        <family val="2"/>
      </rPr>
      <t>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</si>
</sst>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_);_(* \(#,##0.0\);_(* &quot;-&quot;??_);_(@_)"/>
    <numFmt numFmtId="165" formatCode="_-* #,##0.00_-;\-* #,##0.00_-;_-* &quot;-&quot;??_-;_-@_-"/>
  </numFmts>
  <fonts count="14" x14ac:knownFonts="1">
    <font>
      <sz val="11"/>
      <color theme="1"/>
      <name val="Calibri"/>
      <family val="2"/>
      <scheme val="minor"/>
    </font>
    <font>
      <sz val="11"/>
      <color theme="1"/>
      <name val="Calibri"/>
      <family val="2"/>
      <scheme val="minor"/>
    </font>
    <font>
      <sz val="10"/>
      <color theme="1"/>
      <name val="Calibri"/>
      <family val="2"/>
      <scheme val="minor"/>
    </font>
    <font>
      <b/>
      <sz val="14"/>
      <color theme="1"/>
      <name val="Calibri"/>
      <family val="2"/>
      <scheme val="minor"/>
    </font>
    <font>
      <b/>
      <sz val="14"/>
      <color indexed="8"/>
      <name val="Calibri"/>
      <family val="2"/>
    </font>
    <font>
      <b/>
      <u/>
      <sz val="14"/>
      <name val="Calibri"/>
      <family val="2"/>
    </font>
    <font>
      <b/>
      <sz val="14"/>
      <color indexed="10"/>
      <name val="Calibri"/>
      <family val="2"/>
    </font>
    <font>
      <b/>
      <sz val="8"/>
      <color theme="1"/>
      <name val="Calibri"/>
      <family val="2"/>
      <scheme val="minor"/>
    </font>
    <font>
      <b/>
      <sz val="10"/>
      <color theme="1"/>
      <name val="Calibri"/>
      <family val="2"/>
    </font>
    <font>
      <b/>
      <sz val="10"/>
      <color theme="1"/>
      <name val="Calibri"/>
      <family val="2"/>
      <scheme val="minor"/>
    </font>
    <font>
      <sz val="10"/>
      <color theme="1"/>
      <name val="Arial"/>
      <family val="2"/>
    </font>
    <font>
      <sz val="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165" fontId="1" fillId="0" borderId="0" applyFont="0" applyFill="0" applyBorder="0" applyAlignment="0" applyProtection="0"/>
    <xf numFmtId="0" fontId="11" fillId="0" borderId="0"/>
    <xf numFmtId="0" fontId="1" fillId="0" borderId="0"/>
    <xf numFmtId="0" fontId="11" fillId="0" borderId="0"/>
  </cellStyleXfs>
  <cellXfs count="89">
    <xf numFmtId="0" fontId="0" fillId="0" borderId="0" xfId="0"/>
    <xf numFmtId="0" fontId="2" fillId="0" borderId="0" xfId="0" applyFont="1" applyFill="1"/>
    <xf numFmtId="0" fontId="2" fillId="2" borderId="0" xfId="0" applyFont="1" applyFill="1"/>
    <xf numFmtId="164" fontId="10" fillId="0" borderId="5"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0" fontId="2" fillId="0" borderId="0" xfId="0" applyFont="1" applyFill="1" applyAlignment="1">
      <alignment horizontal="center" vertical="center"/>
    </xf>
    <xf numFmtId="164" fontId="2" fillId="0" borderId="0" xfId="1" applyNumberFormat="1" applyFont="1" applyFill="1" applyAlignment="1">
      <alignment horizontal="center" vertical="center"/>
    </xf>
    <xf numFmtId="164" fontId="2" fillId="2" borderId="5" xfId="1" applyNumberFormat="1" applyFont="1" applyFill="1" applyBorder="1" applyAlignment="1">
      <alignment horizontal="center" vertical="center" wrapText="1"/>
    </xf>
    <xf numFmtId="43" fontId="2" fillId="0" borderId="0" xfId="0" applyNumberFormat="1" applyFont="1" applyFill="1" applyAlignment="1">
      <alignment horizontal="center" vertical="center"/>
    </xf>
    <xf numFmtId="164" fontId="10" fillId="0" borderId="6" xfId="1" applyNumberFormat="1" applyFont="1" applyFill="1" applyBorder="1" applyAlignment="1">
      <alignment horizontal="center" vertical="center" wrapText="1"/>
    </xf>
    <xf numFmtId="0" fontId="2" fillId="3" borderId="0" xfId="0" applyFont="1" applyFill="1" applyBorder="1"/>
    <xf numFmtId="0" fontId="2" fillId="3" borderId="0" xfId="0" applyFont="1" applyFill="1"/>
    <xf numFmtId="43" fontId="2" fillId="0" borderId="0" xfId="1" applyFont="1" applyFill="1" applyAlignment="1">
      <alignment horizontal="center" vertical="center"/>
    </xf>
    <xf numFmtId="164" fontId="10" fillId="2" borderId="5" xfId="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0" fontId="2" fillId="0" borderId="0" xfId="0" applyFont="1" applyFill="1" applyBorder="1"/>
    <xf numFmtId="0" fontId="2" fillId="2" borderId="0" xfId="0" applyFont="1" applyFill="1" applyBorder="1"/>
    <xf numFmtId="0" fontId="2" fillId="0" borderId="0" xfId="0" applyFont="1" applyFill="1" applyBorder="1" applyAlignment="1">
      <alignment horizontal="center" vertical="center"/>
    </xf>
    <xf numFmtId="164" fontId="2" fillId="0" borderId="0" xfId="1" applyNumberFormat="1" applyFont="1" applyFill="1" applyBorder="1" applyAlignment="1">
      <alignment horizontal="center" vertical="center"/>
    </xf>
    <xf numFmtId="43" fontId="2" fillId="0" borderId="0" xfId="0" applyNumberFormat="1" applyFont="1" applyFill="1" applyBorder="1" applyAlignment="1">
      <alignment horizontal="center" vertical="center"/>
    </xf>
    <xf numFmtId="43" fontId="2" fillId="0" borderId="0" xfId="1" applyFont="1" applyFill="1" applyBorder="1" applyAlignment="1">
      <alignment horizontal="center" vertical="center"/>
    </xf>
    <xf numFmtId="164" fontId="10" fillId="2" borderId="6" xfId="1" applyNumberFormat="1" applyFont="1" applyFill="1" applyBorder="1" applyAlignment="1">
      <alignment horizontal="center" vertical="center" wrapText="1"/>
    </xf>
    <xf numFmtId="164" fontId="2" fillId="2" borderId="11" xfId="1" applyNumberFormat="1" applyFont="1" applyFill="1" applyBorder="1" applyAlignment="1">
      <alignment horizontal="center" vertical="center" wrapText="1"/>
    </xf>
    <xf numFmtId="164" fontId="10" fillId="2" borderId="12" xfId="1" applyNumberFormat="1"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43" fontId="2" fillId="0" borderId="0" xfId="0" applyNumberFormat="1" applyFont="1" applyFill="1" applyBorder="1"/>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3" borderId="0" xfId="0" applyFont="1" applyFill="1" applyBorder="1" applyAlignment="1">
      <alignment horizontal="right"/>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164" fontId="9" fillId="2" borderId="5" xfId="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10" fillId="2" borderId="5"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cellXfs>
  <cellStyles count="6">
    <cellStyle name="Comma" xfId="1" builtinId="3"/>
    <cellStyle name="Comma 2" xfId="2"/>
    <cellStyle name="Normal" xfId="0" builtinId="0"/>
    <cellStyle name="Normal 2" xfId="3"/>
    <cellStyle name="Normal 2 2" xfId="4"/>
    <cellStyle name="Normal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view="pageBreakPreview" zoomScale="90" zoomScaleNormal="100" zoomScaleSheetLayoutView="90" workbookViewId="0">
      <pane xSplit="3" ySplit="4" topLeftCell="D5" activePane="bottomRight" state="frozen"/>
      <selection activeCell="C11" sqref="C11:C12"/>
      <selection pane="topRight" activeCell="C11" sqref="C11:C12"/>
      <selection pane="bottomLeft" activeCell="C11" sqref="C11:C12"/>
      <selection pane="bottomRight" activeCell="P14" sqref="P14"/>
    </sheetView>
  </sheetViews>
  <sheetFormatPr defaultRowHeight="12.75" x14ac:dyDescent="0.2"/>
  <cols>
    <col min="1" max="1" width="4.42578125" style="1" customWidth="1"/>
    <col min="2" max="2" width="19.7109375" style="1" customWidth="1"/>
    <col min="3" max="3" width="53.7109375" style="1" customWidth="1"/>
    <col min="4" max="4" width="19.5703125" style="5" customWidth="1"/>
    <col min="5" max="6" width="17" style="6" customWidth="1"/>
    <col min="7" max="7" width="17" style="5" customWidth="1"/>
    <col min="8" max="8" width="9.140625" style="1"/>
    <col min="9" max="9" width="13.5703125" style="1" bestFit="1" customWidth="1"/>
    <col min="10" max="256" width="9.140625" style="1"/>
    <col min="257" max="257" width="4.42578125" style="1" customWidth="1"/>
    <col min="258" max="258" width="20.5703125" style="1" customWidth="1"/>
    <col min="259" max="259" width="54.42578125" style="1" customWidth="1"/>
    <col min="260" max="263" width="20.5703125" style="1" customWidth="1"/>
    <col min="264" max="512" width="9.140625" style="1"/>
    <col min="513" max="513" width="4.42578125" style="1" customWidth="1"/>
    <col min="514" max="514" width="20.5703125" style="1" customWidth="1"/>
    <col min="515" max="515" width="54.42578125" style="1" customWidth="1"/>
    <col min="516" max="519" width="20.5703125" style="1" customWidth="1"/>
    <col min="520" max="768" width="9.140625" style="1"/>
    <col min="769" max="769" width="4.42578125" style="1" customWidth="1"/>
    <col min="770" max="770" width="20.5703125" style="1" customWidth="1"/>
    <col min="771" max="771" width="54.42578125" style="1" customWidth="1"/>
    <col min="772" max="775" width="20.5703125" style="1" customWidth="1"/>
    <col min="776" max="1024" width="9.140625" style="1"/>
    <col min="1025" max="1025" width="4.42578125" style="1" customWidth="1"/>
    <col min="1026" max="1026" width="20.5703125" style="1" customWidth="1"/>
    <col min="1027" max="1027" width="54.42578125" style="1" customWidth="1"/>
    <col min="1028" max="1031" width="20.5703125" style="1" customWidth="1"/>
    <col min="1032" max="1280" width="9.140625" style="1"/>
    <col min="1281" max="1281" width="4.42578125" style="1" customWidth="1"/>
    <col min="1282" max="1282" width="20.5703125" style="1" customWidth="1"/>
    <col min="1283" max="1283" width="54.42578125" style="1" customWidth="1"/>
    <col min="1284" max="1287" width="20.5703125" style="1" customWidth="1"/>
    <col min="1288" max="1536" width="9.140625" style="1"/>
    <col min="1537" max="1537" width="4.42578125" style="1" customWidth="1"/>
    <col min="1538" max="1538" width="20.5703125" style="1" customWidth="1"/>
    <col min="1539" max="1539" width="54.42578125" style="1" customWidth="1"/>
    <col min="1540" max="1543" width="20.5703125" style="1" customWidth="1"/>
    <col min="1544" max="1792" width="9.140625" style="1"/>
    <col min="1793" max="1793" width="4.42578125" style="1" customWidth="1"/>
    <col min="1794" max="1794" width="20.5703125" style="1" customWidth="1"/>
    <col min="1795" max="1795" width="54.42578125" style="1" customWidth="1"/>
    <col min="1796" max="1799" width="20.5703125" style="1" customWidth="1"/>
    <col min="1800" max="2048" width="9.140625" style="1"/>
    <col min="2049" max="2049" width="4.42578125" style="1" customWidth="1"/>
    <col min="2050" max="2050" width="20.5703125" style="1" customWidth="1"/>
    <col min="2051" max="2051" width="54.42578125" style="1" customWidth="1"/>
    <col min="2052" max="2055" width="20.5703125" style="1" customWidth="1"/>
    <col min="2056" max="2304" width="9.140625" style="1"/>
    <col min="2305" max="2305" width="4.42578125" style="1" customWidth="1"/>
    <col min="2306" max="2306" width="20.5703125" style="1" customWidth="1"/>
    <col min="2307" max="2307" width="54.42578125" style="1" customWidth="1"/>
    <col min="2308" max="2311" width="20.5703125" style="1" customWidth="1"/>
    <col min="2312" max="2560" width="9.140625" style="1"/>
    <col min="2561" max="2561" width="4.42578125" style="1" customWidth="1"/>
    <col min="2562" max="2562" width="20.5703125" style="1" customWidth="1"/>
    <col min="2563" max="2563" width="54.42578125" style="1" customWidth="1"/>
    <col min="2564" max="2567" width="20.5703125" style="1" customWidth="1"/>
    <col min="2568" max="2816" width="9.140625" style="1"/>
    <col min="2817" max="2817" width="4.42578125" style="1" customWidth="1"/>
    <col min="2818" max="2818" width="20.5703125" style="1" customWidth="1"/>
    <col min="2819" max="2819" width="54.42578125" style="1" customWidth="1"/>
    <col min="2820" max="2823" width="20.5703125" style="1" customWidth="1"/>
    <col min="2824" max="3072" width="9.140625" style="1"/>
    <col min="3073" max="3073" width="4.42578125" style="1" customWidth="1"/>
    <col min="3074" max="3074" width="20.5703125" style="1" customWidth="1"/>
    <col min="3075" max="3075" width="54.42578125" style="1" customWidth="1"/>
    <col min="3076" max="3079" width="20.5703125" style="1" customWidth="1"/>
    <col min="3080" max="3328" width="9.140625" style="1"/>
    <col min="3329" max="3329" width="4.42578125" style="1" customWidth="1"/>
    <col min="3330" max="3330" width="20.5703125" style="1" customWidth="1"/>
    <col min="3331" max="3331" width="54.42578125" style="1" customWidth="1"/>
    <col min="3332" max="3335" width="20.5703125" style="1" customWidth="1"/>
    <col min="3336" max="3584" width="9.140625" style="1"/>
    <col min="3585" max="3585" width="4.42578125" style="1" customWidth="1"/>
    <col min="3586" max="3586" width="20.5703125" style="1" customWidth="1"/>
    <col min="3587" max="3587" width="54.42578125" style="1" customWidth="1"/>
    <col min="3588" max="3591" width="20.5703125" style="1" customWidth="1"/>
    <col min="3592" max="3840" width="9.140625" style="1"/>
    <col min="3841" max="3841" width="4.42578125" style="1" customWidth="1"/>
    <col min="3842" max="3842" width="20.5703125" style="1" customWidth="1"/>
    <col min="3843" max="3843" width="54.42578125" style="1" customWidth="1"/>
    <col min="3844" max="3847" width="20.5703125" style="1" customWidth="1"/>
    <col min="3848" max="4096" width="9.140625" style="1"/>
    <col min="4097" max="4097" width="4.42578125" style="1" customWidth="1"/>
    <col min="4098" max="4098" width="20.5703125" style="1" customWidth="1"/>
    <col min="4099" max="4099" width="54.42578125" style="1" customWidth="1"/>
    <col min="4100" max="4103" width="20.5703125" style="1" customWidth="1"/>
    <col min="4104" max="4352" width="9.140625" style="1"/>
    <col min="4353" max="4353" width="4.42578125" style="1" customWidth="1"/>
    <col min="4354" max="4354" width="20.5703125" style="1" customWidth="1"/>
    <col min="4355" max="4355" width="54.42578125" style="1" customWidth="1"/>
    <col min="4356" max="4359" width="20.5703125" style="1" customWidth="1"/>
    <col min="4360" max="4608" width="9.140625" style="1"/>
    <col min="4609" max="4609" width="4.42578125" style="1" customWidth="1"/>
    <col min="4610" max="4610" width="20.5703125" style="1" customWidth="1"/>
    <col min="4611" max="4611" width="54.42578125" style="1" customWidth="1"/>
    <col min="4612" max="4615" width="20.5703125" style="1" customWidth="1"/>
    <col min="4616" max="4864" width="9.140625" style="1"/>
    <col min="4865" max="4865" width="4.42578125" style="1" customWidth="1"/>
    <col min="4866" max="4866" width="20.5703125" style="1" customWidth="1"/>
    <col min="4867" max="4867" width="54.42578125" style="1" customWidth="1"/>
    <col min="4868" max="4871" width="20.5703125" style="1" customWidth="1"/>
    <col min="4872" max="5120" width="9.140625" style="1"/>
    <col min="5121" max="5121" width="4.42578125" style="1" customWidth="1"/>
    <col min="5122" max="5122" width="20.5703125" style="1" customWidth="1"/>
    <col min="5123" max="5123" width="54.42578125" style="1" customWidth="1"/>
    <col min="5124" max="5127" width="20.5703125" style="1" customWidth="1"/>
    <col min="5128" max="5376" width="9.140625" style="1"/>
    <col min="5377" max="5377" width="4.42578125" style="1" customWidth="1"/>
    <col min="5378" max="5378" width="20.5703125" style="1" customWidth="1"/>
    <col min="5379" max="5379" width="54.42578125" style="1" customWidth="1"/>
    <col min="5380" max="5383" width="20.5703125" style="1" customWidth="1"/>
    <col min="5384" max="5632" width="9.140625" style="1"/>
    <col min="5633" max="5633" width="4.42578125" style="1" customWidth="1"/>
    <col min="5634" max="5634" width="20.5703125" style="1" customWidth="1"/>
    <col min="5635" max="5635" width="54.42578125" style="1" customWidth="1"/>
    <col min="5636" max="5639" width="20.5703125" style="1" customWidth="1"/>
    <col min="5640" max="5888" width="9.140625" style="1"/>
    <col min="5889" max="5889" width="4.42578125" style="1" customWidth="1"/>
    <col min="5890" max="5890" width="20.5703125" style="1" customWidth="1"/>
    <col min="5891" max="5891" width="54.42578125" style="1" customWidth="1"/>
    <col min="5892" max="5895" width="20.5703125" style="1" customWidth="1"/>
    <col min="5896" max="6144" width="9.140625" style="1"/>
    <col min="6145" max="6145" width="4.42578125" style="1" customWidth="1"/>
    <col min="6146" max="6146" width="20.5703125" style="1" customWidth="1"/>
    <col min="6147" max="6147" width="54.42578125" style="1" customWidth="1"/>
    <col min="6148" max="6151" width="20.5703125" style="1" customWidth="1"/>
    <col min="6152" max="6400" width="9.140625" style="1"/>
    <col min="6401" max="6401" width="4.42578125" style="1" customWidth="1"/>
    <col min="6402" max="6402" width="20.5703125" style="1" customWidth="1"/>
    <col min="6403" max="6403" width="54.42578125" style="1" customWidth="1"/>
    <col min="6404" max="6407" width="20.5703125" style="1" customWidth="1"/>
    <col min="6408" max="6656" width="9.140625" style="1"/>
    <col min="6657" max="6657" width="4.42578125" style="1" customWidth="1"/>
    <col min="6658" max="6658" width="20.5703125" style="1" customWidth="1"/>
    <col min="6659" max="6659" width="54.42578125" style="1" customWidth="1"/>
    <col min="6660" max="6663" width="20.5703125" style="1" customWidth="1"/>
    <col min="6664" max="6912" width="9.140625" style="1"/>
    <col min="6913" max="6913" width="4.42578125" style="1" customWidth="1"/>
    <col min="6914" max="6914" width="20.5703125" style="1" customWidth="1"/>
    <col min="6915" max="6915" width="54.42578125" style="1" customWidth="1"/>
    <col min="6916" max="6919" width="20.5703125" style="1" customWidth="1"/>
    <col min="6920" max="7168" width="9.140625" style="1"/>
    <col min="7169" max="7169" width="4.42578125" style="1" customWidth="1"/>
    <col min="7170" max="7170" width="20.5703125" style="1" customWidth="1"/>
    <col min="7171" max="7171" width="54.42578125" style="1" customWidth="1"/>
    <col min="7172" max="7175" width="20.5703125" style="1" customWidth="1"/>
    <col min="7176" max="7424" width="9.140625" style="1"/>
    <col min="7425" max="7425" width="4.42578125" style="1" customWidth="1"/>
    <col min="7426" max="7426" width="20.5703125" style="1" customWidth="1"/>
    <col min="7427" max="7427" width="54.42578125" style="1" customWidth="1"/>
    <col min="7428" max="7431" width="20.5703125" style="1" customWidth="1"/>
    <col min="7432" max="7680" width="9.140625" style="1"/>
    <col min="7681" max="7681" width="4.42578125" style="1" customWidth="1"/>
    <col min="7682" max="7682" width="20.5703125" style="1" customWidth="1"/>
    <col min="7683" max="7683" width="54.42578125" style="1" customWidth="1"/>
    <col min="7684" max="7687" width="20.5703125" style="1" customWidth="1"/>
    <col min="7688" max="7936" width="9.140625" style="1"/>
    <col min="7937" max="7937" width="4.42578125" style="1" customWidth="1"/>
    <col min="7938" max="7938" width="20.5703125" style="1" customWidth="1"/>
    <col min="7939" max="7939" width="54.42578125" style="1" customWidth="1"/>
    <col min="7940" max="7943" width="20.5703125" style="1" customWidth="1"/>
    <col min="7944" max="8192" width="9.140625" style="1"/>
    <col min="8193" max="8193" width="4.42578125" style="1" customWidth="1"/>
    <col min="8194" max="8194" width="20.5703125" style="1" customWidth="1"/>
    <col min="8195" max="8195" width="54.42578125" style="1" customWidth="1"/>
    <col min="8196" max="8199" width="20.5703125" style="1" customWidth="1"/>
    <col min="8200" max="8448" width="9.140625" style="1"/>
    <col min="8449" max="8449" width="4.42578125" style="1" customWidth="1"/>
    <col min="8450" max="8450" width="20.5703125" style="1" customWidth="1"/>
    <col min="8451" max="8451" width="54.42578125" style="1" customWidth="1"/>
    <col min="8452" max="8455" width="20.5703125" style="1" customWidth="1"/>
    <col min="8456" max="8704" width="9.140625" style="1"/>
    <col min="8705" max="8705" width="4.42578125" style="1" customWidth="1"/>
    <col min="8706" max="8706" width="20.5703125" style="1" customWidth="1"/>
    <col min="8707" max="8707" width="54.42578125" style="1" customWidth="1"/>
    <col min="8708" max="8711" width="20.5703125" style="1" customWidth="1"/>
    <col min="8712" max="8960" width="9.140625" style="1"/>
    <col min="8961" max="8961" width="4.42578125" style="1" customWidth="1"/>
    <col min="8962" max="8962" width="20.5703125" style="1" customWidth="1"/>
    <col min="8963" max="8963" width="54.42578125" style="1" customWidth="1"/>
    <col min="8964" max="8967" width="20.5703125" style="1" customWidth="1"/>
    <col min="8968" max="9216" width="9.140625" style="1"/>
    <col min="9217" max="9217" width="4.42578125" style="1" customWidth="1"/>
    <col min="9218" max="9218" width="20.5703125" style="1" customWidth="1"/>
    <col min="9219" max="9219" width="54.42578125" style="1" customWidth="1"/>
    <col min="9220" max="9223" width="20.5703125" style="1" customWidth="1"/>
    <col min="9224" max="9472" width="9.140625" style="1"/>
    <col min="9473" max="9473" width="4.42578125" style="1" customWidth="1"/>
    <col min="9474" max="9474" width="20.5703125" style="1" customWidth="1"/>
    <col min="9475" max="9475" width="54.42578125" style="1" customWidth="1"/>
    <col min="9476" max="9479" width="20.5703125" style="1" customWidth="1"/>
    <col min="9480" max="9728" width="9.140625" style="1"/>
    <col min="9729" max="9729" width="4.42578125" style="1" customWidth="1"/>
    <col min="9730" max="9730" width="20.5703125" style="1" customWidth="1"/>
    <col min="9731" max="9731" width="54.42578125" style="1" customWidth="1"/>
    <col min="9732" max="9735" width="20.5703125" style="1" customWidth="1"/>
    <col min="9736" max="9984" width="9.140625" style="1"/>
    <col min="9985" max="9985" width="4.42578125" style="1" customWidth="1"/>
    <col min="9986" max="9986" width="20.5703125" style="1" customWidth="1"/>
    <col min="9987" max="9987" width="54.42578125" style="1" customWidth="1"/>
    <col min="9988" max="9991" width="20.5703125" style="1" customWidth="1"/>
    <col min="9992" max="10240" width="9.140625" style="1"/>
    <col min="10241" max="10241" width="4.42578125" style="1" customWidth="1"/>
    <col min="10242" max="10242" width="20.5703125" style="1" customWidth="1"/>
    <col min="10243" max="10243" width="54.42578125" style="1" customWidth="1"/>
    <col min="10244" max="10247" width="20.5703125" style="1" customWidth="1"/>
    <col min="10248" max="10496" width="9.140625" style="1"/>
    <col min="10497" max="10497" width="4.42578125" style="1" customWidth="1"/>
    <col min="10498" max="10498" width="20.5703125" style="1" customWidth="1"/>
    <col min="10499" max="10499" width="54.42578125" style="1" customWidth="1"/>
    <col min="10500" max="10503" width="20.5703125" style="1" customWidth="1"/>
    <col min="10504" max="10752" width="9.140625" style="1"/>
    <col min="10753" max="10753" width="4.42578125" style="1" customWidth="1"/>
    <col min="10754" max="10754" width="20.5703125" style="1" customWidth="1"/>
    <col min="10755" max="10755" width="54.42578125" style="1" customWidth="1"/>
    <col min="10756" max="10759" width="20.5703125" style="1" customWidth="1"/>
    <col min="10760" max="11008" width="9.140625" style="1"/>
    <col min="11009" max="11009" width="4.42578125" style="1" customWidth="1"/>
    <col min="11010" max="11010" width="20.5703125" style="1" customWidth="1"/>
    <col min="11011" max="11011" width="54.42578125" style="1" customWidth="1"/>
    <col min="11012" max="11015" width="20.5703125" style="1" customWidth="1"/>
    <col min="11016" max="11264" width="9.140625" style="1"/>
    <col min="11265" max="11265" width="4.42578125" style="1" customWidth="1"/>
    <col min="11266" max="11266" width="20.5703125" style="1" customWidth="1"/>
    <col min="11267" max="11267" width="54.42578125" style="1" customWidth="1"/>
    <col min="11268" max="11271" width="20.5703125" style="1" customWidth="1"/>
    <col min="11272" max="11520" width="9.140625" style="1"/>
    <col min="11521" max="11521" width="4.42578125" style="1" customWidth="1"/>
    <col min="11522" max="11522" width="20.5703125" style="1" customWidth="1"/>
    <col min="11523" max="11523" width="54.42578125" style="1" customWidth="1"/>
    <col min="11524" max="11527" width="20.5703125" style="1" customWidth="1"/>
    <col min="11528" max="11776" width="9.140625" style="1"/>
    <col min="11777" max="11777" width="4.42578125" style="1" customWidth="1"/>
    <col min="11778" max="11778" width="20.5703125" style="1" customWidth="1"/>
    <col min="11779" max="11779" width="54.42578125" style="1" customWidth="1"/>
    <col min="11780" max="11783" width="20.5703125" style="1" customWidth="1"/>
    <col min="11784" max="12032" width="9.140625" style="1"/>
    <col min="12033" max="12033" width="4.42578125" style="1" customWidth="1"/>
    <col min="12034" max="12034" width="20.5703125" style="1" customWidth="1"/>
    <col min="12035" max="12035" width="54.42578125" style="1" customWidth="1"/>
    <col min="12036" max="12039" width="20.5703125" style="1" customWidth="1"/>
    <col min="12040" max="12288" width="9.140625" style="1"/>
    <col min="12289" max="12289" width="4.42578125" style="1" customWidth="1"/>
    <col min="12290" max="12290" width="20.5703125" style="1" customWidth="1"/>
    <col min="12291" max="12291" width="54.42578125" style="1" customWidth="1"/>
    <col min="12292" max="12295" width="20.5703125" style="1" customWidth="1"/>
    <col min="12296" max="12544" width="9.140625" style="1"/>
    <col min="12545" max="12545" width="4.42578125" style="1" customWidth="1"/>
    <col min="12546" max="12546" width="20.5703125" style="1" customWidth="1"/>
    <col min="12547" max="12547" width="54.42578125" style="1" customWidth="1"/>
    <col min="12548" max="12551" width="20.5703125" style="1" customWidth="1"/>
    <col min="12552" max="12800" width="9.140625" style="1"/>
    <col min="12801" max="12801" width="4.42578125" style="1" customWidth="1"/>
    <col min="12802" max="12802" width="20.5703125" style="1" customWidth="1"/>
    <col min="12803" max="12803" width="54.42578125" style="1" customWidth="1"/>
    <col min="12804" max="12807" width="20.5703125" style="1" customWidth="1"/>
    <col min="12808" max="13056" width="9.140625" style="1"/>
    <col min="13057" max="13057" width="4.42578125" style="1" customWidth="1"/>
    <col min="13058" max="13058" width="20.5703125" style="1" customWidth="1"/>
    <col min="13059" max="13059" width="54.42578125" style="1" customWidth="1"/>
    <col min="13060" max="13063" width="20.5703125" style="1" customWidth="1"/>
    <col min="13064" max="13312" width="9.140625" style="1"/>
    <col min="13313" max="13313" width="4.42578125" style="1" customWidth="1"/>
    <col min="13314" max="13314" width="20.5703125" style="1" customWidth="1"/>
    <col min="13315" max="13315" width="54.42578125" style="1" customWidth="1"/>
    <col min="13316" max="13319" width="20.5703125" style="1" customWidth="1"/>
    <col min="13320" max="13568" width="9.140625" style="1"/>
    <col min="13569" max="13569" width="4.42578125" style="1" customWidth="1"/>
    <col min="13570" max="13570" width="20.5703125" style="1" customWidth="1"/>
    <col min="13571" max="13571" width="54.42578125" style="1" customWidth="1"/>
    <col min="13572" max="13575" width="20.5703125" style="1" customWidth="1"/>
    <col min="13576" max="13824" width="9.140625" style="1"/>
    <col min="13825" max="13825" width="4.42578125" style="1" customWidth="1"/>
    <col min="13826" max="13826" width="20.5703125" style="1" customWidth="1"/>
    <col min="13827" max="13827" width="54.42578125" style="1" customWidth="1"/>
    <col min="13828" max="13831" width="20.5703125" style="1" customWidth="1"/>
    <col min="13832" max="14080" width="9.140625" style="1"/>
    <col min="14081" max="14081" width="4.42578125" style="1" customWidth="1"/>
    <col min="14082" max="14082" width="20.5703125" style="1" customWidth="1"/>
    <col min="14083" max="14083" width="54.42578125" style="1" customWidth="1"/>
    <col min="14084" max="14087" width="20.5703125" style="1" customWidth="1"/>
    <col min="14088" max="14336" width="9.140625" style="1"/>
    <col min="14337" max="14337" width="4.42578125" style="1" customWidth="1"/>
    <col min="14338" max="14338" width="20.5703125" style="1" customWidth="1"/>
    <col min="14339" max="14339" width="54.42578125" style="1" customWidth="1"/>
    <col min="14340" max="14343" width="20.5703125" style="1" customWidth="1"/>
    <col min="14344" max="14592" width="9.140625" style="1"/>
    <col min="14593" max="14593" width="4.42578125" style="1" customWidth="1"/>
    <col min="14594" max="14594" width="20.5703125" style="1" customWidth="1"/>
    <col min="14595" max="14595" width="54.42578125" style="1" customWidth="1"/>
    <col min="14596" max="14599" width="20.5703125" style="1" customWidth="1"/>
    <col min="14600" max="14848" width="9.140625" style="1"/>
    <col min="14849" max="14849" width="4.42578125" style="1" customWidth="1"/>
    <col min="14850" max="14850" width="20.5703125" style="1" customWidth="1"/>
    <col min="14851" max="14851" width="54.42578125" style="1" customWidth="1"/>
    <col min="14852" max="14855" width="20.5703125" style="1" customWidth="1"/>
    <col min="14856" max="15104" width="9.140625" style="1"/>
    <col min="15105" max="15105" width="4.42578125" style="1" customWidth="1"/>
    <col min="15106" max="15106" width="20.5703125" style="1" customWidth="1"/>
    <col min="15107" max="15107" width="54.42578125" style="1" customWidth="1"/>
    <col min="15108" max="15111" width="20.5703125" style="1" customWidth="1"/>
    <col min="15112" max="15360" width="9.140625" style="1"/>
    <col min="15361" max="15361" width="4.42578125" style="1" customWidth="1"/>
    <col min="15362" max="15362" width="20.5703125" style="1" customWidth="1"/>
    <col min="15363" max="15363" width="54.42578125" style="1" customWidth="1"/>
    <col min="15364" max="15367" width="20.5703125" style="1" customWidth="1"/>
    <col min="15368" max="15616" width="9.140625" style="1"/>
    <col min="15617" max="15617" width="4.42578125" style="1" customWidth="1"/>
    <col min="15618" max="15618" width="20.5703125" style="1" customWidth="1"/>
    <col min="15619" max="15619" width="54.42578125" style="1" customWidth="1"/>
    <col min="15620" max="15623" width="20.5703125" style="1" customWidth="1"/>
    <col min="15624" max="15872" width="9.140625" style="1"/>
    <col min="15873" max="15873" width="4.42578125" style="1" customWidth="1"/>
    <col min="15874" max="15874" width="20.5703125" style="1" customWidth="1"/>
    <col min="15875" max="15875" width="54.42578125" style="1" customWidth="1"/>
    <col min="15876" max="15879" width="20.5703125" style="1" customWidth="1"/>
    <col min="15880" max="16128" width="9.140625" style="1"/>
    <col min="16129" max="16129" width="4.42578125" style="1" customWidth="1"/>
    <col min="16130" max="16130" width="20.5703125" style="1" customWidth="1"/>
    <col min="16131" max="16131" width="54.42578125" style="1" customWidth="1"/>
    <col min="16132" max="16135" width="20.5703125" style="1" customWidth="1"/>
    <col min="16136" max="16384" width="9.140625" style="1"/>
  </cols>
  <sheetData>
    <row r="1" spans="1:7" ht="76.5" customHeight="1" x14ac:dyDescent="0.2">
      <c r="A1" s="70" t="s">
        <v>18</v>
      </c>
      <c r="B1" s="70"/>
      <c r="C1" s="70"/>
      <c r="D1" s="70"/>
      <c r="E1" s="70"/>
      <c r="F1" s="70"/>
      <c r="G1" s="70"/>
    </row>
    <row r="2" spans="1:7" s="11" customFormat="1" ht="13.5" thickBot="1" x14ac:dyDescent="0.25">
      <c r="A2" s="10"/>
      <c r="B2" s="71" t="s">
        <v>0</v>
      </c>
      <c r="C2" s="71"/>
      <c r="D2" s="71"/>
      <c r="E2" s="71"/>
      <c r="F2" s="71"/>
      <c r="G2" s="71"/>
    </row>
    <row r="3" spans="1:7" s="2" customFormat="1" ht="15.75" customHeight="1" x14ac:dyDescent="0.2">
      <c r="A3" s="72" t="s">
        <v>1</v>
      </c>
      <c r="B3" s="74" t="s">
        <v>2</v>
      </c>
      <c r="C3" s="74" t="s">
        <v>3</v>
      </c>
      <c r="D3" s="74" t="s">
        <v>4</v>
      </c>
      <c r="E3" s="76" t="s">
        <v>5</v>
      </c>
      <c r="F3" s="76" t="s">
        <v>6</v>
      </c>
      <c r="G3" s="78" t="s">
        <v>7</v>
      </c>
    </row>
    <row r="4" spans="1:7" s="2" customFormat="1" ht="22.5" customHeight="1" x14ac:dyDescent="0.2">
      <c r="A4" s="73"/>
      <c r="B4" s="75"/>
      <c r="C4" s="75"/>
      <c r="D4" s="75"/>
      <c r="E4" s="77"/>
      <c r="F4" s="77"/>
      <c r="G4" s="79"/>
    </row>
    <row r="5" spans="1:7" ht="92.25" customHeight="1" x14ac:dyDescent="0.2">
      <c r="A5" s="15">
        <v>1</v>
      </c>
      <c r="B5" s="80" t="s">
        <v>11</v>
      </c>
      <c r="C5" s="14" t="s">
        <v>12</v>
      </c>
      <c r="D5" s="14" t="s">
        <v>13</v>
      </c>
      <c r="E5" s="3">
        <v>18750</v>
      </c>
      <c r="F5" s="4" t="s">
        <v>8</v>
      </c>
      <c r="G5" s="9"/>
    </row>
    <row r="6" spans="1:7" ht="92.25" customHeight="1" x14ac:dyDescent="0.2">
      <c r="A6" s="15">
        <v>2</v>
      </c>
      <c r="B6" s="81"/>
      <c r="C6" s="16" t="s">
        <v>14</v>
      </c>
      <c r="D6" s="16" t="s">
        <v>15</v>
      </c>
      <c r="E6" s="3">
        <v>3708</v>
      </c>
      <c r="F6" s="4" t="s">
        <v>8</v>
      </c>
      <c r="G6" s="9"/>
    </row>
    <row r="7" spans="1:7" ht="92.25" customHeight="1" x14ac:dyDescent="0.2">
      <c r="A7" s="15">
        <v>3</v>
      </c>
      <c r="B7" s="82"/>
      <c r="C7" s="16" t="s">
        <v>16</v>
      </c>
      <c r="D7" s="16" t="s">
        <v>17</v>
      </c>
      <c r="E7" s="3">
        <v>5625</v>
      </c>
      <c r="F7" s="4" t="s">
        <v>8</v>
      </c>
      <c r="G7" s="9"/>
    </row>
    <row r="8" spans="1:7" ht="60" customHeight="1" x14ac:dyDescent="0.2">
      <c r="A8" s="68" t="s">
        <v>9</v>
      </c>
      <c r="B8" s="69"/>
      <c r="C8" s="69"/>
      <c r="D8" s="17"/>
      <c r="E8" s="13">
        <f>SUM(E5:E7)</f>
        <v>28083</v>
      </c>
      <c r="F8" s="7" t="s">
        <v>10</v>
      </c>
      <c r="G8" s="17">
        <f>SUM(G5:G7)</f>
        <v>0</v>
      </c>
    </row>
    <row r="9" spans="1:7" x14ac:dyDescent="0.2">
      <c r="G9" s="8"/>
    </row>
    <row r="14" spans="1:7" x14ac:dyDescent="0.2">
      <c r="G14" s="12"/>
    </row>
  </sheetData>
  <mergeCells count="11">
    <mergeCell ref="A8:C8"/>
    <mergeCell ref="A1:G1"/>
    <mergeCell ref="B2:G2"/>
    <mergeCell ref="A3:A4"/>
    <mergeCell ref="B3:B4"/>
    <mergeCell ref="C3:C4"/>
    <mergeCell ref="D3:D4"/>
    <mergeCell ref="E3:E4"/>
    <mergeCell ref="F3:F4"/>
    <mergeCell ref="G3:G4"/>
    <mergeCell ref="B5:B7"/>
  </mergeCells>
  <printOptions horizontalCentered="1"/>
  <pageMargins left="0.17" right="0.17" top="0.37" bottom="0.36" header="0.3" footer="0.3"/>
  <pageSetup scale="91"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
  <sheetViews>
    <sheetView view="pageBreakPreview" topLeftCell="A17" zoomScale="90" zoomScaleNormal="100" zoomScaleSheetLayoutView="90" workbookViewId="0">
      <selection activeCell="G10" sqref="G10"/>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50</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58">
        <v>1</v>
      </c>
      <c r="B5" s="80" t="s">
        <v>11</v>
      </c>
      <c r="C5" s="59" t="s">
        <v>12</v>
      </c>
      <c r="D5" s="59" t="s">
        <v>13</v>
      </c>
      <c r="E5" s="3">
        <v>18750</v>
      </c>
      <c r="F5" s="4" t="s">
        <v>8</v>
      </c>
      <c r="G5" s="9">
        <v>57097.5</v>
      </c>
    </row>
    <row r="6" spans="1:7" ht="81.75" customHeight="1" x14ac:dyDescent="0.2">
      <c r="A6" s="58">
        <v>2</v>
      </c>
      <c r="B6" s="81"/>
      <c r="C6" s="59" t="s">
        <v>14</v>
      </c>
      <c r="D6" s="59" t="s">
        <v>15</v>
      </c>
      <c r="E6" s="3">
        <v>3708</v>
      </c>
      <c r="F6" s="4" t="s">
        <v>8</v>
      </c>
      <c r="G6" s="9">
        <v>11291.61</v>
      </c>
    </row>
    <row r="7" spans="1:7" ht="81.75" customHeight="1" x14ac:dyDescent="0.2">
      <c r="A7" s="58">
        <v>3</v>
      </c>
      <c r="B7" s="81"/>
      <c r="C7" s="59" t="s">
        <v>16</v>
      </c>
      <c r="D7" s="59" t="s">
        <v>17</v>
      </c>
      <c r="E7" s="3">
        <v>5625</v>
      </c>
      <c r="F7" s="4" t="s">
        <v>8</v>
      </c>
      <c r="G7" s="9">
        <v>17129.25</v>
      </c>
    </row>
    <row r="8" spans="1:7" ht="81.75" customHeight="1" x14ac:dyDescent="0.2">
      <c r="A8" s="58">
        <v>4</v>
      </c>
      <c r="B8" s="81"/>
      <c r="C8" s="59" t="s">
        <v>24</v>
      </c>
      <c r="D8" s="59" t="s">
        <v>25</v>
      </c>
      <c r="E8" s="3">
        <v>25000</v>
      </c>
      <c r="F8" s="4" t="s">
        <v>8</v>
      </c>
      <c r="G8" s="9">
        <v>76012.5</v>
      </c>
    </row>
    <row r="9" spans="1:7" ht="81.75" customHeight="1" x14ac:dyDescent="0.2">
      <c r="A9" s="58">
        <v>5</v>
      </c>
      <c r="B9" s="81"/>
      <c r="C9" s="59" t="s">
        <v>26</v>
      </c>
      <c r="D9" s="59" t="s">
        <v>27</v>
      </c>
      <c r="E9" s="3">
        <v>22578</v>
      </c>
      <c r="F9" s="4" t="s">
        <v>8</v>
      </c>
      <c r="G9" s="9">
        <v>68647.75</v>
      </c>
    </row>
    <row r="10" spans="1:7" ht="81.75" customHeight="1" x14ac:dyDescent="0.2">
      <c r="A10" s="58">
        <v>6</v>
      </c>
      <c r="B10" s="81"/>
      <c r="C10" s="59" t="s">
        <v>30</v>
      </c>
      <c r="D10" s="59" t="s">
        <v>31</v>
      </c>
      <c r="E10" s="3">
        <v>4500</v>
      </c>
      <c r="F10" s="4" t="s">
        <v>8</v>
      </c>
      <c r="G10" s="9">
        <v>13667.4</v>
      </c>
    </row>
    <row r="11" spans="1:7" ht="81.75" customHeight="1" x14ac:dyDescent="0.2">
      <c r="A11" s="58">
        <v>7</v>
      </c>
      <c r="B11" s="81"/>
      <c r="C11" s="59" t="s">
        <v>28</v>
      </c>
      <c r="D11" s="59" t="s">
        <v>29</v>
      </c>
      <c r="E11" s="3">
        <v>3334</v>
      </c>
      <c r="F11" s="4" t="s">
        <v>8</v>
      </c>
      <c r="G11" s="9">
        <v>10171.69</v>
      </c>
    </row>
    <row r="12" spans="1:7" ht="81.75" customHeight="1" x14ac:dyDescent="0.2">
      <c r="A12" s="58">
        <v>8</v>
      </c>
      <c r="B12" s="81"/>
      <c r="C12" s="59" t="s">
        <v>36</v>
      </c>
      <c r="D12" s="59" t="s">
        <v>37</v>
      </c>
      <c r="E12" s="3">
        <v>4375</v>
      </c>
      <c r="F12" s="4" t="s">
        <v>8</v>
      </c>
      <c r="G12" s="9">
        <v>13296.5</v>
      </c>
    </row>
    <row r="13" spans="1:7" ht="81.75" customHeight="1" x14ac:dyDescent="0.2">
      <c r="A13" s="58">
        <v>9</v>
      </c>
      <c r="B13" s="81"/>
      <c r="C13" s="59" t="s">
        <v>39</v>
      </c>
      <c r="D13" s="59" t="s">
        <v>40</v>
      </c>
      <c r="E13" s="3">
        <v>22500</v>
      </c>
      <c r="F13" s="4" t="s">
        <v>8</v>
      </c>
      <c r="G13" s="9">
        <f>47997+24027.75</f>
        <v>72024.75</v>
      </c>
    </row>
    <row r="14" spans="1:7" ht="81.75" customHeight="1" x14ac:dyDescent="0.2">
      <c r="A14" s="58">
        <v>10</v>
      </c>
      <c r="B14" s="81"/>
      <c r="C14" s="59" t="s">
        <v>46</v>
      </c>
      <c r="D14" s="59" t="s">
        <v>47</v>
      </c>
      <c r="E14" s="3">
        <v>3889</v>
      </c>
      <c r="F14" s="4" t="s">
        <v>8</v>
      </c>
      <c r="G14" s="9">
        <v>12771.11</v>
      </c>
    </row>
    <row r="15" spans="1:7" ht="81.75" customHeight="1" x14ac:dyDescent="0.2">
      <c r="A15" s="58">
        <v>11</v>
      </c>
      <c r="B15" s="81"/>
      <c r="C15" s="59" t="s">
        <v>44</v>
      </c>
      <c r="D15" s="59" t="s">
        <v>45</v>
      </c>
      <c r="E15" s="3">
        <v>4245</v>
      </c>
      <c r="F15" s="4" t="s">
        <v>8</v>
      </c>
      <c r="G15" s="9">
        <v>13854.41</v>
      </c>
    </row>
    <row r="16" spans="1:7" ht="81.75" customHeight="1" x14ac:dyDescent="0.2">
      <c r="A16" s="58">
        <v>12</v>
      </c>
      <c r="B16" s="82"/>
      <c r="C16" s="59" t="s">
        <v>42</v>
      </c>
      <c r="D16" s="59" t="s">
        <v>43</v>
      </c>
      <c r="E16" s="3">
        <v>12500</v>
      </c>
      <c r="F16" s="4" t="s">
        <v>8</v>
      </c>
      <c r="G16" s="9">
        <v>40796.25</v>
      </c>
    </row>
    <row r="17" spans="1:9" ht="89.25" customHeight="1" x14ac:dyDescent="0.2">
      <c r="A17" s="87">
        <v>1</v>
      </c>
      <c r="B17" s="88" t="s">
        <v>23</v>
      </c>
      <c r="C17" s="88" t="s">
        <v>35</v>
      </c>
      <c r="D17" s="88" t="s">
        <v>22</v>
      </c>
      <c r="E17" s="3">
        <v>5300000</v>
      </c>
      <c r="F17" s="4" t="s">
        <v>20</v>
      </c>
      <c r="G17" s="9">
        <f>8788271.85+2378165.36+1435814.41+169422.91+1814885.53</f>
        <v>14586560.059999999</v>
      </c>
      <c r="H17" s="39"/>
    </row>
    <row r="18" spans="1:9" ht="89.25" customHeight="1" x14ac:dyDescent="0.2">
      <c r="A18" s="87"/>
      <c r="B18" s="88"/>
      <c r="C18" s="88"/>
      <c r="D18" s="88"/>
      <c r="E18" s="3">
        <v>625400</v>
      </c>
      <c r="F18" s="4" t="s">
        <v>8</v>
      </c>
      <c r="G18" s="9">
        <f>196427.01+900441.83+8880.57+734038.27</f>
        <v>1839787.68</v>
      </c>
      <c r="H18" s="39"/>
    </row>
    <row r="19" spans="1:9" ht="89.25" customHeight="1" x14ac:dyDescent="0.2">
      <c r="A19" s="87"/>
      <c r="B19" s="88"/>
      <c r="C19" s="88"/>
      <c r="D19" s="88"/>
      <c r="E19" s="3">
        <v>59000</v>
      </c>
      <c r="F19" s="4" t="s">
        <v>21</v>
      </c>
      <c r="G19" s="9">
        <v>225285.6</v>
      </c>
      <c r="H19" s="39"/>
    </row>
    <row r="20" spans="1:9" ht="60" customHeight="1" x14ac:dyDescent="0.2">
      <c r="A20" s="68" t="s">
        <v>9</v>
      </c>
      <c r="B20" s="69"/>
      <c r="C20" s="69"/>
      <c r="D20" s="85"/>
      <c r="E20" s="56">
        <f>SUM(E5:E16)+E18</f>
        <v>756404</v>
      </c>
      <c r="F20" s="7" t="s">
        <v>10</v>
      </c>
      <c r="G20" s="56">
        <f>SUM(G5:G16)+G18</f>
        <v>2246548.4</v>
      </c>
      <c r="H20" s="39"/>
      <c r="I20" s="39"/>
    </row>
    <row r="21" spans="1:9" ht="60" customHeight="1" x14ac:dyDescent="0.2">
      <c r="A21" s="68"/>
      <c r="B21" s="69"/>
      <c r="C21" s="69"/>
      <c r="D21" s="85"/>
      <c r="E21" s="56">
        <f>E17</f>
        <v>5300000</v>
      </c>
      <c r="F21" s="7" t="s">
        <v>20</v>
      </c>
      <c r="G21" s="24">
        <f>G17</f>
        <v>14586560.059999999</v>
      </c>
    </row>
    <row r="22" spans="1:9" ht="60" customHeight="1" thickBot="1" x14ac:dyDescent="0.25">
      <c r="A22" s="83"/>
      <c r="B22" s="84"/>
      <c r="C22" s="84"/>
      <c r="D22" s="86"/>
      <c r="E22" s="57">
        <f>E19</f>
        <v>59000</v>
      </c>
      <c r="F22" s="25" t="s">
        <v>21</v>
      </c>
      <c r="G22" s="26">
        <f>G19</f>
        <v>225285.6</v>
      </c>
    </row>
    <row r="23" spans="1:9" x14ac:dyDescent="0.2">
      <c r="G23" s="22"/>
    </row>
    <row r="28" spans="1:9" x14ac:dyDescent="0.2">
      <c r="G28" s="23"/>
    </row>
  </sheetData>
  <mergeCells count="16">
    <mergeCell ref="A20:C22"/>
    <mergeCell ref="D20:D22"/>
    <mergeCell ref="A1:G1"/>
    <mergeCell ref="B2:G2"/>
    <mergeCell ref="A3:A4"/>
    <mergeCell ref="B3:B4"/>
    <mergeCell ref="C3:C4"/>
    <mergeCell ref="D3:D4"/>
    <mergeCell ref="E3:E4"/>
    <mergeCell ref="F3:F4"/>
    <mergeCell ref="G3:G4"/>
    <mergeCell ref="B5:B16"/>
    <mergeCell ref="A17:A19"/>
    <mergeCell ref="B17:B19"/>
    <mergeCell ref="C17:C19"/>
    <mergeCell ref="D17:D19"/>
  </mergeCells>
  <printOptions horizontalCentered="1"/>
  <pageMargins left="0.17" right="0.17" top="0.37" bottom="0.36" header="0.3" footer="0.3"/>
  <pageSetup scale="3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
  <sheetViews>
    <sheetView view="pageBreakPreview" zoomScale="90" zoomScaleNormal="100" zoomScaleSheetLayoutView="90" workbookViewId="0">
      <selection activeCell="I20" sqref="I20"/>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57</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62">
        <v>1</v>
      </c>
      <c r="B5" s="80" t="s">
        <v>11</v>
      </c>
      <c r="C5" s="63" t="s">
        <v>12</v>
      </c>
      <c r="D5" s="63" t="s">
        <v>13</v>
      </c>
      <c r="E5" s="3">
        <v>18750</v>
      </c>
      <c r="F5" s="4" t="s">
        <v>8</v>
      </c>
      <c r="G5" s="9">
        <v>57097.5</v>
      </c>
    </row>
    <row r="6" spans="1:7" ht="81.75" customHeight="1" x14ac:dyDescent="0.2">
      <c r="A6" s="62">
        <v>2</v>
      </c>
      <c r="B6" s="81"/>
      <c r="C6" s="63" t="s">
        <v>14</v>
      </c>
      <c r="D6" s="63" t="s">
        <v>15</v>
      </c>
      <c r="E6" s="3">
        <v>3708</v>
      </c>
      <c r="F6" s="4" t="s">
        <v>8</v>
      </c>
      <c r="G6" s="9">
        <v>11291.61</v>
      </c>
    </row>
    <row r="7" spans="1:7" ht="81.75" customHeight="1" x14ac:dyDescent="0.2">
      <c r="A7" s="62">
        <v>3</v>
      </c>
      <c r="B7" s="81"/>
      <c r="C7" s="63" t="s">
        <v>16</v>
      </c>
      <c r="D7" s="63" t="s">
        <v>17</v>
      </c>
      <c r="E7" s="3">
        <v>5625</v>
      </c>
      <c r="F7" s="4" t="s">
        <v>8</v>
      </c>
      <c r="G7" s="9">
        <v>17129.25</v>
      </c>
    </row>
    <row r="8" spans="1:7" ht="81.75" customHeight="1" x14ac:dyDescent="0.2">
      <c r="A8" s="62">
        <v>4</v>
      </c>
      <c r="B8" s="81"/>
      <c r="C8" s="63" t="s">
        <v>24</v>
      </c>
      <c r="D8" s="63" t="s">
        <v>25</v>
      </c>
      <c r="E8" s="3">
        <v>25000</v>
      </c>
      <c r="F8" s="4" t="s">
        <v>8</v>
      </c>
      <c r="G8" s="9">
        <v>76012.5</v>
      </c>
    </row>
    <row r="9" spans="1:7" ht="81.75" customHeight="1" x14ac:dyDescent="0.2">
      <c r="A9" s="62">
        <v>5</v>
      </c>
      <c r="B9" s="81"/>
      <c r="C9" s="63" t="s">
        <v>26</v>
      </c>
      <c r="D9" s="63" t="s">
        <v>27</v>
      </c>
      <c r="E9" s="3">
        <v>22578</v>
      </c>
      <c r="F9" s="4" t="s">
        <v>8</v>
      </c>
      <c r="G9" s="9">
        <v>68647.75</v>
      </c>
    </row>
    <row r="10" spans="1:7" ht="81.75" customHeight="1" x14ac:dyDescent="0.2">
      <c r="A10" s="62">
        <v>6</v>
      </c>
      <c r="B10" s="81"/>
      <c r="C10" s="63" t="s">
        <v>30</v>
      </c>
      <c r="D10" s="63" t="s">
        <v>31</v>
      </c>
      <c r="E10" s="3">
        <v>4500</v>
      </c>
      <c r="F10" s="4" t="s">
        <v>8</v>
      </c>
      <c r="G10" s="9">
        <v>13667.4</v>
      </c>
    </row>
    <row r="11" spans="1:7" ht="81.75" customHeight="1" x14ac:dyDescent="0.2">
      <c r="A11" s="62">
        <v>7</v>
      </c>
      <c r="B11" s="81"/>
      <c r="C11" s="63" t="s">
        <v>28</v>
      </c>
      <c r="D11" s="63" t="s">
        <v>29</v>
      </c>
      <c r="E11" s="3">
        <v>3334</v>
      </c>
      <c r="F11" s="4" t="s">
        <v>8</v>
      </c>
      <c r="G11" s="9">
        <v>10171.69</v>
      </c>
    </row>
    <row r="12" spans="1:7" ht="81.75" customHeight="1" x14ac:dyDescent="0.2">
      <c r="A12" s="62">
        <v>8</v>
      </c>
      <c r="B12" s="81"/>
      <c r="C12" s="63" t="s">
        <v>36</v>
      </c>
      <c r="D12" s="63" t="s">
        <v>37</v>
      </c>
      <c r="E12" s="3">
        <v>4375</v>
      </c>
      <c r="F12" s="4" t="s">
        <v>8</v>
      </c>
      <c r="G12" s="9">
        <v>13296.5</v>
      </c>
    </row>
    <row r="13" spans="1:7" ht="81.75" customHeight="1" x14ac:dyDescent="0.2">
      <c r="A13" s="62">
        <v>9</v>
      </c>
      <c r="B13" s="81"/>
      <c r="C13" s="63" t="s">
        <v>39</v>
      </c>
      <c r="D13" s="63" t="s">
        <v>40</v>
      </c>
      <c r="E13" s="3">
        <v>22500</v>
      </c>
      <c r="F13" s="4" t="s">
        <v>8</v>
      </c>
      <c r="G13" s="9">
        <f>47997+24027.75</f>
        <v>72024.75</v>
      </c>
    </row>
    <row r="14" spans="1:7" ht="81.75" customHeight="1" x14ac:dyDescent="0.2">
      <c r="A14" s="62">
        <v>10</v>
      </c>
      <c r="B14" s="81"/>
      <c r="C14" s="63" t="s">
        <v>46</v>
      </c>
      <c r="D14" s="63" t="s">
        <v>47</v>
      </c>
      <c r="E14" s="3">
        <v>3889</v>
      </c>
      <c r="F14" s="4" t="s">
        <v>8</v>
      </c>
      <c r="G14" s="9">
        <v>12771.11</v>
      </c>
    </row>
    <row r="15" spans="1:7" ht="81.75" customHeight="1" x14ac:dyDescent="0.2">
      <c r="A15" s="62">
        <v>11</v>
      </c>
      <c r="B15" s="81"/>
      <c r="C15" s="63" t="s">
        <v>44</v>
      </c>
      <c r="D15" s="63" t="s">
        <v>45</v>
      </c>
      <c r="E15" s="3">
        <v>4245</v>
      </c>
      <c r="F15" s="4" t="s">
        <v>8</v>
      </c>
      <c r="G15" s="9">
        <v>13854.41</v>
      </c>
    </row>
    <row r="16" spans="1:7" ht="81.75" customHeight="1" x14ac:dyDescent="0.2">
      <c r="A16" s="62">
        <v>12</v>
      </c>
      <c r="B16" s="81"/>
      <c r="C16" s="63" t="s">
        <v>42</v>
      </c>
      <c r="D16" s="63" t="s">
        <v>43</v>
      </c>
      <c r="E16" s="3">
        <v>12500</v>
      </c>
      <c r="F16" s="4" t="s">
        <v>8</v>
      </c>
      <c r="G16" s="9">
        <v>40796.25</v>
      </c>
    </row>
    <row r="17" spans="1:9" ht="81.75" customHeight="1" x14ac:dyDescent="0.2">
      <c r="A17" s="62">
        <v>13</v>
      </c>
      <c r="B17" s="81"/>
      <c r="C17" s="63" t="s">
        <v>56</v>
      </c>
      <c r="D17" s="63" t="s">
        <v>55</v>
      </c>
      <c r="E17" s="3">
        <v>62500</v>
      </c>
      <c r="F17" s="4" t="s">
        <v>8</v>
      </c>
      <c r="G17" s="9">
        <v>206000</v>
      </c>
    </row>
    <row r="18" spans="1:9" ht="81.75" customHeight="1" x14ac:dyDescent="0.2">
      <c r="A18" s="62">
        <v>14</v>
      </c>
      <c r="B18" s="81"/>
      <c r="C18" s="63" t="s">
        <v>54</v>
      </c>
      <c r="D18" s="63" t="s">
        <v>53</v>
      </c>
      <c r="E18" s="3">
        <v>4375</v>
      </c>
      <c r="F18" s="4" t="s">
        <v>8</v>
      </c>
      <c r="G18" s="9">
        <v>14437.5</v>
      </c>
    </row>
    <row r="19" spans="1:9" ht="81.75" customHeight="1" x14ac:dyDescent="0.2">
      <c r="A19" s="62">
        <v>15</v>
      </c>
      <c r="B19" s="82"/>
      <c r="C19" s="63" t="s">
        <v>52</v>
      </c>
      <c r="D19" s="63" t="s">
        <v>51</v>
      </c>
      <c r="E19" s="3">
        <v>7500</v>
      </c>
      <c r="F19" s="4" t="s">
        <v>8</v>
      </c>
      <c r="G19" s="9">
        <v>24674.25</v>
      </c>
    </row>
    <row r="20" spans="1:9" ht="89.25" customHeight="1" x14ac:dyDescent="0.2">
      <c r="A20" s="87">
        <v>1</v>
      </c>
      <c r="B20" s="88" t="s">
        <v>23</v>
      </c>
      <c r="C20" s="88" t="s">
        <v>35</v>
      </c>
      <c r="D20" s="88" t="s">
        <v>22</v>
      </c>
      <c r="E20" s="3">
        <v>5300000</v>
      </c>
      <c r="F20" s="4" t="s">
        <v>20</v>
      </c>
      <c r="G20" s="9">
        <f>8788271.85+2378165.36+1435814.41+169422.91+1814885.53</f>
        <v>14586560.059999999</v>
      </c>
      <c r="H20" s="39"/>
    </row>
    <row r="21" spans="1:9" ht="89.25" customHeight="1" x14ac:dyDescent="0.2">
      <c r="A21" s="87"/>
      <c r="B21" s="88"/>
      <c r="C21" s="88"/>
      <c r="D21" s="88"/>
      <c r="E21" s="3">
        <v>625400</v>
      </c>
      <c r="F21" s="4" t="s">
        <v>8</v>
      </c>
      <c r="G21" s="9">
        <f>196427.01+900441.83+8880.57+734038.27</f>
        <v>1839787.68</v>
      </c>
      <c r="H21" s="39"/>
    </row>
    <row r="22" spans="1:9" ht="89.25" customHeight="1" x14ac:dyDescent="0.2">
      <c r="A22" s="87"/>
      <c r="B22" s="88"/>
      <c r="C22" s="88"/>
      <c r="D22" s="88"/>
      <c r="E22" s="3">
        <v>59000</v>
      </c>
      <c r="F22" s="4" t="s">
        <v>21</v>
      </c>
      <c r="G22" s="9">
        <v>225285.6</v>
      </c>
      <c r="H22" s="39"/>
    </row>
    <row r="23" spans="1:9" ht="60" customHeight="1" x14ac:dyDescent="0.2">
      <c r="A23" s="68" t="s">
        <v>9</v>
      </c>
      <c r="B23" s="69"/>
      <c r="C23" s="69"/>
      <c r="D23" s="85"/>
      <c r="E23" s="60">
        <f>SUM(E5:E16)+E21</f>
        <v>756404</v>
      </c>
      <c r="F23" s="7" t="s">
        <v>10</v>
      </c>
      <c r="G23" s="60">
        <f>SUM(G5:G19)+G21</f>
        <v>2491660.15</v>
      </c>
      <c r="H23" s="39"/>
      <c r="I23" s="39"/>
    </row>
    <row r="24" spans="1:9" ht="60" customHeight="1" x14ac:dyDescent="0.2">
      <c r="A24" s="68"/>
      <c r="B24" s="69"/>
      <c r="C24" s="69"/>
      <c r="D24" s="85"/>
      <c r="E24" s="60">
        <f>E20</f>
        <v>5300000</v>
      </c>
      <c r="F24" s="7" t="s">
        <v>20</v>
      </c>
      <c r="G24" s="24">
        <f>G20</f>
        <v>14586560.059999999</v>
      </c>
    </row>
    <row r="25" spans="1:9" ht="60" customHeight="1" thickBot="1" x14ac:dyDescent="0.25">
      <c r="A25" s="83"/>
      <c r="B25" s="84"/>
      <c r="C25" s="84"/>
      <c r="D25" s="86"/>
      <c r="E25" s="61">
        <f>E22</f>
        <v>59000</v>
      </c>
      <c r="F25" s="25" t="s">
        <v>21</v>
      </c>
      <c r="G25" s="26">
        <f>G22</f>
        <v>225285.6</v>
      </c>
    </row>
    <row r="26" spans="1:9" x14ac:dyDescent="0.2">
      <c r="G26" s="22"/>
    </row>
    <row r="31" spans="1:9" x14ac:dyDescent="0.2">
      <c r="G31" s="23"/>
    </row>
  </sheetData>
  <mergeCells count="16">
    <mergeCell ref="A23:C25"/>
    <mergeCell ref="D23:D25"/>
    <mergeCell ref="A1:G1"/>
    <mergeCell ref="B2:G2"/>
    <mergeCell ref="A3:A4"/>
    <mergeCell ref="B3:B4"/>
    <mergeCell ref="C3:C4"/>
    <mergeCell ref="D3:D4"/>
    <mergeCell ref="E3:E4"/>
    <mergeCell ref="F3:F4"/>
    <mergeCell ref="G3:G4"/>
    <mergeCell ref="A20:A22"/>
    <mergeCell ref="B20:B22"/>
    <mergeCell ref="C20:C22"/>
    <mergeCell ref="D20:D22"/>
    <mergeCell ref="B5:B19"/>
  </mergeCells>
  <printOptions horizontalCentered="1"/>
  <pageMargins left="0.17" right="0.17" top="0.37" bottom="0.36" header="0.3" footer="0.3"/>
  <pageSetup scale="31"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
  <sheetViews>
    <sheetView tabSelected="1" view="pageBreakPreview" zoomScale="90" zoomScaleNormal="100" zoomScaleSheetLayoutView="90" workbookViewId="0">
      <selection activeCell="K9" sqref="K9"/>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58</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66">
        <v>1</v>
      </c>
      <c r="B5" s="80" t="s">
        <v>11</v>
      </c>
      <c r="C5" s="67" t="s">
        <v>12</v>
      </c>
      <c r="D5" s="67" t="s">
        <v>13</v>
      </c>
      <c r="E5" s="3">
        <v>18750</v>
      </c>
      <c r="F5" s="4" t="s">
        <v>8</v>
      </c>
      <c r="G5" s="9">
        <v>57097.5</v>
      </c>
    </row>
    <row r="6" spans="1:7" ht="81.75" customHeight="1" x14ac:dyDescent="0.2">
      <c r="A6" s="66">
        <v>2</v>
      </c>
      <c r="B6" s="81"/>
      <c r="C6" s="67" t="s">
        <v>14</v>
      </c>
      <c r="D6" s="67" t="s">
        <v>15</v>
      </c>
      <c r="E6" s="3">
        <v>3708</v>
      </c>
      <c r="F6" s="4" t="s">
        <v>8</v>
      </c>
      <c r="G6" s="9">
        <v>11291.61</v>
      </c>
    </row>
    <row r="7" spans="1:7" ht="81.75" customHeight="1" x14ac:dyDescent="0.2">
      <c r="A7" s="66">
        <v>3</v>
      </c>
      <c r="B7" s="81"/>
      <c r="C7" s="67" t="s">
        <v>16</v>
      </c>
      <c r="D7" s="67" t="s">
        <v>17</v>
      </c>
      <c r="E7" s="3">
        <v>5625</v>
      </c>
      <c r="F7" s="4" t="s">
        <v>8</v>
      </c>
      <c r="G7" s="9">
        <v>17129.25</v>
      </c>
    </row>
    <row r="8" spans="1:7" ht="81.75" customHeight="1" x14ac:dyDescent="0.2">
      <c r="A8" s="66">
        <v>4</v>
      </c>
      <c r="B8" s="81"/>
      <c r="C8" s="67" t="s">
        <v>24</v>
      </c>
      <c r="D8" s="67" t="s">
        <v>25</v>
      </c>
      <c r="E8" s="3">
        <v>25000</v>
      </c>
      <c r="F8" s="4" t="s">
        <v>8</v>
      </c>
      <c r="G8" s="9">
        <v>76012.5</v>
      </c>
    </row>
    <row r="9" spans="1:7" ht="81.75" customHeight="1" x14ac:dyDescent="0.2">
      <c r="A9" s="66">
        <v>5</v>
      </c>
      <c r="B9" s="81"/>
      <c r="C9" s="67" t="s">
        <v>26</v>
      </c>
      <c r="D9" s="67" t="s">
        <v>27</v>
      </c>
      <c r="E9" s="3">
        <v>22578</v>
      </c>
      <c r="F9" s="4" t="s">
        <v>8</v>
      </c>
      <c r="G9" s="9">
        <v>68647.75</v>
      </c>
    </row>
    <row r="10" spans="1:7" ht="81.75" customHeight="1" x14ac:dyDescent="0.2">
      <c r="A10" s="66">
        <v>6</v>
      </c>
      <c r="B10" s="81"/>
      <c r="C10" s="67" t="s">
        <v>30</v>
      </c>
      <c r="D10" s="67" t="s">
        <v>31</v>
      </c>
      <c r="E10" s="3">
        <v>4500</v>
      </c>
      <c r="F10" s="4" t="s">
        <v>8</v>
      </c>
      <c r="G10" s="9">
        <v>13667.4</v>
      </c>
    </row>
    <row r="11" spans="1:7" ht="81.75" customHeight="1" x14ac:dyDescent="0.2">
      <c r="A11" s="66">
        <v>7</v>
      </c>
      <c r="B11" s="81"/>
      <c r="C11" s="67" t="s">
        <v>28</v>
      </c>
      <c r="D11" s="67" t="s">
        <v>29</v>
      </c>
      <c r="E11" s="3">
        <v>3334</v>
      </c>
      <c r="F11" s="4" t="s">
        <v>8</v>
      </c>
      <c r="G11" s="9">
        <v>10171.69</v>
      </c>
    </row>
    <row r="12" spans="1:7" ht="81.75" customHeight="1" x14ac:dyDescent="0.2">
      <c r="A12" s="66">
        <v>8</v>
      </c>
      <c r="B12" s="81"/>
      <c r="C12" s="67" t="s">
        <v>36</v>
      </c>
      <c r="D12" s="67" t="s">
        <v>37</v>
      </c>
      <c r="E12" s="3">
        <v>4375</v>
      </c>
      <c r="F12" s="4" t="s">
        <v>8</v>
      </c>
      <c r="G12" s="9">
        <v>13296.5</v>
      </c>
    </row>
    <row r="13" spans="1:7" ht="81.75" customHeight="1" x14ac:dyDescent="0.2">
      <c r="A13" s="66">
        <v>9</v>
      </c>
      <c r="B13" s="81"/>
      <c r="C13" s="67" t="s">
        <v>39</v>
      </c>
      <c r="D13" s="67" t="s">
        <v>40</v>
      </c>
      <c r="E13" s="3">
        <v>22500</v>
      </c>
      <c r="F13" s="4" t="s">
        <v>8</v>
      </c>
      <c r="G13" s="9">
        <f>47997+24027.75</f>
        <v>72024.75</v>
      </c>
    </row>
    <row r="14" spans="1:7" ht="81.75" customHeight="1" x14ac:dyDescent="0.2">
      <c r="A14" s="66">
        <v>10</v>
      </c>
      <c r="B14" s="81"/>
      <c r="C14" s="67" t="s">
        <v>46</v>
      </c>
      <c r="D14" s="67" t="s">
        <v>47</v>
      </c>
      <c r="E14" s="3">
        <v>3889</v>
      </c>
      <c r="F14" s="4" t="s">
        <v>8</v>
      </c>
      <c r="G14" s="9">
        <v>12771.11</v>
      </c>
    </row>
    <row r="15" spans="1:7" ht="81.75" customHeight="1" x14ac:dyDescent="0.2">
      <c r="A15" s="66">
        <v>11</v>
      </c>
      <c r="B15" s="81"/>
      <c r="C15" s="67" t="s">
        <v>44</v>
      </c>
      <c r="D15" s="67" t="s">
        <v>45</v>
      </c>
      <c r="E15" s="3">
        <v>4245</v>
      </c>
      <c r="F15" s="4" t="s">
        <v>8</v>
      </c>
      <c r="G15" s="9">
        <v>13854.41</v>
      </c>
    </row>
    <row r="16" spans="1:7" ht="81.75" customHeight="1" x14ac:dyDescent="0.2">
      <c r="A16" s="66">
        <v>12</v>
      </c>
      <c r="B16" s="81"/>
      <c r="C16" s="67" t="s">
        <v>42</v>
      </c>
      <c r="D16" s="67" t="s">
        <v>43</v>
      </c>
      <c r="E16" s="3">
        <v>12500</v>
      </c>
      <c r="F16" s="4" t="s">
        <v>8</v>
      </c>
      <c r="G16" s="9">
        <v>40796.25</v>
      </c>
    </row>
    <row r="17" spans="1:9" ht="81.75" customHeight="1" x14ac:dyDescent="0.2">
      <c r="A17" s="66">
        <v>13</v>
      </c>
      <c r="B17" s="81"/>
      <c r="C17" s="67" t="s">
        <v>56</v>
      </c>
      <c r="D17" s="67" t="s">
        <v>55</v>
      </c>
      <c r="E17" s="3">
        <v>62500</v>
      </c>
      <c r="F17" s="4" t="s">
        <v>8</v>
      </c>
      <c r="G17" s="9">
        <v>206000</v>
      </c>
    </row>
    <row r="18" spans="1:9" ht="81.75" customHeight="1" x14ac:dyDescent="0.2">
      <c r="A18" s="66">
        <v>14</v>
      </c>
      <c r="B18" s="81"/>
      <c r="C18" s="67" t="s">
        <v>54</v>
      </c>
      <c r="D18" s="67" t="s">
        <v>53</v>
      </c>
      <c r="E18" s="3">
        <v>4375</v>
      </c>
      <c r="F18" s="4" t="s">
        <v>8</v>
      </c>
      <c r="G18" s="9">
        <v>14437.5</v>
      </c>
    </row>
    <row r="19" spans="1:9" ht="81.75" customHeight="1" x14ac:dyDescent="0.2">
      <c r="A19" s="66">
        <v>15</v>
      </c>
      <c r="B19" s="82"/>
      <c r="C19" s="67" t="s">
        <v>52</v>
      </c>
      <c r="D19" s="67" t="s">
        <v>51</v>
      </c>
      <c r="E19" s="3">
        <v>7500</v>
      </c>
      <c r="F19" s="4" t="s">
        <v>8</v>
      </c>
      <c r="G19" s="9">
        <v>24674.25</v>
      </c>
    </row>
    <row r="20" spans="1:9" ht="89.25" customHeight="1" x14ac:dyDescent="0.2">
      <c r="A20" s="87">
        <v>1</v>
      </c>
      <c r="B20" s="88" t="s">
        <v>23</v>
      </c>
      <c r="C20" s="88" t="s">
        <v>35</v>
      </c>
      <c r="D20" s="88" t="s">
        <v>22</v>
      </c>
      <c r="E20" s="3">
        <v>5300000</v>
      </c>
      <c r="F20" s="4" t="s">
        <v>20</v>
      </c>
      <c r="G20" s="9">
        <f>8788271.85+2378165.36+1435814.41+169422.91+1814885.53</f>
        <v>14586560.059999999</v>
      </c>
      <c r="H20" s="39"/>
    </row>
    <row r="21" spans="1:9" ht="89.25" customHeight="1" x14ac:dyDescent="0.2">
      <c r="A21" s="87"/>
      <c r="B21" s="88"/>
      <c r="C21" s="88"/>
      <c r="D21" s="88"/>
      <c r="E21" s="3">
        <v>625400</v>
      </c>
      <c r="F21" s="4" t="s">
        <v>8</v>
      </c>
      <c r="G21" s="9">
        <f>196427.01+900441.83+8880.57+734038.27</f>
        <v>1839787.68</v>
      </c>
      <c r="H21" s="39"/>
    </row>
    <row r="22" spans="1:9" ht="89.25" customHeight="1" x14ac:dyDescent="0.2">
      <c r="A22" s="87"/>
      <c r="B22" s="88"/>
      <c r="C22" s="88"/>
      <c r="D22" s="88"/>
      <c r="E22" s="3">
        <v>59000</v>
      </c>
      <c r="F22" s="4" t="s">
        <v>21</v>
      </c>
      <c r="G22" s="9">
        <v>225285.6</v>
      </c>
      <c r="H22" s="39"/>
    </row>
    <row r="23" spans="1:9" ht="60" customHeight="1" x14ac:dyDescent="0.2">
      <c r="A23" s="68" t="s">
        <v>9</v>
      </c>
      <c r="B23" s="69"/>
      <c r="C23" s="69"/>
      <c r="D23" s="85"/>
      <c r="E23" s="64">
        <f>SUM(E5:E16)+E21</f>
        <v>756404</v>
      </c>
      <c r="F23" s="7" t="s">
        <v>10</v>
      </c>
      <c r="G23" s="64">
        <f>SUM(G5:G19)+G21</f>
        <v>2491660.15</v>
      </c>
      <c r="H23" s="39"/>
      <c r="I23" s="39"/>
    </row>
    <row r="24" spans="1:9" ht="60" customHeight="1" x14ac:dyDescent="0.2">
      <c r="A24" s="68"/>
      <c r="B24" s="69"/>
      <c r="C24" s="69"/>
      <c r="D24" s="85"/>
      <c r="E24" s="64">
        <f>E20</f>
        <v>5300000</v>
      </c>
      <c r="F24" s="7" t="s">
        <v>20</v>
      </c>
      <c r="G24" s="24">
        <f>G20</f>
        <v>14586560.059999999</v>
      </c>
    </row>
    <row r="25" spans="1:9" ht="60" customHeight="1" thickBot="1" x14ac:dyDescent="0.25">
      <c r="A25" s="83"/>
      <c r="B25" s="84"/>
      <c r="C25" s="84"/>
      <c r="D25" s="86"/>
      <c r="E25" s="65">
        <f>E22</f>
        <v>59000</v>
      </c>
      <c r="F25" s="25" t="s">
        <v>21</v>
      </c>
      <c r="G25" s="26">
        <f>G22</f>
        <v>225285.6</v>
      </c>
    </row>
    <row r="26" spans="1:9" x14ac:dyDescent="0.2">
      <c r="G26" s="22"/>
    </row>
    <row r="31" spans="1:9" x14ac:dyDescent="0.2">
      <c r="G31" s="23"/>
    </row>
  </sheetData>
  <mergeCells count="16">
    <mergeCell ref="B5:B19"/>
    <mergeCell ref="A20:A22"/>
    <mergeCell ref="B20:B22"/>
    <mergeCell ref="C20:C22"/>
    <mergeCell ref="D20:D22"/>
    <mergeCell ref="A23:C25"/>
    <mergeCell ref="D23:D25"/>
    <mergeCell ref="A1:G1"/>
    <mergeCell ref="B2:G2"/>
    <mergeCell ref="A3:A4"/>
    <mergeCell ref="B3:B4"/>
    <mergeCell ref="C3:C4"/>
    <mergeCell ref="D3:D4"/>
    <mergeCell ref="E3:E4"/>
    <mergeCell ref="F3:F4"/>
    <mergeCell ref="G3:G4"/>
  </mergeCells>
  <printOptions horizontalCentered="1"/>
  <pageMargins left="0.17" right="0.17" top="0.37" bottom="0.36" header="0.3" footer="0.3"/>
  <pageSetup scale="3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90" zoomScaleNormal="100" zoomScaleSheetLayoutView="90" workbookViewId="0">
      <pane xSplit="3" ySplit="4" topLeftCell="D5" activePane="bottomRight" state="frozen"/>
      <selection activeCell="C11" sqref="C11:C12"/>
      <selection pane="topRight" activeCell="C11" sqref="C11:C12"/>
      <selection pane="bottomLeft" activeCell="C11" sqref="C11:C12"/>
      <selection pane="bottomRight" activeCell="E13" sqref="E13"/>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9.140625" style="18"/>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19</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30">
        <v>1</v>
      </c>
      <c r="B5" s="80" t="s">
        <v>11</v>
      </c>
      <c r="C5" s="29" t="s">
        <v>12</v>
      </c>
      <c r="D5" s="29" t="s">
        <v>13</v>
      </c>
      <c r="E5" s="3">
        <v>18750</v>
      </c>
      <c r="F5" s="4" t="s">
        <v>8</v>
      </c>
      <c r="G5" s="9">
        <v>57097.5</v>
      </c>
    </row>
    <row r="6" spans="1:7" ht="81.75" customHeight="1" x14ac:dyDescent="0.2">
      <c r="A6" s="30">
        <v>2</v>
      </c>
      <c r="B6" s="81"/>
      <c r="C6" s="29" t="s">
        <v>14</v>
      </c>
      <c r="D6" s="29" t="s">
        <v>15</v>
      </c>
      <c r="E6" s="3">
        <v>3708</v>
      </c>
      <c r="F6" s="4" t="s">
        <v>8</v>
      </c>
      <c r="G6" s="9">
        <v>11291.61</v>
      </c>
    </row>
    <row r="7" spans="1:7" ht="81.75" customHeight="1" x14ac:dyDescent="0.2">
      <c r="A7" s="30">
        <v>3</v>
      </c>
      <c r="B7" s="81"/>
      <c r="C7" s="29" t="s">
        <v>16</v>
      </c>
      <c r="D7" s="29" t="s">
        <v>17</v>
      </c>
      <c r="E7" s="3">
        <v>5625</v>
      </c>
      <c r="F7" s="4" t="s">
        <v>8</v>
      </c>
      <c r="G7" s="9">
        <v>17129.25</v>
      </c>
    </row>
    <row r="8" spans="1:7" ht="81.75" customHeight="1" x14ac:dyDescent="0.2">
      <c r="A8" s="30">
        <v>4</v>
      </c>
      <c r="B8" s="81"/>
      <c r="C8" s="29" t="s">
        <v>24</v>
      </c>
      <c r="D8" s="29" t="s">
        <v>25</v>
      </c>
      <c r="E8" s="3">
        <v>25000</v>
      </c>
      <c r="F8" s="4" t="s">
        <v>8</v>
      </c>
      <c r="G8" s="9">
        <v>76012.5</v>
      </c>
    </row>
    <row r="9" spans="1:7" ht="81.75" customHeight="1" x14ac:dyDescent="0.2">
      <c r="A9" s="30">
        <v>5</v>
      </c>
      <c r="B9" s="82"/>
      <c r="C9" s="29" t="s">
        <v>26</v>
      </c>
      <c r="D9" s="29" t="s">
        <v>27</v>
      </c>
      <c r="E9" s="3">
        <v>22578</v>
      </c>
      <c r="F9" s="4" t="s">
        <v>8</v>
      </c>
      <c r="G9" s="9">
        <v>68647.75</v>
      </c>
    </row>
    <row r="10" spans="1:7" ht="89.25" customHeight="1" x14ac:dyDescent="0.2">
      <c r="A10" s="87">
        <v>1</v>
      </c>
      <c r="B10" s="88" t="s">
        <v>23</v>
      </c>
      <c r="C10" s="88" t="s">
        <v>35</v>
      </c>
      <c r="D10" s="88" t="s">
        <v>22</v>
      </c>
      <c r="E10" s="3">
        <v>3000000</v>
      </c>
      <c r="F10" s="4" t="s">
        <v>20</v>
      </c>
      <c r="G10" s="9">
        <v>5076675.17</v>
      </c>
    </row>
    <row r="11" spans="1:7" ht="89.25" customHeight="1" x14ac:dyDescent="0.2">
      <c r="A11" s="87"/>
      <c r="B11" s="88"/>
      <c r="C11" s="88"/>
      <c r="D11" s="88"/>
      <c r="E11" s="3">
        <v>625400</v>
      </c>
      <c r="F11" s="4" t="s">
        <v>8</v>
      </c>
      <c r="G11" s="9">
        <v>0</v>
      </c>
    </row>
    <row r="12" spans="1:7" ht="89.25" customHeight="1" x14ac:dyDescent="0.2">
      <c r="A12" s="87"/>
      <c r="B12" s="88"/>
      <c r="C12" s="88"/>
      <c r="D12" s="88"/>
      <c r="E12" s="3">
        <v>59000</v>
      </c>
      <c r="F12" s="4" t="s">
        <v>21</v>
      </c>
      <c r="G12" s="9">
        <v>0</v>
      </c>
    </row>
    <row r="13" spans="1:7" ht="60" customHeight="1" x14ac:dyDescent="0.2">
      <c r="A13" s="68" t="s">
        <v>9</v>
      </c>
      <c r="B13" s="69"/>
      <c r="C13" s="69"/>
      <c r="D13" s="85"/>
      <c r="E13" s="27">
        <f>SUM(E5:E9)+E11</f>
        <v>701061</v>
      </c>
      <c r="F13" s="7" t="s">
        <v>10</v>
      </c>
      <c r="G13" s="24">
        <f>SUM(G5:G9)+G11</f>
        <v>230178.61</v>
      </c>
    </row>
    <row r="14" spans="1:7" ht="60" customHeight="1" x14ac:dyDescent="0.2">
      <c r="A14" s="68"/>
      <c r="B14" s="69"/>
      <c r="C14" s="69"/>
      <c r="D14" s="85"/>
      <c r="E14" s="27">
        <f>E10</f>
        <v>3000000</v>
      </c>
      <c r="F14" s="7" t="s">
        <v>20</v>
      </c>
      <c r="G14" s="24">
        <f>G10</f>
        <v>5076675.17</v>
      </c>
    </row>
    <row r="15" spans="1:7" ht="60" customHeight="1" thickBot="1" x14ac:dyDescent="0.25">
      <c r="A15" s="83"/>
      <c r="B15" s="84"/>
      <c r="C15" s="84"/>
      <c r="D15" s="86"/>
      <c r="E15" s="28">
        <f>E12</f>
        <v>59000</v>
      </c>
      <c r="F15" s="25" t="s">
        <v>21</v>
      </c>
      <c r="G15" s="26">
        <f>G12</f>
        <v>0</v>
      </c>
    </row>
    <row r="16" spans="1:7" x14ac:dyDescent="0.2">
      <c r="G16" s="22"/>
    </row>
    <row r="21" spans="7:7" x14ac:dyDescent="0.2">
      <c r="G21" s="23"/>
    </row>
  </sheetData>
  <mergeCells count="16">
    <mergeCell ref="A13:C15"/>
    <mergeCell ref="D13:D15"/>
    <mergeCell ref="A1:G1"/>
    <mergeCell ref="B2:G2"/>
    <mergeCell ref="A3:A4"/>
    <mergeCell ref="B3:B4"/>
    <mergeCell ref="C3:C4"/>
    <mergeCell ref="D3:D4"/>
    <mergeCell ref="E3:E4"/>
    <mergeCell ref="F3:F4"/>
    <mergeCell ref="G3:G4"/>
    <mergeCell ref="B5:B9"/>
    <mergeCell ref="A10:A12"/>
    <mergeCell ref="B10:B12"/>
    <mergeCell ref="C10:C12"/>
    <mergeCell ref="D10:D12"/>
  </mergeCells>
  <printOptions horizontalCentered="1"/>
  <pageMargins left="0.17" right="0.17" top="0.37" bottom="0.36"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zoomScale="90" zoomScaleNormal="100" zoomScaleSheetLayoutView="90" workbookViewId="0">
      <pane xSplit="3" ySplit="4" topLeftCell="D5" activePane="bottomRight" state="frozen"/>
      <selection activeCell="C11" sqref="C11:C12"/>
      <selection pane="topRight" activeCell="C11" sqref="C11:C12"/>
      <selection pane="bottomLeft" activeCell="C11" sqref="C11:C12"/>
      <selection pane="bottomRight" activeCell="E16" sqref="E16"/>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9.140625" style="18"/>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32</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30">
        <v>1</v>
      </c>
      <c r="B5" s="88" t="s">
        <v>11</v>
      </c>
      <c r="C5" s="29" t="s">
        <v>12</v>
      </c>
      <c r="D5" s="29" t="s">
        <v>13</v>
      </c>
      <c r="E5" s="3">
        <v>18750</v>
      </c>
      <c r="F5" s="4" t="s">
        <v>8</v>
      </c>
      <c r="G5" s="9">
        <v>57097.5</v>
      </c>
    </row>
    <row r="6" spans="1:7" ht="81.75" customHeight="1" x14ac:dyDescent="0.2">
      <c r="A6" s="30">
        <v>2</v>
      </c>
      <c r="B6" s="88"/>
      <c r="C6" s="29" t="s">
        <v>14</v>
      </c>
      <c r="D6" s="29" t="s">
        <v>15</v>
      </c>
      <c r="E6" s="3">
        <v>3708</v>
      </c>
      <c r="F6" s="4" t="s">
        <v>8</v>
      </c>
      <c r="G6" s="9">
        <v>11291.61</v>
      </c>
    </row>
    <row r="7" spans="1:7" ht="81.75" customHeight="1" x14ac:dyDescent="0.2">
      <c r="A7" s="30">
        <v>3</v>
      </c>
      <c r="B7" s="88"/>
      <c r="C7" s="29" t="s">
        <v>16</v>
      </c>
      <c r="D7" s="29" t="s">
        <v>17</v>
      </c>
      <c r="E7" s="3">
        <v>5625</v>
      </c>
      <c r="F7" s="4" t="s">
        <v>8</v>
      </c>
      <c r="G7" s="9">
        <v>17129.25</v>
      </c>
    </row>
    <row r="8" spans="1:7" ht="81.75" customHeight="1" x14ac:dyDescent="0.2">
      <c r="A8" s="30">
        <v>4</v>
      </c>
      <c r="B8" s="88"/>
      <c r="C8" s="29" t="s">
        <v>24</v>
      </c>
      <c r="D8" s="29" t="s">
        <v>25</v>
      </c>
      <c r="E8" s="3">
        <v>25000</v>
      </c>
      <c r="F8" s="4" t="s">
        <v>8</v>
      </c>
      <c r="G8" s="9">
        <v>76012.5</v>
      </c>
    </row>
    <row r="9" spans="1:7" ht="81.75" customHeight="1" x14ac:dyDescent="0.2">
      <c r="A9" s="30">
        <v>5</v>
      </c>
      <c r="B9" s="88"/>
      <c r="C9" s="29" t="s">
        <v>26</v>
      </c>
      <c r="D9" s="29" t="s">
        <v>27</v>
      </c>
      <c r="E9" s="3">
        <v>22578</v>
      </c>
      <c r="F9" s="4" t="s">
        <v>8</v>
      </c>
      <c r="G9" s="9">
        <v>68647.75</v>
      </c>
    </row>
    <row r="10" spans="1:7" ht="81.75" customHeight="1" x14ac:dyDescent="0.2">
      <c r="A10" s="30">
        <v>6</v>
      </c>
      <c r="B10" s="88"/>
      <c r="C10" s="29" t="s">
        <v>30</v>
      </c>
      <c r="D10" s="29" t="s">
        <v>31</v>
      </c>
      <c r="E10" s="3">
        <v>4500</v>
      </c>
      <c r="F10" s="4" t="s">
        <v>8</v>
      </c>
      <c r="G10" s="9">
        <v>13667.4</v>
      </c>
    </row>
    <row r="11" spans="1:7" ht="81.75" customHeight="1" x14ac:dyDescent="0.2">
      <c r="A11" s="30">
        <v>7</v>
      </c>
      <c r="B11" s="88"/>
      <c r="C11" s="29" t="s">
        <v>28</v>
      </c>
      <c r="D11" s="29" t="s">
        <v>29</v>
      </c>
      <c r="E11" s="3">
        <v>3334</v>
      </c>
      <c r="F11" s="4" t="s">
        <v>8</v>
      </c>
      <c r="G11" s="9">
        <v>10171.69</v>
      </c>
    </row>
    <row r="12" spans="1:7" ht="89.25" customHeight="1" x14ac:dyDescent="0.2">
      <c r="A12" s="87">
        <v>1</v>
      </c>
      <c r="B12" s="88" t="s">
        <v>23</v>
      </c>
      <c r="C12" s="88" t="s">
        <v>35</v>
      </c>
      <c r="D12" s="88" t="s">
        <v>22</v>
      </c>
      <c r="E12" s="3">
        <v>3000000</v>
      </c>
      <c r="F12" s="4" t="s">
        <v>20</v>
      </c>
      <c r="G12" s="9">
        <f>5076675.17+1064574.33</f>
        <v>6141249.5</v>
      </c>
    </row>
    <row r="13" spans="1:7" ht="89.25" customHeight="1" x14ac:dyDescent="0.2">
      <c r="A13" s="87"/>
      <c r="B13" s="88"/>
      <c r="C13" s="88"/>
      <c r="D13" s="88"/>
      <c r="E13" s="3">
        <v>625400</v>
      </c>
      <c r="F13" s="4" t="s">
        <v>8</v>
      </c>
      <c r="G13" s="9">
        <v>0</v>
      </c>
    </row>
    <row r="14" spans="1:7" ht="89.25" customHeight="1" x14ac:dyDescent="0.2">
      <c r="A14" s="87"/>
      <c r="B14" s="88"/>
      <c r="C14" s="88"/>
      <c r="D14" s="88"/>
      <c r="E14" s="3">
        <v>59000</v>
      </c>
      <c r="F14" s="4" t="s">
        <v>21</v>
      </c>
      <c r="G14" s="9">
        <v>0</v>
      </c>
    </row>
    <row r="15" spans="1:7" ht="60" customHeight="1" x14ac:dyDescent="0.2">
      <c r="A15" s="68" t="s">
        <v>9</v>
      </c>
      <c r="B15" s="69"/>
      <c r="C15" s="69"/>
      <c r="D15" s="85"/>
      <c r="E15" s="27">
        <f>SUM(E5:E11)+E13</f>
        <v>708895</v>
      </c>
      <c r="F15" s="7" t="s">
        <v>10</v>
      </c>
      <c r="G15" s="24">
        <f>SUM(G5:G11)+G13</f>
        <v>254017.69999999998</v>
      </c>
    </row>
    <row r="16" spans="1:7" ht="60" customHeight="1" x14ac:dyDescent="0.2">
      <c r="A16" s="68"/>
      <c r="B16" s="69"/>
      <c r="C16" s="69"/>
      <c r="D16" s="85"/>
      <c r="E16" s="27">
        <f>E12</f>
        <v>3000000</v>
      </c>
      <c r="F16" s="7" t="s">
        <v>20</v>
      </c>
      <c r="G16" s="24">
        <f>G12</f>
        <v>6141249.5</v>
      </c>
    </row>
    <row r="17" spans="1:7" ht="60" customHeight="1" thickBot="1" x14ac:dyDescent="0.25">
      <c r="A17" s="83"/>
      <c r="B17" s="84"/>
      <c r="C17" s="84"/>
      <c r="D17" s="86"/>
      <c r="E17" s="28">
        <f>E14</f>
        <v>59000</v>
      </c>
      <c r="F17" s="25" t="s">
        <v>21</v>
      </c>
      <c r="G17" s="26">
        <f>G14</f>
        <v>0</v>
      </c>
    </row>
    <row r="18" spans="1:7" x14ac:dyDescent="0.2">
      <c r="G18" s="22"/>
    </row>
    <row r="23" spans="1:7" x14ac:dyDescent="0.2">
      <c r="G23" s="23"/>
    </row>
  </sheetData>
  <mergeCells count="16">
    <mergeCell ref="A1:G1"/>
    <mergeCell ref="B2:G2"/>
    <mergeCell ref="A3:A4"/>
    <mergeCell ref="B3:B4"/>
    <mergeCell ref="C3:C4"/>
    <mergeCell ref="D3:D4"/>
    <mergeCell ref="E3:E4"/>
    <mergeCell ref="F3:F4"/>
    <mergeCell ref="G3:G4"/>
    <mergeCell ref="B5:B11"/>
    <mergeCell ref="A15:C17"/>
    <mergeCell ref="D15:D17"/>
    <mergeCell ref="C12:C14"/>
    <mergeCell ref="D12:D14"/>
    <mergeCell ref="B12:B14"/>
    <mergeCell ref="A12:A14"/>
  </mergeCells>
  <printOptions horizontalCentered="1"/>
  <pageMargins left="0.17" right="0.17" top="0.37" bottom="0.36" header="0.3" footer="0.3"/>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90" zoomScaleNormal="100" zoomScaleSheetLayoutView="90" workbookViewId="0">
      <pane xSplit="3" ySplit="4" topLeftCell="D5" activePane="bottomRight" state="frozen"/>
      <selection activeCell="C11" sqref="C11:C12"/>
      <selection pane="topRight" activeCell="C11" sqref="C11:C12"/>
      <selection pane="bottomLeft" activeCell="C11" sqref="C11:C12"/>
      <selection pane="bottomRight" activeCell="E16" sqref="E16"/>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8" ht="76.5" customHeight="1" x14ac:dyDescent="0.2">
      <c r="A1" s="70" t="s">
        <v>33</v>
      </c>
      <c r="B1" s="70"/>
      <c r="C1" s="70"/>
      <c r="D1" s="70"/>
      <c r="E1" s="70"/>
      <c r="F1" s="70"/>
      <c r="G1" s="70"/>
    </row>
    <row r="2" spans="1:8" s="10" customFormat="1" ht="13.5" thickBot="1" x14ac:dyDescent="0.25">
      <c r="B2" s="71" t="s">
        <v>0</v>
      </c>
      <c r="C2" s="71"/>
      <c r="D2" s="71"/>
      <c r="E2" s="71"/>
      <c r="F2" s="71"/>
      <c r="G2" s="71"/>
    </row>
    <row r="3" spans="1:8" s="19" customFormat="1" ht="15.75" customHeight="1" x14ac:dyDescent="0.2">
      <c r="A3" s="72" t="s">
        <v>1</v>
      </c>
      <c r="B3" s="74" t="s">
        <v>2</v>
      </c>
      <c r="C3" s="74" t="s">
        <v>3</v>
      </c>
      <c r="D3" s="74" t="s">
        <v>4</v>
      </c>
      <c r="E3" s="76" t="s">
        <v>5</v>
      </c>
      <c r="F3" s="76" t="s">
        <v>6</v>
      </c>
      <c r="G3" s="78" t="s">
        <v>7</v>
      </c>
    </row>
    <row r="4" spans="1:8" s="19" customFormat="1" ht="22.5" customHeight="1" x14ac:dyDescent="0.2">
      <c r="A4" s="73"/>
      <c r="B4" s="75"/>
      <c r="C4" s="75"/>
      <c r="D4" s="75"/>
      <c r="E4" s="77"/>
      <c r="F4" s="77"/>
      <c r="G4" s="79"/>
    </row>
    <row r="5" spans="1:8" ht="81.75" customHeight="1" x14ac:dyDescent="0.2">
      <c r="A5" s="34">
        <v>1</v>
      </c>
      <c r="B5" s="88" t="s">
        <v>11</v>
      </c>
      <c r="C5" s="33" t="s">
        <v>12</v>
      </c>
      <c r="D5" s="33" t="s">
        <v>13</v>
      </c>
      <c r="E5" s="3">
        <v>18750</v>
      </c>
      <c r="F5" s="4" t="s">
        <v>8</v>
      </c>
      <c r="G5" s="9">
        <v>57097.5</v>
      </c>
    </row>
    <row r="6" spans="1:8" ht="81.75" customHeight="1" x14ac:dyDescent="0.2">
      <c r="A6" s="34">
        <v>2</v>
      </c>
      <c r="B6" s="88"/>
      <c r="C6" s="33" t="s">
        <v>14</v>
      </c>
      <c r="D6" s="33" t="s">
        <v>15</v>
      </c>
      <c r="E6" s="3">
        <v>3708</v>
      </c>
      <c r="F6" s="4" t="s">
        <v>8</v>
      </c>
      <c r="G6" s="9">
        <v>11291.61</v>
      </c>
    </row>
    <row r="7" spans="1:8" ht="81.75" customHeight="1" x14ac:dyDescent="0.2">
      <c r="A7" s="34">
        <v>3</v>
      </c>
      <c r="B7" s="88"/>
      <c r="C7" s="33" t="s">
        <v>16</v>
      </c>
      <c r="D7" s="33" t="s">
        <v>17</v>
      </c>
      <c r="E7" s="3">
        <v>5625</v>
      </c>
      <c r="F7" s="4" t="s">
        <v>8</v>
      </c>
      <c r="G7" s="9">
        <v>17129.25</v>
      </c>
    </row>
    <row r="8" spans="1:8" ht="81.75" customHeight="1" x14ac:dyDescent="0.2">
      <c r="A8" s="34">
        <v>4</v>
      </c>
      <c r="B8" s="88"/>
      <c r="C8" s="33" t="s">
        <v>24</v>
      </c>
      <c r="D8" s="33" t="s">
        <v>25</v>
      </c>
      <c r="E8" s="3">
        <v>25000</v>
      </c>
      <c r="F8" s="4" t="s">
        <v>8</v>
      </c>
      <c r="G8" s="9">
        <v>76012.5</v>
      </c>
    </row>
    <row r="9" spans="1:8" ht="81.75" customHeight="1" x14ac:dyDescent="0.2">
      <c r="A9" s="34">
        <v>5</v>
      </c>
      <c r="B9" s="88"/>
      <c r="C9" s="33" t="s">
        <v>26</v>
      </c>
      <c r="D9" s="33" t="s">
        <v>27</v>
      </c>
      <c r="E9" s="3">
        <v>22578</v>
      </c>
      <c r="F9" s="4" t="s">
        <v>8</v>
      </c>
      <c r="G9" s="9">
        <v>68647.75</v>
      </c>
    </row>
    <row r="10" spans="1:8" ht="81.75" customHeight="1" x14ac:dyDescent="0.2">
      <c r="A10" s="34">
        <v>6</v>
      </c>
      <c r="B10" s="88"/>
      <c r="C10" s="33" t="s">
        <v>30</v>
      </c>
      <c r="D10" s="33" t="s">
        <v>31</v>
      </c>
      <c r="E10" s="3">
        <v>4500</v>
      </c>
      <c r="F10" s="4" t="s">
        <v>8</v>
      </c>
      <c r="G10" s="9">
        <v>13667.4</v>
      </c>
    </row>
    <row r="11" spans="1:8" ht="81.75" customHeight="1" x14ac:dyDescent="0.2">
      <c r="A11" s="34">
        <v>7</v>
      </c>
      <c r="B11" s="88"/>
      <c r="C11" s="33" t="s">
        <v>28</v>
      </c>
      <c r="D11" s="33" t="s">
        <v>29</v>
      </c>
      <c r="E11" s="3">
        <v>3334</v>
      </c>
      <c r="F11" s="4" t="s">
        <v>8</v>
      </c>
      <c r="G11" s="9">
        <v>10171.69</v>
      </c>
    </row>
    <row r="12" spans="1:8" ht="89.25" customHeight="1" x14ac:dyDescent="0.2">
      <c r="A12" s="87">
        <v>1</v>
      </c>
      <c r="B12" s="88" t="s">
        <v>23</v>
      </c>
      <c r="C12" s="88" t="s">
        <v>35</v>
      </c>
      <c r="D12" s="88" t="s">
        <v>22</v>
      </c>
      <c r="E12" s="3">
        <v>3000000</v>
      </c>
      <c r="F12" s="4" t="s">
        <v>20</v>
      </c>
      <c r="G12" s="9">
        <f>5076675.17+1064574.33</f>
        <v>6141249.5</v>
      </c>
      <c r="H12" s="39"/>
    </row>
    <row r="13" spans="1:8" ht="89.25" customHeight="1" x14ac:dyDescent="0.2">
      <c r="A13" s="87"/>
      <c r="B13" s="88"/>
      <c r="C13" s="88"/>
      <c r="D13" s="88"/>
      <c r="E13" s="3">
        <v>625400</v>
      </c>
      <c r="F13" s="4" t="s">
        <v>8</v>
      </c>
      <c r="G13" s="9">
        <v>103646.73999999999</v>
      </c>
      <c r="H13" s="39"/>
    </row>
    <row r="14" spans="1:8" ht="89.25" customHeight="1" x14ac:dyDescent="0.2">
      <c r="A14" s="87"/>
      <c r="B14" s="88"/>
      <c r="C14" s="88"/>
      <c r="D14" s="88"/>
      <c r="E14" s="3">
        <v>59000</v>
      </c>
      <c r="F14" s="4" t="s">
        <v>21</v>
      </c>
      <c r="G14" s="9">
        <v>0</v>
      </c>
      <c r="H14" s="39"/>
    </row>
    <row r="15" spans="1:8" ht="60" customHeight="1" x14ac:dyDescent="0.2">
      <c r="A15" s="68" t="s">
        <v>9</v>
      </c>
      <c r="B15" s="69"/>
      <c r="C15" s="69"/>
      <c r="D15" s="85"/>
      <c r="E15" s="31">
        <f>SUM(E5:E11)+E13</f>
        <v>708895</v>
      </c>
      <c r="F15" s="7" t="s">
        <v>10</v>
      </c>
      <c r="G15" s="24">
        <f>SUM(G5:G11)+G13</f>
        <v>357664.43999999994</v>
      </c>
    </row>
    <row r="16" spans="1:8" ht="60" customHeight="1" x14ac:dyDescent="0.2">
      <c r="A16" s="68"/>
      <c r="B16" s="69"/>
      <c r="C16" s="69"/>
      <c r="D16" s="85"/>
      <c r="E16" s="31">
        <f>E12</f>
        <v>3000000</v>
      </c>
      <c r="F16" s="7" t="s">
        <v>20</v>
      </c>
      <c r="G16" s="24">
        <f>G12</f>
        <v>6141249.5</v>
      </c>
    </row>
    <row r="17" spans="1:7" ht="60" customHeight="1" thickBot="1" x14ac:dyDescent="0.25">
      <c r="A17" s="83"/>
      <c r="B17" s="84"/>
      <c r="C17" s="84"/>
      <c r="D17" s="86"/>
      <c r="E17" s="32">
        <f>E14</f>
        <v>59000</v>
      </c>
      <c r="F17" s="25" t="s">
        <v>21</v>
      </c>
      <c r="G17" s="26">
        <f>G14</f>
        <v>0</v>
      </c>
    </row>
    <row r="18" spans="1:7" x14ac:dyDescent="0.2">
      <c r="G18" s="22"/>
    </row>
    <row r="23" spans="1:7" x14ac:dyDescent="0.2">
      <c r="G23" s="23"/>
    </row>
  </sheetData>
  <mergeCells count="16">
    <mergeCell ref="A15:C17"/>
    <mergeCell ref="D15:D17"/>
    <mergeCell ref="A1:G1"/>
    <mergeCell ref="B2:G2"/>
    <mergeCell ref="A3:A4"/>
    <mergeCell ref="B3:B4"/>
    <mergeCell ref="C3:C4"/>
    <mergeCell ref="D3:D4"/>
    <mergeCell ref="E3:E4"/>
    <mergeCell ref="F3:F4"/>
    <mergeCell ref="G3:G4"/>
    <mergeCell ref="B5:B11"/>
    <mergeCell ref="A12:A14"/>
    <mergeCell ref="B12:B14"/>
    <mergeCell ref="C12:C14"/>
    <mergeCell ref="D12:D14"/>
  </mergeCells>
  <printOptions horizontalCentered="1"/>
  <pageMargins left="0.17" right="0.17" top="0.37" bottom="0.36" header="0.3" footer="0.3"/>
  <pageSetup scale="4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4"/>
  <sheetViews>
    <sheetView view="pageBreakPreview" zoomScale="90" zoomScaleNormal="100" zoomScaleSheetLayoutView="90" workbookViewId="0">
      <pane xSplit="3" ySplit="4" topLeftCell="D5" activePane="bottomRight" state="frozen"/>
      <selection activeCell="C11" sqref="C11:C12"/>
      <selection pane="topRight" activeCell="C11" sqref="C11:C12"/>
      <selection pane="bottomLeft" activeCell="C11" sqref="C11:C12"/>
      <selection pane="bottomRight" activeCell="G16" sqref="G16"/>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8" ht="76.5" customHeight="1" x14ac:dyDescent="0.2">
      <c r="A1" s="70" t="s">
        <v>34</v>
      </c>
      <c r="B1" s="70"/>
      <c r="C1" s="70"/>
      <c r="D1" s="70"/>
      <c r="E1" s="70"/>
      <c r="F1" s="70"/>
      <c r="G1" s="70"/>
    </row>
    <row r="2" spans="1:8" s="10" customFormat="1" ht="13.5" thickBot="1" x14ac:dyDescent="0.25">
      <c r="B2" s="71" t="s">
        <v>0</v>
      </c>
      <c r="C2" s="71"/>
      <c r="D2" s="71"/>
      <c r="E2" s="71"/>
      <c r="F2" s="71"/>
      <c r="G2" s="71"/>
    </row>
    <row r="3" spans="1:8" s="19" customFormat="1" ht="15.75" customHeight="1" x14ac:dyDescent="0.2">
      <c r="A3" s="72" t="s">
        <v>1</v>
      </c>
      <c r="B3" s="74" t="s">
        <v>2</v>
      </c>
      <c r="C3" s="74" t="s">
        <v>3</v>
      </c>
      <c r="D3" s="74" t="s">
        <v>4</v>
      </c>
      <c r="E3" s="76" t="s">
        <v>5</v>
      </c>
      <c r="F3" s="76" t="s">
        <v>6</v>
      </c>
      <c r="G3" s="78" t="s">
        <v>7</v>
      </c>
    </row>
    <row r="4" spans="1:8" s="19" customFormat="1" ht="22.5" customHeight="1" x14ac:dyDescent="0.2">
      <c r="A4" s="73"/>
      <c r="B4" s="75"/>
      <c r="C4" s="75"/>
      <c r="D4" s="75"/>
      <c r="E4" s="77"/>
      <c r="F4" s="77"/>
      <c r="G4" s="79"/>
    </row>
    <row r="5" spans="1:8" ht="81.75" customHeight="1" x14ac:dyDescent="0.2">
      <c r="A5" s="35">
        <v>1</v>
      </c>
      <c r="B5" s="80" t="s">
        <v>11</v>
      </c>
      <c r="C5" s="36" t="s">
        <v>12</v>
      </c>
      <c r="D5" s="36" t="s">
        <v>13</v>
      </c>
      <c r="E5" s="3">
        <v>18750</v>
      </c>
      <c r="F5" s="4" t="s">
        <v>8</v>
      </c>
      <c r="G5" s="9">
        <v>57097.5</v>
      </c>
    </row>
    <row r="6" spans="1:8" ht="81.75" customHeight="1" x14ac:dyDescent="0.2">
      <c r="A6" s="35">
        <v>2</v>
      </c>
      <c r="B6" s="81"/>
      <c r="C6" s="36" t="s">
        <v>14</v>
      </c>
      <c r="D6" s="36" t="s">
        <v>15</v>
      </c>
      <c r="E6" s="3">
        <v>3708</v>
      </c>
      <c r="F6" s="4" t="s">
        <v>8</v>
      </c>
      <c r="G6" s="9">
        <v>11291.61</v>
      </c>
    </row>
    <row r="7" spans="1:8" ht="81.75" customHeight="1" x14ac:dyDescent="0.2">
      <c r="A7" s="35">
        <v>3</v>
      </c>
      <c r="B7" s="81"/>
      <c r="C7" s="36" t="s">
        <v>16</v>
      </c>
      <c r="D7" s="36" t="s">
        <v>17</v>
      </c>
      <c r="E7" s="3">
        <v>5625</v>
      </c>
      <c r="F7" s="4" t="s">
        <v>8</v>
      </c>
      <c r="G7" s="9">
        <v>17129.25</v>
      </c>
    </row>
    <row r="8" spans="1:8" ht="81.75" customHeight="1" x14ac:dyDescent="0.2">
      <c r="A8" s="35">
        <v>4</v>
      </c>
      <c r="B8" s="81"/>
      <c r="C8" s="36" t="s">
        <v>24</v>
      </c>
      <c r="D8" s="36" t="s">
        <v>25</v>
      </c>
      <c r="E8" s="3">
        <v>25000</v>
      </c>
      <c r="F8" s="4" t="s">
        <v>8</v>
      </c>
      <c r="G8" s="9">
        <v>76012.5</v>
      </c>
    </row>
    <row r="9" spans="1:8" ht="81.75" customHeight="1" x14ac:dyDescent="0.2">
      <c r="A9" s="35">
        <v>5</v>
      </c>
      <c r="B9" s="81"/>
      <c r="C9" s="36" t="s">
        <v>26</v>
      </c>
      <c r="D9" s="36" t="s">
        <v>27</v>
      </c>
      <c r="E9" s="3">
        <v>22578</v>
      </c>
      <c r="F9" s="4" t="s">
        <v>8</v>
      </c>
      <c r="G9" s="9">
        <v>68647.75</v>
      </c>
    </row>
    <row r="10" spans="1:8" ht="81.75" customHeight="1" x14ac:dyDescent="0.2">
      <c r="A10" s="35">
        <v>6</v>
      </c>
      <c r="B10" s="81"/>
      <c r="C10" s="36" t="s">
        <v>30</v>
      </c>
      <c r="D10" s="36" t="s">
        <v>31</v>
      </c>
      <c r="E10" s="3">
        <v>4500</v>
      </c>
      <c r="F10" s="4" t="s">
        <v>8</v>
      </c>
      <c r="G10" s="9">
        <v>13667.4</v>
      </c>
    </row>
    <row r="11" spans="1:8" ht="81.75" customHeight="1" x14ac:dyDescent="0.2">
      <c r="A11" s="35">
        <v>7</v>
      </c>
      <c r="B11" s="81"/>
      <c r="C11" s="36" t="s">
        <v>28</v>
      </c>
      <c r="D11" s="36" t="s">
        <v>29</v>
      </c>
      <c r="E11" s="3">
        <v>3334</v>
      </c>
      <c r="F11" s="4" t="s">
        <v>8</v>
      </c>
      <c r="G11" s="9">
        <v>10171.69</v>
      </c>
    </row>
    <row r="12" spans="1:8" ht="81.75" customHeight="1" x14ac:dyDescent="0.2">
      <c r="A12" s="35">
        <v>8</v>
      </c>
      <c r="B12" s="82"/>
      <c r="C12" s="36" t="s">
        <v>36</v>
      </c>
      <c r="D12" s="36" t="s">
        <v>37</v>
      </c>
      <c r="E12" s="3">
        <v>4375</v>
      </c>
      <c r="F12" s="4" t="s">
        <v>8</v>
      </c>
      <c r="G12" s="9">
        <v>13296.5</v>
      </c>
    </row>
    <row r="13" spans="1:8" ht="89.25" customHeight="1" x14ac:dyDescent="0.2">
      <c r="A13" s="87">
        <v>1</v>
      </c>
      <c r="B13" s="88" t="s">
        <v>23</v>
      </c>
      <c r="C13" s="88" t="s">
        <v>35</v>
      </c>
      <c r="D13" s="88" t="s">
        <v>22</v>
      </c>
      <c r="E13" s="3">
        <v>5300000</v>
      </c>
      <c r="F13" s="4" t="s">
        <v>20</v>
      </c>
      <c r="G13" s="9">
        <v>8788271.8499999996</v>
      </c>
      <c r="H13" s="39"/>
    </row>
    <row r="14" spans="1:8" ht="89.25" customHeight="1" x14ac:dyDescent="0.2">
      <c r="A14" s="87"/>
      <c r="B14" s="88"/>
      <c r="C14" s="88"/>
      <c r="D14" s="88"/>
      <c r="E14" s="3">
        <v>625400</v>
      </c>
      <c r="F14" s="4" t="s">
        <v>8</v>
      </c>
      <c r="G14" s="9">
        <v>196427.01</v>
      </c>
      <c r="H14" s="39"/>
    </row>
    <row r="15" spans="1:8" ht="89.25" customHeight="1" x14ac:dyDescent="0.2">
      <c r="A15" s="87"/>
      <c r="B15" s="88"/>
      <c r="C15" s="88"/>
      <c r="D15" s="88"/>
      <c r="E15" s="3">
        <v>59000</v>
      </c>
      <c r="F15" s="4" t="s">
        <v>21</v>
      </c>
      <c r="G15" s="9">
        <v>0</v>
      </c>
      <c r="H15" s="39"/>
    </row>
    <row r="16" spans="1:8" ht="60" customHeight="1" x14ac:dyDescent="0.2">
      <c r="A16" s="68" t="s">
        <v>9</v>
      </c>
      <c r="B16" s="69"/>
      <c r="C16" s="69"/>
      <c r="D16" s="85"/>
      <c r="E16" s="37">
        <f>SUM(E5:E12)+E14</f>
        <v>713270</v>
      </c>
      <c r="F16" s="7" t="s">
        <v>10</v>
      </c>
      <c r="G16" s="24">
        <f>SUM(G5:G12)+G14</f>
        <v>463741.20999999996</v>
      </c>
    </row>
    <row r="17" spans="1:7" ht="60" customHeight="1" x14ac:dyDescent="0.2">
      <c r="A17" s="68"/>
      <c r="B17" s="69"/>
      <c r="C17" s="69"/>
      <c r="D17" s="85"/>
      <c r="E17" s="37">
        <f>E13</f>
        <v>5300000</v>
      </c>
      <c r="F17" s="7" t="s">
        <v>20</v>
      </c>
      <c r="G17" s="24">
        <f>G13</f>
        <v>8788271.8499999996</v>
      </c>
    </row>
    <row r="18" spans="1:7" ht="60" customHeight="1" thickBot="1" x14ac:dyDescent="0.25">
      <c r="A18" s="83"/>
      <c r="B18" s="84"/>
      <c r="C18" s="84"/>
      <c r="D18" s="86"/>
      <c r="E18" s="38">
        <f>E15</f>
        <v>59000</v>
      </c>
      <c r="F18" s="25" t="s">
        <v>21</v>
      </c>
      <c r="G18" s="26">
        <f>G15</f>
        <v>0</v>
      </c>
    </row>
    <row r="19" spans="1:7" x14ac:dyDescent="0.2">
      <c r="G19" s="22"/>
    </row>
    <row r="24" spans="1:7" x14ac:dyDescent="0.2">
      <c r="G24" s="23"/>
    </row>
  </sheetData>
  <mergeCells count="16">
    <mergeCell ref="A13:A15"/>
    <mergeCell ref="B13:B15"/>
    <mergeCell ref="C13:C15"/>
    <mergeCell ref="D13:D15"/>
    <mergeCell ref="A16:C18"/>
    <mergeCell ref="D16:D18"/>
    <mergeCell ref="B5:B12"/>
    <mergeCell ref="A1:G1"/>
    <mergeCell ref="B2:G2"/>
    <mergeCell ref="A3:A4"/>
    <mergeCell ref="B3:B4"/>
    <mergeCell ref="C3:C4"/>
    <mergeCell ref="D3:D4"/>
    <mergeCell ref="E3:E4"/>
    <mergeCell ref="F3:F4"/>
    <mergeCell ref="G3:G4"/>
  </mergeCells>
  <printOptions horizontalCentered="1"/>
  <pageMargins left="0.17" right="0.17" top="0.37" bottom="0.36" header="0.3" footer="0.3"/>
  <pageSetup scale="4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
  <sheetViews>
    <sheetView view="pageBreakPreview" zoomScale="90" zoomScaleNormal="100" zoomScaleSheetLayoutView="90" workbookViewId="0">
      <pane xSplit="3" ySplit="4" topLeftCell="D8" activePane="bottomRight" state="frozen"/>
      <selection activeCell="C11" sqref="C11:C12"/>
      <selection pane="topRight" activeCell="C11" sqref="C11:C12"/>
      <selection pane="bottomLeft" activeCell="C11" sqref="C11:C12"/>
      <selection pane="bottomRight" activeCell="G34" sqref="G34"/>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8" ht="76.5" customHeight="1" x14ac:dyDescent="0.2">
      <c r="A1" s="70" t="s">
        <v>38</v>
      </c>
      <c r="B1" s="70"/>
      <c r="C1" s="70"/>
      <c r="D1" s="70"/>
      <c r="E1" s="70"/>
      <c r="F1" s="70"/>
      <c r="G1" s="70"/>
    </row>
    <row r="2" spans="1:8" s="10" customFormat="1" ht="13.5" thickBot="1" x14ac:dyDescent="0.25">
      <c r="B2" s="71" t="s">
        <v>0</v>
      </c>
      <c r="C2" s="71"/>
      <c r="D2" s="71"/>
      <c r="E2" s="71"/>
      <c r="F2" s="71"/>
      <c r="G2" s="71"/>
    </row>
    <row r="3" spans="1:8" s="19" customFormat="1" ht="15.75" customHeight="1" x14ac:dyDescent="0.2">
      <c r="A3" s="72" t="s">
        <v>1</v>
      </c>
      <c r="B3" s="74" t="s">
        <v>2</v>
      </c>
      <c r="C3" s="74" t="s">
        <v>3</v>
      </c>
      <c r="D3" s="74" t="s">
        <v>4</v>
      </c>
      <c r="E3" s="76" t="s">
        <v>5</v>
      </c>
      <c r="F3" s="76" t="s">
        <v>6</v>
      </c>
      <c r="G3" s="78" t="s">
        <v>7</v>
      </c>
    </row>
    <row r="4" spans="1:8" s="19" customFormat="1" ht="22.5" customHeight="1" x14ac:dyDescent="0.2">
      <c r="A4" s="73"/>
      <c r="B4" s="75"/>
      <c r="C4" s="75"/>
      <c r="D4" s="75"/>
      <c r="E4" s="77"/>
      <c r="F4" s="77"/>
      <c r="G4" s="79"/>
    </row>
    <row r="5" spans="1:8" ht="81.75" customHeight="1" x14ac:dyDescent="0.2">
      <c r="A5" s="42">
        <v>1</v>
      </c>
      <c r="B5" s="80" t="s">
        <v>11</v>
      </c>
      <c r="C5" s="43" t="s">
        <v>12</v>
      </c>
      <c r="D5" s="43" t="s">
        <v>13</v>
      </c>
      <c r="E5" s="3">
        <v>18750</v>
      </c>
      <c r="F5" s="4" t="s">
        <v>8</v>
      </c>
      <c r="G5" s="9">
        <v>57097.5</v>
      </c>
    </row>
    <row r="6" spans="1:8" ht="81.75" customHeight="1" x14ac:dyDescent="0.2">
      <c r="A6" s="42">
        <v>2</v>
      </c>
      <c r="B6" s="81"/>
      <c r="C6" s="43" t="s">
        <v>14</v>
      </c>
      <c r="D6" s="43" t="s">
        <v>15</v>
      </c>
      <c r="E6" s="3">
        <v>3708</v>
      </c>
      <c r="F6" s="4" t="s">
        <v>8</v>
      </c>
      <c r="G6" s="9">
        <v>11291.61</v>
      </c>
    </row>
    <row r="7" spans="1:8" ht="81.75" customHeight="1" x14ac:dyDescent="0.2">
      <c r="A7" s="42">
        <v>3</v>
      </c>
      <c r="B7" s="81"/>
      <c r="C7" s="43" t="s">
        <v>16</v>
      </c>
      <c r="D7" s="43" t="s">
        <v>17</v>
      </c>
      <c r="E7" s="3">
        <v>5625</v>
      </c>
      <c r="F7" s="4" t="s">
        <v>8</v>
      </c>
      <c r="G7" s="9">
        <v>17129.25</v>
      </c>
    </row>
    <row r="8" spans="1:8" ht="81.75" customHeight="1" x14ac:dyDescent="0.2">
      <c r="A8" s="42">
        <v>4</v>
      </c>
      <c r="B8" s="81"/>
      <c r="C8" s="43" t="s">
        <v>24</v>
      </c>
      <c r="D8" s="43" t="s">
        <v>25</v>
      </c>
      <c r="E8" s="3">
        <v>25000</v>
      </c>
      <c r="F8" s="4" t="s">
        <v>8</v>
      </c>
      <c r="G8" s="9">
        <v>76012.5</v>
      </c>
    </row>
    <row r="9" spans="1:8" ht="81.75" customHeight="1" x14ac:dyDescent="0.2">
      <c r="A9" s="42">
        <v>5</v>
      </c>
      <c r="B9" s="81"/>
      <c r="C9" s="43" t="s">
        <v>26</v>
      </c>
      <c r="D9" s="43" t="s">
        <v>27</v>
      </c>
      <c r="E9" s="3">
        <v>22578</v>
      </c>
      <c r="F9" s="4" t="s">
        <v>8</v>
      </c>
      <c r="G9" s="9">
        <v>68647.75</v>
      </c>
    </row>
    <row r="10" spans="1:8" ht="81.75" customHeight="1" x14ac:dyDescent="0.2">
      <c r="A10" s="42">
        <v>6</v>
      </c>
      <c r="B10" s="81"/>
      <c r="C10" s="43" t="s">
        <v>30</v>
      </c>
      <c r="D10" s="43" t="s">
        <v>31</v>
      </c>
      <c r="E10" s="3">
        <v>4500</v>
      </c>
      <c r="F10" s="4" t="s">
        <v>8</v>
      </c>
      <c r="G10" s="9">
        <v>13667.4</v>
      </c>
    </row>
    <row r="11" spans="1:8" ht="81.75" customHeight="1" x14ac:dyDescent="0.2">
      <c r="A11" s="42">
        <v>7</v>
      </c>
      <c r="B11" s="81"/>
      <c r="C11" s="43" t="s">
        <v>28</v>
      </c>
      <c r="D11" s="43" t="s">
        <v>29</v>
      </c>
      <c r="E11" s="3">
        <v>3334</v>
      </c>
      <c r="F11" s="4" t="s">
        <v>8</v>
      </c>
      <c r="G11" s="9">
        <v>10171.69</v>
      </c>
    </row>
    <row r="12" spans="1:8" ht="81.75" customHeight="1" x14ac:dyDescent="0.2">
      <c r="A12" s="42">
        <v>8</v>
      </c>
      <c r="B12" s="81"/>
      <c r="C12" s="43" t="s">
        <v>36</v>
      </c>
      <c r="D12" s="43" t="s">
        <v>37</v>
      </c>
      <c r="E12" s="3">
        <v>4375</v>
      </c>
      <c r="F12" s="4" t="s">
        <v>8</v>
      </c>
      <c r="G12" s="9">
        <v>13296.5</v>
      </c>
    </row>
    <row r="13" spans="1:8" ht="81.75" customHeight="1" x14ac:dyDescent="0.2">
      <c r="A13" s="42">
        <v>9</v>
      </c>
      <c r="B13" s="82"/>
      <c r="C13" s="43" t="s">
        <v>39</v>
      </c>
      <c r="D13" s="43" t="s">
        <v>40</v>
      </c>
      <c r="E13" s="3">
        <v>22500</v>
      </c>
      <c r="F13" s="4" t="s">
        <v>8</v>
      </c>
      <c r="G13" s="9">
        <v>0</v>
      </c>
    </row>
    <row r="14" spans="1:8" ht="89.25" customHeight="1" x14ac:dyDescent="0.2">
      <c r="A14" s="87">
        <v>1</v>
      </c>
      <c r="B14" s="88" t="s">
        <v>23</v>
      </c>
      <c r="C14" s="88" t="s">
        <v>35</v>
      </c>
      <c r="D14" s="88" t="s">
        <v>22</v>
      </c>
      <c r="E14" s="3">
        <v>5300000</v>
      </c>
      <c r="F14" s="4" t="s">
        <v>20</v>
      </c>
      <c r="G14" s="9">
        <f>8788271.85+2378165.36</f>
        <v>11166437.209999999</v>
      </c>
      <c r="H14" s="39"/>
    </row>
    <row r="15" spans="1:8" ht="89.25" customHeight="1" x14ac:dyDescent="0.2">
      <c r="A15" s="87"/>
      <c r="B15" s="88"/>
      <c r="C15" s="88"/>
      <c r="D15" s="88"/>
      <c r="E15" s="3">
        <v>625400</v>
      </c>
      <c r="F15" s="4" t="s">
        <v>8</v>
      </c>
      <c r="G15" s="9">
        <v>196427.01</v>
      </c>
      <c r="H15" s="39"/>
    </row>
    <row r="16" spans="1:8" ht="89.25" customHeight="1" x14ac:dyDescent="0.2">
      <c r="A16" s="87"/>
      <c r="B16" s="88"/>
      <c r="C16" s="88"/>
      <c r="D16" s="88"/>
      <c r="E16" s="3">
        <v>59000</v>
      </c>
      <c r="F16" s="4" t="s">
        <v>21</v>
      </c>
      <c r="G16" s="9">
        <v>0</v>
      </c>
      <c r="H16" s="39"/>
    </row>
    <row r="17" spans="1:9" ht="60" customHeight="1" x14ac:dyDescent="0.2">
      <c r="A17" s="68" t="s">
        <v>9</v>
      </c>
      <c r="B17" s="69"/>
      <c r="C17" s="69"/>
      <c r="D17" s="85"/>
      <c r="E17" s="40">
        <f>SUM(E5:E13)+E15</f>
        <v>735770</v>
      </c>
      <c r="F17" s="7" t="s">
        <v>10</v>
      </c>
      <c r="G17" s="24">
        <f>SUM(G5:G13)+G15</f>
        <v>463741.20999999996</v>
      </c>
      <c r="I17" s="39"/>
    </row>
    <row r="18" spans="1:9" ht="60" customHeight="1" x14ac:dyDescent="0.2">
      <c r="A18" s="68"/>
      <c r="B18" s="69"/>
      <c r="C18" s="69"/>
      <c r="D18" s="85"/>
      <c r="E18" s="40">
        <f>E14</f>
        <v>5300000</v>
      </c>
      <c r="F18" s="7" t="s">
        <v>20</v>
      </c>
      <c r="G18" s="24">
        <f>G14</f>
        <v>11166437.209999999</v>
      </c>
    </row>
    <row r="19" spans="1:9" ht="60" customHeight="1" thickBot="1" x14ac:dyDescent="0.25">
      <c r="A19" s="83"/>
      <c r="B19" s="84"/>
      <c r="C19" s="84"/>
      <c r="D19" s="86"/>
      <c r="E19" s="41">
        <f>E16</f>
        <v>59000</v>
      </c>
      <c r="F19" s="25" t="s">
        <v>21</v>
      </c>
      <c r="G19" s="26">
        <f>G16</f>
        <v>0</v>
      </c>
    </row>
    <row r="20" spans="1:9" x14ac:dyDescent="0.2">
      <c r="G20" s="22"/>
    </row>
    <row r="25" spans="1:9" x14ac:dyDescent="0.2">
      <c r="G25" s="23"/>
    </row>
  </sheetData>
  <mergeCells count="16">
    <mergeCell ref="A14:A16"/>
    <mergeCell ref="B14:B16"/>
    <mergeCell ref="C14:C16"/>
    <mergeCell ref="D14:D16"/>
    <mergeCell ref="A17:C19"/>
    <mergeCell ref="D17:D19"/>
    <mergeCell ref="B5:B13"/>
    <mergeCell ref="A1:G1"/>
    <mergeCell ref="B2:G2"/>
    <mergeCell ref="A3:A4"/>
    <mergeCell ref="B3:B4"/>
    <mergeCell ref="C3:C4"/>
    <mergeCell ref="D3:D4"/>
    <mergeCell ref="E3:E4"/>
    <mergeCell ref="F3:F4"/>
    <mergeCell ref="G3:G4"/>
  </mergeCells>
  <printOptions horizontalCentered="1"/>
  <pageMargins left="0.17" right="0.17" top="0.37" bottom="0.36" header="0.3" footer="0.3"/>
  <pageSetup scale="4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
  <sheetViews>
    <sheetView view="pageBreakPreview" zoomScale="90" zoomScaleNormal="100" zoomScaleSheetLayoutView="90" workbookViewId="0">
      <pane xSplit="3" ySplit="4" topLeftCell="D14" activePane="bottomRight" state="frozen"/>
      <selection activeCell="C11" sqref="C11:C12"/>
      <selection pane="topRight" activeCell="C11" sqref="C11:C12"/>
      <selection pane="bottomLeft" activeCell="C11" sqref="C11:C12"/>
      <selection pane="bottomRight" activeCell="G10" sqref="G10"/>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41</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46">
        <v>1</v>
      </c>
      <c r="B5" s="80" t="s">
        <v>11</v>
      </c>
      <c r="C5" s="47" t="s">
        <v>12</v>
      </c>
      <c r="D5" s="47" t="s">
        <v>13</v>
      </c>
      <c r="E5" s="3">
        <v>18750</v>
      </c>
      <c r="F5" s="4" t="s">
        <v>8</v>
      </c>
      <c r="G5" s="9">
        <v>57097.5</v>
      </c>
    </row>
    <row r="6" spans="1:7" ht="81.75" customHeight="1" x14ac:dyDescent="0.2">
      <c r="A6" s="46">
        <v>2</v>
      </c>
      <c r="B6" s="81"/>
      <c r="C6" s="47" t="s">
        <v>14</v>
      </c>
      <c r="D6" s="47" t="s">
        <v>15</v>
      </c>
      <c r="E6" s="3">
        <v>3708</v>
      </c>
      <c r="F6" s="4" t="s">
        <v>8</v>
      </c>
      <c r="G6" s="9">
        <v>11291.61</v>
      </c>
    </row>
    <row r="7" spans="1:7" ht="81.75" customHeight="1" x14ac:dyDescent="0.2">
      <c r="A7" s="46">
        <v>3</v>
      </c>
      <c r="B7" s="81"/>
      <c r="C7" s="47" t="s">
        <v>16</v>
      </c>
      <c r="D7" s="47" t="s">
        <v>17</v>
      </c>
      <c r="E7" s="3">
        <v>5625</v>
      </c>
      <c r="F7" s="4" t="s">
        <v>8</v>
      </c>
      <c r="G7" s="9">
        <v>17129.25</v>
      </c>
    </row>
    <row r="8" spans="1:7" ht="81.75" customHeight="1" x14ac:dyDescent="0.2">
      <c r="A8" s="46">
        <v>4</v>
      </c>
      <c r="B8" s="81"/>
      <c r="C8" s="47" t="s">
        <v>24</v>
      </c>
      <c r="D8" s="47" t="s">
        <v>25</v>
      </c>
      <c r="E8" s="3">
        <v>25000</v>
      </c>
      <c r="F8" s="4" t="s">
        <v>8</v>
      </c>
      <c r="G8" s="9">
        <v>76012.5</v>
      </c>
    </row>
    <row r="9" spans="1:7" ht="81.75" customHeight="1" x14ac:dyDescent="0.2">
      <c r="A9" s="46">
        <v>5</v>
      </c>
      <c r="B9" s="81"/>
      <c r="C9" s="47" t="s">
        <v>26</v>
      </c>
      <c r="D9" s="47" t="s">
        <v>27</v>
      </c>
      <c r="E9" s="3">
        <v>22578</v>
      </c>
      <c r="F9" s="4" t="s">
        <v>8</v>
      </c>
      <c r="G9" s="9">
        <v>68647.75</v>
      </c>
    </row>
    <row r="10" spans="1:7" ht="81.75" customHeight="1" x14ac:dyDescent="0.2">
      <c r="A10" s="46">
        <v>6</v>
      </c>
      <c r="B10" s="81"/>
      <c r="C10" s="47" t="s">
        <v>30</v>
      </c>
      <c r="D10" s="47" t="s">
        <v>31</v>
      </c>
      <c r="E10" s="3">
        <v>4500</v>
      </c>
      <c r="F10" s="4" t="s">
        <v>8</v>
      </c>
      <c r="G10" s="9">
        <v>13667.4</v>
      </c>
    </row>
    <row r="11" spans="1:7" ht="81.75" customHeight="1" x14ac:dyDescent="0.2">
      <c r="A11" s="46">
        <v>7</v>
      </c>
      <c r="B11" s="81"/>
      <c r="C11" s="47" t="s">
        <v>28</v>
      </c>
      <c r="D11" s="47" t="s">
        <v>29</v>
      </c>
      <c r="E11" s="3">
        <v>3334</v>
      </c>
      <c r="F11" s="4" t="s">
        <v>8</v>
      </c>
      <c r="G11" s="9">
        <v>10171.69</v>
      </c>
    </row>
    <row r="12" spans="1:7" ht="81.75" customHeight="1" x14ac:dyDescent="0.2">
      <c r="A12" s="46">
        <v>8</v>
      </c>
      <c r="B12" s="81"/>
      <c r="C12" s="47" t="s">
        <v>36</v>
      </c>
      <c r="D12" s="47" t="s">
        <v>37</v>
      </c>
      <c r="E12" s="3">
        <v>4375</v>
      </c>
      <c r="F12" s="4" t="s">
        <v>8</v>
      </c>
      <c r="G12" s="9">
        <v>13296.5</v>
      </c>
    </row>
    <row r="13" spans="1:7" ht="81.75" customHeight="1" x14ac:dyDescent="0.2">
      <c r="A13" s="46">
        <v>9</v>
      </c>
      <c r="B13" s="81"/>
      <c r="C13" s="47" t="s">
        <v>39</v>
      </c>
      <c r="D13" s="47" t="s">
        <v>40</v>
      </c>
      <c r="E13" s="3">
        <v>22500</v>
      </c>
      <c r="F13" s="4" t="s">
        <v>8</v>
      </c>
      <c r="G13" s="9">
        <v>47997</v>
      </c>
    </row>
    <row r="14" spans="1:7" ht="81.75" customHeight="1" x14ac:dyDescent="0.2">
      <c r="A14" s="46">
        <v>10</v>
      </c>
      <c r="B14" s="81"/>
      <c r="C14" s="47" t="s">
        <v>46</v>
      </c>
      <c r="D14" s="47" t="s">
        <v>47</v>
      </c>
      <c r="E14" s="3">
        <v>3889</v>
      </c>
      <c r="F14" s="4" t="s">
        <v>8</v>
      </c>
      <c r="G14" s="9">
        <v>0</v>
      </c>
    </row>
    <row r="15" spans="1:7" ht="81.75" customHeight="1" x14ac:dyDescent="0.2">
      <c r="A15" s="46">
        <v>11</v>
      </c>
      <c r="B15" s="81"/>
      <c r="C15" s="47" t="s">
        <v>44</v>
      </c>
      <c r="D15" s="47" t="s">
        <v>45</v>
      </c>
      <c r="E15" s="3">
        <v>4245</v>
      </c>
      <c r="F15" s="4" t="s">
        <v>8</v>
      </c>
      <c r="G15" s="9">
        <v>13854.41</v>
      </c>
    </row>
    <row r="16" spans="1:7" ht="81.75" customHeight="1" x14ac:dyDescent="0.2">
      <c r="A16" s="46">
        <v>12</v>
      </c>
      <c r="B16" s="82"/>
      <c r="C16" s="47" t="s">
        <v>42</v>
      </c>
      <c r="D16" s="47" t="s">
        <v>43</v>
      </c>
      <c r="E16" s="3">
        <v>12500</v>
      </c>
      <c r="F16" s="4" t="s">
        <v>8</v>
      </c>
      <c r="G16" s="9">
        <v>40796.25</v>
      </c>
    </row>
    <row r="17" spans="1:9" ht="89.25" customHeight="1" x14ac:dyDescent="0.2">
      <c r="A17" s="87">
        <v>1</v>
      </c>
      <c r="B17" s="88" t="s">
        <v>23</v>
      </c>
      <c r="C17" s="88" t="s">
        <v>35</v>
      </c>
      <c r="D17" s="88" t="s">
        <v>22</v>
      </c>
      <c r="E17" s="3">
        <v>5300000</v>
      </c>
      <c r="F17" s="4" t="s">
        <v>20</v>
      </c>
      <c r="G17" s="9">
        <f>8788271.85+2378165.36+1435814.41</f>
        <v>12602251.619999999</v>
      </c>
      <c r="H17" s="39"/>
    </row>
    <row r="18" spans="1:9" ht="89.25" customHeight="1" x14ac:dyDescent="0.2">
      <c r="A18" s="87"/>
      <c r="B18" s="88"/>
      <c r="C18" s="88"/>
      <c r="D18" s="88"/>
      <c r="E18" s="3">
        <v>625400</v>
      </c>
      <c r="F18" s="4" t="s">
        <v>8</v>
      </c>
      <c r="G18" s="9">
        <v>196427.01</v>
      </c>
      <c r="H18" s="39"/>
    </row>
    <row r="19" spans="1:9" ht="89.25" customHeight="1" x14ac:dyDescent="0.2">
      <c r="A19" s="87"/>
      <c r="B19" s="88"/>
      <c r="C19" s="88"/>
      <c r="D19" s="88"/>
      <c r="E19" s="3">
        <v>59000</v>
      </c>
      <c r="F19" s="4" t="s">
        <v>21</v>
      </c>
      <c r="G19" s="9">
        <v>0</v>
      </c>
      <c r="H19" s="39"/>
    </row>
    <row r="20" spans="1:9" ht="60" customHeight="1" x14ac:dyDescent="0.2">
      <c r="A20" s="68" t="s">
        <v>9</v>
      </c>
      <c r="B20" s="69"/>
      <c r="C20" s="69"/>
      <c r="D20" s="85"/>
      <c r="E20" s="44">
        <f>SUM(E5:E16)+E18</f>
        <v>756404</v>
      </c>
      <c r="F20" s="7" t="s">
        <v>10</v>
      </c>
      <c r="G20" s="44">
        <f>SUM(G5:G16)+G18</f>
        <v>566388.86999999988</v>
      </c>
      <c r="H20" s="39"/>
      <c r="I20" s="39"/>
    </row>
    <row r="21" spans="1:9" ht="60" customHeight="1" x14ac:dyDescent="0.2">
      <c r="A21" s="68"/>
      <c r="B21" s="69"/>
      <c r="C21" s="69"/>
      <c r="D21" s="85"/>
      <c r="E21" s="44">
        <f>E17</f>
        <v>5300000</v>
      </c>
      <c r="F21" s="7" t="s">
        <v>20</v>
      </c>
      <c r="G21" s="24">
        <f>G17</f>
        <v>12602251.619999999</v>
      </c>
    </row>
    <row r="22" spans="1:9" ht="60" customHeight="1" thickBot="1" x14ac:dyDescent="0.25">
      <c r="A22" s="83"/>
      <c r="B22" s="84"/>
      <c r="C22" s="84"/>
      <c r="D22" s="86"/>
      <c r="E22" s="45">
        <f>E19</f>
        <v>59000</v>
      </c>
      <c r="F22" s="25" t="s">
        <v>21</v>
      </c>
      <c r="G22" s="26">
        <f>G19</f>
        <v>0</v>
      </c>
    </row>
    <row r="23" spans="1:9" x14ac:dyDescent="0.2">
      <c r="G23" s="22"/>
    </row>
    <row r="28" spans="1:9" x14ac:dyDescent="0.2">
      <c r="G28" s="23"/>
    </row>
  </sheetData>
  <mergeCells count="16">
    <mergeCell ref="A17:A19"/>
    <mergeCell ref="B17:B19"/>
    <mergeCell ref="C17:C19"/>
    <mergeCell ref="D17:D19"/>
    <mergeCell ref="A20:C22"/>
    <mergeCell ref="D20:D22"/>
    <mergeCell ref="B5:B16"/>
    <mergeCell ref="A1:G1"/>
    <mergeCell ref="B2:G2"/>
    <mergeCell ref="A3:A4"/>
    <mergeCell ref="B3:B4"/>
    <mergeCell ref="C3:C4"/>
    <mergeCell ref="D3:D4"/>
    <mergeCell ref="E3:E4"/>
    <mergeCell ref="F3:F4"/>
    <mergeCell ref="G3:G4"/>
  </mergeCells>
  <printOptions horizontalCentered="1"/>
  <pageMargins left="0.17" right="0.17" top="0.37" bottom="0.36"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
  <sheetViews>
    <sheetView view="pageBreakPreview" zoomScale="90" zoomScaleNormal="100" zoomScaleSheetLayoutView="90" workbookViewId="0">
      <pane xSplit="3" ySplit="4" topLeftCell="D14" activePane="bottomRight" state="frozen"/>
      <selection activeCell="C11" sqref="C11:C12"/>
      <selection pane="topRight" activeCell="C11" sqref="C11:C12"/>
      <selection pane="bottomLeft" activeCell="C11" sqref="C11:C12"/>
      <selection pane="bottomRight" activeCell="G18" sqref="G18"/>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48</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50">
        <v>1</v>
      </c>
      <c r="B5" s="80" t="s">
        <v>11</v>
      </c>
      <c r="C5" s="51" t="s">
        <v>12</v>
      </c>
      <c r="D5" s="51" t="s">
        <v>13</v>
      </c>
      <c r="E5" s="3">
        <v>18750</v>
      </c>
      <c r="F5" s="4" t="s">
        <v>8</v>
      </c>
      <c r="G5" s="9">
        <v>57097.5</v>
      </c>
    </row>
    <row r="6" spans="1:7" ht="81.75" customHeight="1" x14ac:dyDescent="0.2">
      <c r="A6" s="50">
        <v>2</v>
      </c>
      <c r="B6" s="81"/>
      <c r="C6" s="51" t="s">
        <v>14</v>
      </c>
      <c r="D6" s="51" t="s">
        <v>15</v>
      </c>
      <c r="E6" s="3">
        <v>3708</v>
      </c>
      <c r="F6" s="4" t="s">
        <v>8</v>
      </c>
      <c r="G6" s="9">
        <v>11291.61</v>
      </c>
    </row>
    <row r="7" spans="1:7" ht="81.75" customHeight="1" x14ac:dyDescent="0.2">
      <c r="A7" s="50">
        <v>3</v>
      </c>
      <c r="B7" s="81"/>
      <c r="C7" s="51" t="s">
        <v>16</v>
      </c>
      <c r="D7" s="51" t="s">
        <v>17</v>
      </c>
      <c r="E7" s="3">
        <v>5625</v>
      </c>
      <c r="F7" s="4" t="s">
        <v>8</v>
      </c>
      <c r="G7" s="9">
        <v>17129.25</v>
      </c>
    </row>
    <row r="8" spans="1:7" ht="81.75" customHeight="1" x14ac:dyDescent="0.2">
      <c r="A8" s="50">
        <v>4</v>
      </c>
      <c r="B8" s="81"/>
      <c r="C8" s="51" t="s">
        <v>24</v>
      </c>
      <c r="D8" s="51" t="s">
        <v>25</v>
      </c>
      <c r="E8" s="3">
        <v>25000</v>
      </c>
      <c r="F8" s="4" t="s">
        <v>8</v>
      </c>
      <c r="G8" s="9">
        <v>76012.5</v>
      </c>
    </row>
    <row r="9" spans="1:7" ht="81.75" customHeight="1" x14ac:dyDescent="0.2">
      <c r="A9" s="50">
        <v>5</v>
      </c>
      <c r="B9" s="81"/>
      <c r="C9" s="51" t="s">
        <v>26</v>
      </c>
      <c r="D9" s="51" t="s">
        <v>27</v>
      </c>
      <c r="E9" s="3">
        <v>22578</v>
      </c>
      <c r="F9" s="4" t="s">
        <v>8</v>
      </c>
      <c r="G9" s="9">
        <v>68647.75</v>
      </c>
    </row>
    <row r="10" spans="1:7" ht="81.75" customHeight="1" x14ac:dyDescent="0.2">
      <c r="A10" s="50">
        <v>6</v>
      </c>
      <c r="B10" s="81"/>
      <c r="C10" s="51" t="s">
        <v>30</v>
      </c>
      <c r="D10" s="51" t="s">
        <v>31</v>
      </c>
      <c r="E10" s="3">
        <v>4500</v>
      </c>
      <c r="F10" s="4" t="s">
        <v>8</v>
      </c>
      <c r="G10" s="9">
        <v>13667.4</v>
      </c>
    </row>
    <row r="11" spans="1:7" ht="81.75" customHeight="1" x14ac:dyDescent="0.2">
      <c r="A11" s="50">
        <v>7</v>
      </c>
      <c r="B11" s="81"/>
      <c r="C11" s="51" t="s">
        <v>28</v>
      </c>
      <c r="D11" s="51" t="s">
        <v>29</v>
      </c>
      <c r="E11" s="3">
        <v>3334</v>
      </c>
      <c r="F11" s="4" t="s">
        <v>8</v>
      </c>
      <c r="G11" s="9">
        <v>10171.69</v>
      </c>
    </row>
    <row r="12" spans="1:7" ht="81.75" customHeight="1" x14ac:dyDescent="0.2">
      <c r="A12" s="50">
        <v>8</v>
      </c>
      <c r="B12" s="81"/>
      <c r="C12" s="51" t="s">
        <v>36</v>
      </c>
      <c r="D12" s="51" t="s">
        <v>37</v>
      </c>
      <c r="E12" s="3">
        <v>4375</v>
      </c>
      <c r="F12" s="4" t="s">
        <v>8</v>
      </c>
      <c r="G12" s="9">
        <v>13296.5</v>
      </c>
    </row>
    <row r="13" spans="1:7" ht="81.75" customHeight="1" x14ac:dyDescent="0.2">
      <c r="A13" s="50">
        <v>9</v>
      </c>
      <c r="B13" s="81"/>
      <c r="C13" s="51" t="s">
        <v>39</v>
      </c>
      <c r="D13" s="51" t="s">
        <v>40</v>
      </c>
      <c r="E13" s="3">
        <v>22500</v>
      </c>
      <c r="F13" s="4" t="s">
        <v>8</v>
      </c>
      <c r="G13" s="9">
        <f>47997+24027.75</f>
        <v>72024.75</v>
      </c>
    </row>
    <row r="14" spans="1:7" ht="81.75" customHeight="1" x14ac:dyDescent="0.2">
      <c r="A14" s="50">
        <v>10</v>
      </c>
      <c r="B14" s="81"/>
      <c r="C14" s="51" t="s">
        <v>46</v>
      </c>
      <c r="D14" s="51" t="s">
        <v>47</v>
      </c>
      <c r="E14" s="3">
        <v>3889</v>
      </c>
      <c r="F14" s="4" t="s">
        <v>8</v>
      </c>
      <c r="G14" s="9">
        <v>12771.11</v>
      </c>
    </row>
    <row r="15" spans="1:7" ht="81.75" customHeight="1" x14ac:dyDescent="0.2">
      <c r="A15" s="50">
        <v>11</v>
      </c>
      <c r="B15" s="81"/>
      <c r="C15" s="51" t="s">
        <v>44</v>
      </c>
      <c r="D15" s="51" t="s">
        <v>45</v>
      </c>
      <c r="E15" s="3">
        <v>4245</v>
      </c>
      <c r="F15" s="4" t="s">
        <v>8</v>
      </c>
      <c r="G15" s="9">
        <v>13854.41</v>
      </c>
    </row>
    <row r="16" spans="1:7" ht="81.75" customHeight="1" x14ac:dyDescent="0.2">
      <c r="A16" s="50">
        <v>12</v>
      </c>
      <c r="B16" s="82"/>
      <c r="C16" s="51" t="s">
        <v>42</v>
      </c>
      <c r="D16" s="51" t="s">
        <v>43</v>
      </c>
      <c r="E16" s="3">
        <v>12500</v>
      </c>
      <c r="F16" s="4" t="s">
        <v>8</v>
      </c>
      <c r="G16" s="9">
        <v>40796.25</v>
      </c>
    </row>
    <row r="17" spans="1:9" ht="89.25" customHeight="1" x14ac:dyDescent="0.2">
      <c r="A17" s="87">
        <v>1</v>
      </c>
      <c r="B17" s="88" t="s">
        <v>23</v>
      </c>
      <c r="C17" s="88" t="s">
        <v>35</v>
      </c>
      <c r="D17" s="88" t="s">
        <v>22</v>
      </c>
      <c r="E17" s="3">
        <v>5300000</v>
      </c>
      <c r="F17" s="4" t="s">
        <v>20</v>
      </c>
      <c r="G17" s="9">
        <f>8788271.85+2378165.36+1435814.41+169422.91+1814885.53</f>
        <v>14586560.059999999</v>
      </c>
      <c r="H17" s="39"/>
    </row>
    <row r="18" spans="1:9" ht="89.25" customHeight="1" x14ac:dyDescent="0.2">
      <c r="A18" s="87"/>
      <c r="B18" s="88"/>
      <c r="C18" s="88"/>
      <c r="D18" s="88"/>
      <c r="E18" s="3">
        <v>625400</v>
      </c>
      <c r="F18" s="4" t="s">
        <v>8</v>
      </c>
      <c r="G18" s="9">
        <f>196427.01+900441.83</f>
        <v>1096868.8399999999</v>
      </c>
      <c r="H18" s="39"/>
    </row>
    <row r="19" spans="1:9" ht="89.25" customHeight="1" x14ac:dyDescent="0.2">
      <c r="A19" s="87"/>
      <c r="B19" s="88"/>
      <c r="C19" s="88"/>
      <c r="D19" s="88"/>
      <c r="E19" s="3">
        <v>59000</v>
      </c>
      <c r="F19" s="4" t="s">
        <v>21</v>
      </c>
      <c r="G19" s="9">
        <v>0</v>
      </c>
      <c r="H19" s="39"/>
    </row>
    <row r="20" spans="1:9" ht="60" customHeight="1" x14ac:dyDescent="0.2">
      <c r="A20" s="68" t="s">
        <v>9</v>
      </c>
      <c r="B20" s="69"/>
      <c r="C20" s="69"/>
      <c r="D20" s="85"/>
      <c r="E20" s="48">
        <f>SUM(E5:E16)+E18</f>
        <v>756404</v>
      </c>
      <c r="F20" s="7" t="s">
        <v>10</v>
      </c>
      <c r="G20" s="48">
        <f>SUM(G5:G16)+G18</f>
        <v>1503629.5599999998</v>
      </c>
      <c r="H20" s="39"/>
      <c r="I20" s="39"/>
    </row>
    <row r="21" spans="1:9" ht="60" customHeight="1" x14ac:dyDescent="0.2">
      <c r="A21" s="68"/>
      <c r="B21" s="69"/>
      <c r="C21" s="69"/>
      <c r="D21" s="85"/>
      <c r="E21" s="48">
        <f>E17</f>
        <v>5300000</v>
      </c>
      <c r="F21" s="7" t="s">
        <v>20</v>
      </c>
      <c r="G21" s="24">
        <f>G17</f>
        <v>14586560.059999999</v>
      </c>
    </row>
    <row r="22" spans="1:9" ht="60" customHeight="1" thickBot="1" x14ac:dyDescent="0.25">
      <c r="A22" s="83"/>
      <c r="B22" s="84"/>
      <c r="C22" s="84"/>
      <c r="D22" s="86"/>
      <c r="E22" s="49">
        <f>E19</f>
        <v>59000</v>
      </c>
      <c r="F22" s="25" t="s">
        <v>21</v>
      </c>
      <c r="G22" s="26">
        <f>G19</f>
        <v>0</v>
      </c>
    </row>
    <row r="23" spans="1:9" x14ac:dyDescent="0.2">
      <c r="G23" s="22"/>
    </row>
    <row r="28" spans="1:9" x14ac:dyDescent="0.2">
      <c r="G28" s="23"/>
    </row>
  </sheetData>
  <mergeCells count="16">
    <mergeCell ref="A20:C22"/>
    <mergeCell ref="D20:D22"/>
    <mergeCell ref="A1:G1"/>
    <mergeCell ref="B2:G2"/>
    <mergeCell ref="A3:A4"/>
    <mergeCell ref="B3:B4"/>
    <mergeCell ref="C3:C4"/>
    <mergeCell ref="D3:D4"/>
    <mergeCell ref="E3:E4"/>
    <mergeCell ref="F3:F4"/>
    <mergeCell ref="G3:G4"/>
    <mergeCell ref="B5:B16"/>
    <mergeCell ref="A17:A19"/>
    <mergeCell ref="B17:B19"/>
    <mergeCell ref="C17:C19"/>
    <mergeCell ref="D17:D19"/>
  </mergeCells>
  <printOptions horizontalCentered="1"/>
  <pageMargins left="0.17" right="0.17" top="0.37" bottom="0.36" header="0.3" footer="0.3"/>
  <pageSetup scale="36"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8"/>
  <sheetViews>
    <sheetView view="pageBreakPreview" zoomScale="90" zoomScaleNormal="100" zoomScaleSheetLayoutView="90" workbookViewId="0">
      <pane xSplit="3" ySplit="4" topLeftCell="D14" activePane="bottomRight" state="frozen"/>
      <selection activeCell="C11" sqref="C11:C12"/>
      <selection pane="topRight" activeCell="C11" sqref="C11:C12"/>
      <selection pane="bottomLeft" activeCell="C11" sqref="C11:C12"/>
      <selection pane="bottomRight" activeCell="G14" sqref="G14"/>
    </sheetView>
  </sheetViews>
  <sheetFormatPr defaultRowHeight="12.75" x14ac:dyDescent="0.2"/>
  <cols>
    <col min="1" max="1" width="4.42578125" style="18" customWidth="1"/>
    <col min="2" max="2" width="19.7109375" style="18" customWidth="1"/>
    <col min="3" max="3" width="53.7109375" style="18" customWidth="1"/>
    <col min="4" max="4" width="19.5703125" style="20" customWidth="1"/>
    <col min="5" max="6" width="17" style="21" customWidth="1"/>
    <col min="7" max="7" width="17" style="20" customWidth="1"/>
    <col min="8" max="8" width="13.140625" style="18" bestFit="1" customWidth="1"/>
    <col min="9" max="9" width="13.5703125" style="18" bestFit="1" customWidth="1"/>
    <col min="10" max="256" width="9.140625" style="18"/>
    <col min="257" max="257" width="4.42578125" style="18" customWidth="1"/>
    <col min="258" max="258" width="20.5703125" style="18" customWidth="1"/>
    <col min="259" max="259" width="54.42578125" style="18" customWidth="1"/>
    <col min="260" max="263" width="20.5703125" style="18" customWidth="1"/>
    <col min="264" max="512" width="9.140625" style="18"/>
    <col min="513" max="513" width="4.42578125" style="18" customWidth="1"/>
    <col min="514" max="514" width="20.5703125" style="18" customWidth="1"/>
    <col min="515" max="515" width="54.42578125" style="18" customWidth="1"/>
    <col min="516" max="519" width="20.5703125" style="18" customWidth="1"/>
    <col min="520" max="768" width="9.140625" style="18"/>
    <col min="769" max="769" width="4.42578125" style="18" customWidth="1"/>
    <col min="770" max="770" width="20.5703125" style="18" customWidth="1"/>
    <col min="771" max="771" width="54.42578125" style="18" customWidth="1"/>
    <col min="772" max="775" width="20.5703125" style="18" customWidth="1"/>
    <col min="776" max="1024" width="9.140625" style="18"/>
    <col min="1025" max="1025" width="4.42578125" style="18" customWidth="1"/>
    <col min="1026" max="1026" width="20.5703125" style="18" customWidth="1"/>
    <col min="1027" max="1027" width="54.42578125" style="18" customWidth="1"/>
    <col min="1028" max="1031" width="20.5703125" style="18" customWidth="1"/>
    <col min="1032" max="1280" width="9.140625" style="18"/>
    <col min="1281" max="1281" width="4.42578125" style="18" customWidth="1"/>
    <col min="1282" max="1282" width="20.5703125" style="18" customWidth="1"/>
    <col min="1283" max="1283" width="54.42578125" style="18" customWidth="1"/>
    <col min="1284" max="1287" width="20.5703125" style="18" customWidth="1"/>
    <col min="1288" max="1536" width="9.140625" style="18"/>
    <col min="1537" max="1537" width="4.42578125" style="18" customWidth="1"/>
    <col min="1538" max="1538" width="20.5703125" style="18" customWidth="1"/>
    <col min="1539" max="1539" width="54.42578125" style="18" customWidth="1"/>
    <col min="1540" max="1543" width="20.5703125" style="18" customWidth="1"/>
    <col min="1544" max="1792" width="9.140625" style="18"/>
    <col min="1793" max="1793" width="4.42578125" style="18" customWidth="1"/>
    <col min="1794" max="1794" width="20.5703125" style="18" customWidth="1"/>
    <col min="1795" max="1795" width="54.42578125" style="18" customWidth="1"/>
    <col min="1796" max="1799" width="20.5703125" style="18" customWidth="1"/>
    <col min="1800" max="2048" width="9.140625" style="18"/>
    <col min="2049" max="2049" width="4.42578125" style="18" customWidth="1"/>
    <col min="2050" max="2050" width="20.5703125" style="18" customWidth="1"/>
    <col min="2051" max="2051" width="54.42578125" style="18" customWidth="1"/>
    <col min="2052" max="2055" width="20.5703125" style="18" customWidth="1"/>
    <col min="2056" max="2304" width="9.140625" style="18"/>
    <col min="2305" max="2305" width="4.42578125" style="18" customWidth="1"/>
    <col min="2306" max="2306" width="20.5703125" style="18" customWidth="1"/>
    <col min="2307" max="2307" width="54.42578125" style="18" customWidth="1"/>
    <col min="2308" max="2311" width="20.5703125" style="18" customWidth="1"/>
    <col min="2312" max="2560" width="9.140625" style="18"/>
    <col min="2561" max="2561" width="4.42578125" style="18" customWidth="1"/>
    <col min="2562" max="2562" width="20.5703125" style="18" customWidth="1"/>
    <col min="2563" max="2563" width="54.42578125" style="18" customWidth="1"/>
    <col min="2564" max="2567" width="20.5703125" style="18" customWidth="1"/>
    <col min="2568" max="2816" width="9.140625" style="18"/>
    <col min="2817" max="2817" width="4.42578125" style="18" customWidth="1"/>
    <col min="2818" max="2818" width="20.5703125" style="18" customWidth="1"/>
    <col min="2819" max="2819" width="54.42578125" style="18" customWidth="1"/>
    <col min="2820" max="2823" width="20.5703125" style="18" customWidth="1"/>
    <col min="2824" max="3072" width="9.140625" style="18"/>
    <col min="3073" max="3073" width="4.42578125" style="18" customWidth="1"/>
    <col min="3074" max="3074" width="20.5703125" style="18" customWidth="1"/>
    <col min="3075" max="3075" width="54.42578125" style="18" customWidth="1"/>
    <col min="3076" max="3079" width="20.5703125" style="18" customWidth="1"/>
    <col min="3080" max="3328" width="9.140625" style="18"/>
    <col min="3329" max="3329" width="4.42578125" style="18" customWidth="1"/>
    <col min="3330" max="3330" width="20.5703125" style="18" customWidth="1"/>
    <col min="3331" max="3331" width="54.42578125" style="18" customWidth="1"/>
    <col min="3332" max="3335" width="20.5703125" style="18" customWidth="1"/>
    <col min="3336" max="3584" width="9.140625" style="18"/>
    <col min="3585" max="3585" width="4.42578125" style="18" customWidth="1"/>
    <col min="3586" max="3586" width="20.5703125" style="18" customWidth="1"/>
    <col min="3587" max="3587" width="54.42578125" style="18" customWidth="1"/>
    <col min="3588" max="3591" width="20.5703125" style="18" customWidth="1"/>
    <col min="3592" max="3840" width="9.140625" style="18"/>
    <col min="3841" max="3841" width="4.42578125" style="18" customWidth="1"/>
    <col min="3842" max="3842" width="20.5703125" style="18" customWidth="1"/>
    <col min="3843" max="3843" width="54.42578125" style="18" customWidth="1"/>
    <col min="3844" max="3847" width="20.5703125" style="18" customWidth="1"/>
    <col min="3848" max="4096" width="9.140625" style="18"/>
    <col min="4097" max="4097" width="4.42578125" style="18" customWidth="1"/>
    <col min="4098" max="4098" width="20.5703125" style="18" customWidth="1"/>
    <col min="4099" max="4099" width="54.42578125" style="18" customWidth="1"/>
    <col min="4100" max="4103" width="20.5703125" style="18" customWidth="1"/>
    <col min="4104" max="4352" width="9.140625" style="18"/>
    <col min="4353" max="4353" width="4.42578125" style="18" customWidth="1"/>
    <col min="4354" max="4354" width="20.5703125" style="18" customWidth="1"/>
    <col min="4355" max="4355" width="54.42578125" style="18" customWidth="1"/>
    <col min="4356" max="4359" width="20.5703125" style="18" customWidth="1"/>
    <col min="4360" max="4608" width="9.140625" style="18"/>
    <col min="4609" max="4609" width="4.42578125" style="18" customWidth="1"/>
    <col min="4610" max="4610" width="20.5703125" style="18" customWidth="1"/>
    <col min="4611" max="4611" width="54.42578125" style="18" customWidth="1"/>
    <col min="4612" max="4615" width="20.5703125" style="18" customWidth="1"/>
    <col min="4616" max="4864" width="9.140625" style="18"/>
    <col min="4865" max="4865" width="4.42578125" style="18" customWidth="1"/>
    <col min="4866" max="4866" width="20.5703125" style="18" customWidth="1"/>
    <col min="4867" max="4867" width="54.42578125" style="18" customWidth="1"/>
    <col min="4868" max="4871" width="20.5703125" style="18" customWidth="1"/>
    <col min="4872" max="5120" width="9.140625" style="18"/>
    <col min="5121" max="5121" width="4.42578125" style="18" customWidth="1"/>
    <col min="5122" max="5122" width="20.5703125" style="18" customWidth="1"/>
    <col min="5123" max="5123" width="54.42578125" style="18" customWidth="1"/>
    <col min="5124" max="5127" width="20.5703125" style="18" customWidth="1"/>
    <col min="5128" max="5376" width="9.140625" style="18"/>
    <col min="5377" max="5377" width="4.42578125" style="18" customWidth="1"/>
    <col min="5378" max="5378" width="20.5703125" style="18" customWidth="1"/>
    <col min="5379" max="5379" width="54.42578125" style="18" customWidth="1"/>
    <col min="5380" max="5383" width="20.5703125" style="18" customWidth="1"/>
    <col min="5384" max="5632" width="9.140625" style="18"/>
    <col min="5633" max="5633" width="4.42578125" style="18" customWidth="1"/>
    <col min="5634" max="5634" width="20.5703125" style="18" customWidth="1"/>
    <col min="5635" max="5635" width="54.42578125" style="18" customWidth="1"/>
    <col min="5636" max="5639" width="20.5703125" style="18" customWidth="1"/>
    <col min="5640" max="5888" width="9.140625" style="18"/>
    <col min="5889" max="5889" width="4.42578125" style="18" customWidth="1"/>
    <col min="5890" max="5890" width="20.5703125" style="18" customWidth="1"/>
    <col min="5891" max="5891" width="54.42578125" style="18" customWidth="1"/>
    <col min="5892" max="5895" width="20.5703125" style="18" customWidth="1"/>
    <col min="5896" max="6144" width="9.140625" style="18"/>
    <col min="6145" max="6145" width="4.42578125" style="18" customWidth="1"/>
    <col min="6146" max="6146" width="20.5703125" style="18" customWidth="1"/>
    <col min="6147" max="6147" width="54.42578125" style="18" customWidth="1"/>
    <col min="6148" max="6151" width="20.5703125" style="18" customWidth="1"/>
    <col min="6152" max="6400" width="9.140625" style="18"/>
    <col min="6401" max="6401" width="4.42578125" style="18" customWidth="1"/>
    <col min="6402" max="6402" width="20.5703125" style="18" customWidth="1"/>
    <col min="6403" max="6403" width="54.42578125" style="18" customWidth="1"/>
    <col min="6404" max="6407" width="20.5703125" style="18" customWidth="1"/>
    <col min="6408" max="6656" width="9.140625" style="18"/>
    <col min="6657" max="6657" width="4.42578125" style="18" customWidth="1"/>
    <col min="6658" max="6658" width="20.5703125" style="18" customWidth="1"/>
    <col min="6659" max="6659" width="54.42578125" style="18" customWidth="1"/>
    <col min="6660" max="6663" width="20.5703125" style="18" customWidth="1"/>
    <col min="6664" max="6912" width="9.140625" style="18"/>
    <col min="6913" max="6913" width="4.42578125" style="18" customWidth="1"/>
    <col min="6914" max="6914" width="20.5703125" style="18" customWidth="1"/>
    <col min="6915" max="6915" width="54.42578125" style="18" customWidth="1"/>
    <col min="6916" max="6919" width="20.5703125" style="18" customWidth="1"/>
    <col min="6920" max="7168" width="9.140625" style="18"/>
    <col min="7169" max="7169" width="4.42578125" style="18" customWidth="1"/>
    <col min="7170" max="7170" width="20.5703125" style="18" customWidth="1"/>
    <col min="7171" max="7171" width="54.42578125" style="18" customWidth="1"/>
    <col min="7172" max="7175" width="20.5703125" style="18" customWidth="1"/>
    <col min="7176" max="7424" width="9.140625" style="18"/>
    <col min="7425" max="7425" width="4.42578125" style="18" customWidth="1"/>
    <col min="7426" max="7426" width="20.5703125" style="18" customWidth="1"/>
    <col min="7427" max="7427" width="54.42578125" style="18" customWidth="1"/>
    <col min="7428" max="7431" width="20.5703125" style="18" customWidth="1"/>
    <col min="7432" max="7680" width="9.140625" style="18"/>
    <col min="7681" max="7681" width="4.42578125" style="18" customWidth="1"/>
    <col min="7682" max="7682" width="20.5703125" style="18" customWidth="1"/>
    <col min="7683" max="7683" width="54.42578125" style="18" customWidth="1"/>
    <col min="7684" max="7687" width="20.5703125" style="18" customWidth="1"/>
    <col min="7688" max="7936" width="9.140625" style="18"/>
    <col min="7937" max="7937" width="4.42578125" style="18" customWidth="1"/>
    <col min="7938" max="7938" width="20.5703125" style="18" customWidth="1"/>
    <col min="7939" max="7939" width="54.42578125" style="18" customWidth="1"/>
    <col min="7940" max="7943" width="20.5703125" style="18" customWidth="1"/>
    <col min="7944" max="8192" width="9.140625" style="18"/>
    <col min="8193" max="8193" width="4.42578125" style="18" customWidth="1"/>
    <col min="8194" max="8194" width="20.5703125" style="18" customWidth="1"/>
    <col min="8195" max="8195" width="54.42578125" style="18" customWidth="1"/>
    <col min="8196" max="8199" width="20.5703125" style="18" customWidth="1"/>
    <col min="8200" max="8448" width="9.140625" style="18"/>
    <col min="8449" max="8449" width="4.42578125" style="18" customWidth="1"/>
    <col min="8450" max="8450" width="20.5703125" style="18" customWidth="1"/>
    <col min="8451" max="8451" width="54.42578125" style="18" customWidth="1"/>
    <col min="8452" max="8455" width="20.5703125" style="18" customWidth="1"/>
    <col min="8456" max="8704" width="9.140625" style="18"/>
    <col min="8705" max="8705" width="4.42578125" style="18" customWidth="1"/>
    <col min="8706" max="8706" width="20.5703125" style="18" customWidth="1"/>
    <col min="8707" max="8707" width="54.42578125" style="18" customWidth="1"/>
    <col min="8708" max="8711" width="20.5703125" style="18" customWidth="1"/>
    <col min="8712" max="8960" width="9.140625" style="18"/>
    <col min="8961" max="8961" width="4.42578125" style="18" customWidth="1"/>
    <col min="8962" max="8962" width="20.5703125" style="18" customWidth="1"/>
    <col min="8963" max="8963" width="54.42578125" style="18" customWidth="1"/>
    <col min="8964" max="8967" width="20.5703125" style="18" customWidth="1"/>
    <col min="8968" max="9216" width="9.140625" style="18"/>
    <col min="9217" max="9217" width="4.42578125" style="18" customWidth="1"/>
    <col min="9218" max="9218" width="20.5703125" style="18" customWidth="1"/>
    <col min="9219" max="9219" width="54.42578125" style="18" customWidth="1"/>
    <col min="9220" max="9223" width="20.5703125" style="18" customWidth="1"/>
    <col min="9224" max="9472" width="9.140625" style="18"/>
    <col min="9473" max="9473" width="4.42578125" style="18" customWidth="1"/>
    <col min="9474" max="9474" width="20.5703125" style="18" customWidth="1"/>
    <col min="9475" max="9475" width="54.42578125" style="18" customWidth="1"/>
    <col min="9476" max="9479" width="20.5703125" style="18" customWidth="1"/>
    <col min="9480" max="9728" width="9.140625" style="18"/>
    <col min="9729" max="9729" width="4.42578125" style="18" customWidth="1"/>
    <col min="9730" max="9730" width="20.5703125" style="18" customWidth="1"/>
    <col min="9731" max="9731" width="54.42578125" style="18" customWidth="1"/>
    <col min="9732" max="9735" width="20.5703125" style="18" customWidth="1"/>
    <col min="9736" max="9984" width="9.140625" style="18"/>
    <col min="9985" max="9985" width="4.42578125" style="18" customWidth="1"/>
    <col min="9986" max="9986" width="20.5703125" style="18" customWidth="1"/>
    <col min="9987" max="9987" width="54.42578125" style="18" customWidth="1"/>
    <col min="9988" max="9991" width="20.5703125" style="18" customWidth="1"/>
    <col min="9992" max="10240" width="9.140625" style="18"/>
    <col min="10241" max="10241" width="4.42578125" style="18" customWidth="1"/>
    <col min="10242" max="10242" width="20.5703125" style="18" customWidth="1"/>
    <col min="10243" max="10243" width="54.42578125" style="18" customWidth="1"/>
    <col min="10244" max="10247" width="20.5703125" style="18" customWidth="1"/>
    <col min="10248" max="10496" width="9.140625" style="18"/>
    <col min="10497" max="10497" width="4.42578125" style="18" customWidth="1"/>
    <col min="10498" max="10498" width="20.5703125" style="18" customWidth="1"/>
    <col min="10499" max="10499" width="54.42578125" style="18" customWidth="1"/>
    <col min="10500" max="10503" width="20.5703125" style="18" customWidth="1"/>
    <col min="10504" max="10752" width="9.140625" style="18"/>
    <col min="10753" max="10753" width="4.42578125" style="18" customWidth="1"/>
    <col min="10754" max="10754" width="20.5703125" style="18" customWidth="1"/>
    <col min="10755" max="10755" width="54.42578125" style="18" customWidth="1"/>
    <col min="10756" max="10759" width="20.5703125" style="18" customWidth="1"/>
    <col min="10760" max="11008" width="9.140625" style="18"/>
    <col min="11009" max="11009" width="4.42578125" style="18" customWidth="1"/>
    <col min="11010" max="11010" width="20.5703125" style="18" customWidth="1"/>
    <col min="11011" max="11011" width="54.42578125" style="18" customWidth="1"/>
    <col min="11012" max="11015" width="20.5703125" style="18" customWidth="1"/>
    <col min="11016" max="11264" width="9.140625" style="18"/>
    <col min="11265" max="11265" width="4.42578125" style="18" customWidth="1"/>
    <col min="11266" max="11266" width="20.5703125" style="18" customWidth="1"/>
    <col min="11267" max="11267" width="54.42578125" style="18" customWidth="1"/>
    <col min="11268" max="11271" width="20.5703125" style="18" customWidth="1"/>
    <col min="11272" max="11520" width="9.140625" style="18"/>
    <col min="11521" max="11521" width="4.42578125" style="18" customWidth="1"/>
    <col min="11522" max="11522" width="20.5703125" style="18" customWidth="1"/>
    <col min="11523" max="11523" width="54.42578125" style="18" customWidth="1"/>
    <col min="11524" max="11527" width="20.5703125" style="18" customWidth="1"/>
    <col min="11528" max="11776" width="9.140625" style="18"/>
    <col min="11777" max="11777" width="4.42578125" style="18" customWidth="1"/>
    <col min="11778" max="11778" width="20.5703125" style="18" customWidth="1"/>
    <col min="11779" max="11779" width="54.42578125" style="18" customWidth="1"/>
    <col min="11780" max="11783" width="20.5703125" style="18" customWidth="1"/>
    <col min="11784" max="12032" width="9.140625" style="18"/>
    <col min="12033" max="12033" width="4.42578125" style="18" customWidth="1"/>
    <col min="12034" max="12034" width="20.5703125" style="18" customWidth="1"/>
    <col min="12035" max="12035" width="54.42578125" style="18" customWidth="1"/>
    <col min="12036" max="12039" width="20.5703125" style="18" customWidth="1"/>
    <col min="12040" max="12288" width="9.140625" style="18"/>
    <col min="12289" max="12289" width="4.42578125" style="18" customWidth="1"/>
    <col min="12290" max="12290" width="20.5703125" style="18" customWidth="1"/>
    <col min="12291" max="12291" width="54.42578125" style="18" customWidth="1"/>
    <col min="12292" max="12295" width="20.5703125" style="18" customWidth="1"/>
    <col min="12296" max="12544" width="9.140625" style="18"/>
    <col min="12545" max="12545" width="4.42578125" style="18" customWidth="1"/>
    <col min="12546" max="12546" width="20.5703125" style="18" customWidth="1"/>
    <col min="12547" max="12547" width="54.42578125" style="18" customWidth="1"/>
    <col min="12548" max="12551" width="20.5703125" style="18" customWidth="1"/>
    <col min="12552" max="12800" width="9.140625" style="18"/>
    <col min="12801" max="12801" width="4.42578125" style="18" customWidth="1"/>
    <col min="12802" max="12802" width="20.5703125" style="18" customWidth="1"/>
    <col min="12803" max="12803" width="54.42578125" style="18" customWidth="1"/>
    <col min="12804" max="12807" width="20.5703125" style="18" customWidth="1"/>
    <col min="12808" max="13056" width="9.140625" style="18"/>
    <col min="13057" max="13057" width="4.42578125" style="18" customWidth="1"/>
    <col min="13058" max="13058" width="20.5703125" style="18" customWidth="1"/>
    <col min="13059" max="13059" width="54.42578125" style="18" customWidth="1"/>
    <col min="13060" max="13063" width="20.5703125" style="18" customWidth="1"/>
    <col min="13064" max="13312" width="9.140625" style="18"/>
    <col min="13313" max="13313" width="4.42578125" style="18" customWidth="1"/>
    <col min="13314" max="13314" width="20.5703125" style="18" customWidth="1"/>
    <col min="13315" max="13315" width="54.42578125" style="18" customWidth="1"/>
    <col min="13316" max="13319" width="20.5703125" style="18" customWidth="1"/>
    <col min="13320" max="13568" width="9.140625" style="18"/>
    <col min="13569" max="13569" width="4.42578125" style="18" customWidth="1"/>
    <col min="13570" max="13570" width="20.5703125" style="18" customWidth="1"/>
    <col min="13571" max="13571" width="54.42578125" style="18" customWidth="1"/>
    <col min="13572" max="13575" width="20.5703125" style="18" customWidth="1"/>
    <col min="13576" max="13824" width="9.140625" style="18"/>
    <col min="13825" max="13825" width="4.42578125" style="18" customWidth="1"/>
    <col min="13826" max="13826" width="20.5703125" style="18" customWidth="1"/>
    <col min="13827" max="13827" width="54.42578125" style="18" customWidth="1"/>
    <col min="13828" max="13831" width="20.5703125" style="18" customWidth="1"/>
    <col min="13832" max="14080" width="9.140625" style="18"/>
    <col min="14081" max="14081" width="4.42578125" style="18" customWidth="1"/>
    <col min="14082" max="14082" width="20.5703125" style="18" customWidth="1"/>
    <col min="14083" max="14083" width="54.42578125" style="18" customWidth="1"/>
    <col min="14084" max="14087" width="20.5703125" style="18" customWidth="1"/>
    <col min="14088" max="14336" width="9.140625" style="18"/>
    <col min="14337" max="14337" width="4.42578125" style="18" customWidth="1"/>
    <col min="14338" max="14338" width="20.5703125" style="18" customWidth="1"/>
    <col min="14339" max="14339" width="54.42578125" style="18" customWidth="1"/>
    <col min="14340" max="14343" width="20.5703125" style="18" customWidth="1"/>
    <col min="14344" max="14592" width="9.140625" style="18"/>
    <col min="14593" max="14593" width="4.42578125" style="18" customWidth="1"/>
    <col min="14594" max="14594" width="20.5703125" style="18" customWidth="1"/>
    <col min="14595" max="14595" width="54.42578125" style="18" customWidth="1"/>
    <col min="14596" max="14599" width="20.5703125" style="18" customWidth="1"/>
    <col min="14600" max="14848" width="9.140625" style="18"/>
    <col min="14849" max="14849" width="4.42578125" style="18" customWidth="1"/>
    <col min="14850" max="14850" width="20.5703125" style="18" customWidth="1"/>
    <col min="14851" max="14851" width="54.42578125" style="18" customWidth="1"/>
    <col min="14852" max="14855" width="20.5703125" style="18" customWidth="1"/>
    <col min="14856" max="15104" width="9.140625" style="18"/>
    <col min="15105" max="15105" width="4.42578125" style="18" customWidth="1"/>
    <col min="15106" max="15106" width="20.5703125" style="18" customWidth="1"/>
    <col min="15107" max="15107" width="54.42578125" style="18" customWidth="1"/>
    <col min="15108" max="15111" width="20.5703125" style="18" customWidth="1"/>
    <col min="15112" max="15360" width="9.140625" style="18"/>
    <col min="15361" max="15361" width="4.42578125" style="18" customWidth="1"/>
    <col min="15362" max="15362" width="20.5703125" style="18" customWidth="1"/>
    <col min="15363" max="15363" width="54.42578125" style="18" customWidth="1"/>
    <col min="15364" max="15367" width="20.5703125" style="18" customWidth="1"/>
    <col min="15368" max="15616" width="9.140625" style="18"/>
    <col min="15617" max="15617" width="4.42578125" style="18" customWidth="1"/>
    <col min="15618" max="15618" width="20.5703125" style="18" customWidth="1"/>
    <col min="15619" max="15619" width="54.42578125" style="18" customWidth="1"/>
    <col min="15620" max="15623" width="20.5703125" style="18" customWidth="1"/>
    <col min="15624" max="15872" width="9.140625" style="18"/>
    <col min="15873" max="15873" width="4.42578125" style="18" customWidth="1"/>
    <col min="15874" max="15874" width="20.5703125" style="18" customWidth="1"/>
    <col min="15875" max="15875" width="54.42578125" style="18" customWidth="1"/>
    <col min="15876" max="15879" width="20.5703125" style="18" customWidth="1"/>
    <col min="15880" max="16128" width="9.140625" style="18"/>
    <col min="16129" max="16129" width="4.42578125" style="18" customWidth="1"/>
    <col min="16130" max="16130" width="20.5703125" style="18" customWidth="1"/>
    <col min="16131" max="16131" width="54.42578125" style="18" customWidth="1"/>
    <col min="16132" max="16135" width="20.5703125" style="18" customWidth="1"/>
    <col min="16136" max="16384" width="9.140625" style="18"/>
  </cols>
  <sheetData>
    <row r="1" spans="1:7" ht="76.5" customHeight="1" x14ac:dyDescent="0.2">
      <c r="A1" s="70" t="s">
        <v>49</v>
      </c>
      <c r="B1" s="70"/>
      <c r="C1" s="70"/>
      <c r="D1" s="70"/>
      <c r="E1" s="70"/>
      <c r="F1" s="70"/>
      <c r="G1" s="70"/>
    </row>
    <row r="2" spans="1:7" s="10" customFormat="1" ht="13.5" thickBot="1" x14ac:dyDescent="0.25">
      <c r="B2" s="71" t="s">
        <v>0</v>
      </c>
      <c r="C2" s="71"/>
      <c r="D2" s="71"/>
      <c r="E2" s="71"/>
      <c r="F2" s="71"/>
      <c r="G2" s="71"/>
    </row>
    <row r="3" spans="1:7" s="19" customFormat="1" ht="15.75" customHeight="1" x14ac:dyDescent="0.2">
      <c r="A3" s="72" t="s">
        <v>1</v>
      </c>
      <c r="B3" s="74" t="s">
        <v>2</v>
      </c>
      <c r="C3" s="74" t="s">
        <v>3</v>
      </c>
      <c r="D3" s="74" t="s">
        <v>4</v>
      </c>
      <c r="E3" s="76" t="s">
        <v>5</v>
      </c>
      <c r="F3" s="76" t="s">
        <v>6</v>
      </c>
      <c r="G3" s="78" t="s">
        <v>7</v>
      </c>
    </row>
    <row r="4" spans="1:7" s="19" customFormat="1" ht="22.5" customHeight="1" x14ac:dyDescent="0.2">
      <c r="A4" s="73"/>
      <c r="B4" s="75"/>
      <c r="C4" s="75"/>
      <c r="D4" s="75"/>
      <c r="E4" s="77"/>
      <c r="F4" s="77"/>
      <c r="G4" s="79"/>
    </row>
    <row r="5" spans="1:7" ht="81.75" customHeight="1" x14ac:dyDescent="0.2">
      <c r="A5" s="54">
        <v>1</v>
      </c>
      <c r="B5" s="80" t="s">
        <v>11</v>
      </c>
      <c r="C5" s="55" t="s">
        <v>12</v>
      </c>
      <c r="D5" s="55" t="s">
        <v>13</v>
      </c>
      <c r="E5" s="3">
        <v>18750</v>
      </c>
      <c r="F5" s="4" t="s">
        <v>8</v>
      </c>
      <c r="G5" s="9">
        <v>57097.5</v>
      </c>
    </row>
    <row r="6" spans="1:7" ht="81.75" customHeight="1" x14ac:dyDescent="0.2">
      <c r="A6" s="54">
        <v>2</v>
      </c>
      <c r="B6" s="81"/>
      <c r="C6" s="55" t="s">
        <v>14</v>
      </c>
      <c r="D6" s="55" t="s">
        <v>15</v>
      </c>
      <c r="E6" s="3">
        <v>3708</v>
      </c>
      <c r="F6" s="4" t="s">
        <v>8</v>
      </c>
      <c r="G6" s="9">
        <v>11291.61</v>
      </c>
    </row>
    <row r="7" spans="1:7" ht="81.75" customHeight="1" x14ac:dyDescent="0.2">
      <c r="A7" s="54">
        <v>3</v>
      </c>
      <c r="B7" s="81"/>
      <c r="C7" s="55" t="s">
        <v>16</v>
      </c>
      <c r="D7" s="55" t="s">
        <v>17</v>
      </c>
      <c r="E7" s="3">
        <v>5625</v>
      </c>
      <c r="F7" s="4" t="s">
        <v>8</v>
      </c>
      <c r="G7" s="9">
        <v>17129.25</v>
      </c>
    </row>
    <row r="8" spans="1:7" ht="81.75" customHeight="1" x14ac:dyDescent="0.2">
      <c r="A8" s="54">
        <v>4</v>
      </c>
      <c r="B8" s="81"/>
      <c r="C8" s="55" t="s">
        <v>24</v>
      </c>
      <c r="D8" s="55" t="s">
        <v>25</v>
      </c>
      <c r="E8" s="3">
        <v>25000</v>
      </c>
      <c r="F8" s="4" t="s">
        <v>8</v>
      </c>
      <c r="G8" s="9">
        <v>76012.5</v>
      </c>
    </row>
    <row r="9" spans="1:7" ht="81.75" customHeight="1" x14ac:dyDescent="0.2">
      <c r="A9" s="54">
        <v>5</v>
      </c>
      <c r="B9" s="81"/>
      <c r="C9" s="55" t="s">
        <v>26</v>
      </c>
      <c r="D9" s="55" t="s">
        <v>27</v>
      </c>
      <c r="E9" s="3">
        <v>22578</v>
      </c>
      <c r="F9" s="4" t="s">
        <v>8</v>
      </c>
      <c r="G9" s="9">
        <v>68647.75</v>
      </c>
    </row>
    <row r="10" spans="1:7" ht="81.75" customHeight="1" x14ac:dyDescent="0.2">
      <c r="A10" s="54">
        <v>6</v>
      </c>
      <c r="B10" s="81"/>
      <c r="C10" s="55" t="s">
        <v>30</v>
      </c>
      <c r="D10" s="55" t="s">
        <v>31</v>
      </c>
      <c r="E10" s="3">
        <v>4500</v>
      </c>
      <c r="F10" s="4" t="s">
        <v>8</v>
      </c>
      <c r="G10" s="9">
        <v>13667.4</v>
      </c>
    </row>
    <row r="11" spans="1:7" ht="81.75" customHeight="1" x14ac:dyDescent="0.2">
      <c r="A11" s="54">
        <v>7</v>
      </c>
      <c r="B11" s="81"/>
      <c r="C11" s="55" t="s">
        <v>28</v>
      </c>
      <c r="D11" s="55" t="s">
        <v>29</v>
      </c>
      <c r="E11" s="3">
        <v>3334</v>
      </c>
      <c r="F11" s="4" t="s">
        <v>8</v>
      </c>
      <c r="G11" s="9">
        <v>10171.69</v>
      </c>
    </row>
    <row r="12" spans="1:7" ht="81.75" customHeight="1" x14ac:dyDescent="0.2">
      <c r="A12" s="54">
        <v>8</v>
      </c>
      <c r="B12" s="81"/>
      <c r="C12" s="55" t="s">
        <v>36</v>
      </c>
      <c r="D12" s="55" t="s">
        <v>37</v>
      </c>
      <c r="E12" s="3">
        <v>4375</v>
      </c>
      <c r="F12" s="4" t="s">
        <v>8</v>
      </c>
      <c r="G12" s="9">
        <v>13296.5</v>
      </c>
    </row>
    <row r="13" spans="1:7" ht="81.75" customHeight="1" x14ac:dyDescent="0.2">
      <c r="A13" s="54">
        <v>9</v>
      </c>
      <c r="B13" s="81"/>
      <c r="C13" s="55" t="s">
        <v>39</v>
      </c>
      <c r="D13" s="55" t="s">
        <v>40</v>
      </c>
      <c r="E13" s="3">
        <v>22500</v>
      </c>
      <c r="F13" s="4" t="s">
        <v>8</v>
      </c>
      <c r="G13" s="9">
        <f>47997+24027.75</f>
        <v>72024.75</v>
      </c>
    </row>
    <row r="14" spans="1:7" ht="81.75" customHeight="1" x14ac:dyDescent="0.2">
      <c r="A14" s="54">
        <v>10</v>
      </c>
      <c r="B14" s="81"/>
      <c r="C14" s="55" t="s">
        <v>46</v>
      </c>
      <c r="D14" s="55" t="s">
        <v>47</v>
      </c>
      <c r="E14" s="3">
        <v>3889</v>
      </c>
      <c r="F14" s="4" t="s">
        <v>8</v>
      </c>
      <c r="G14" s="9">
        <v>12771.11</v>
      </c>
    </row>
    <row r="15" spans="1:7" ht="81.75" customHeight="1" x14ac:dyDescent="0.2">
      <c r="A15" s="54">
        <v>11</v>
      </c>
      <c r="B15" s="81"/>
      <c r="C15" s="55" t="s">
        <v>44</v>
      </c>
      <c r="D15" s="55" t="s">
        <v>45</v>
      </c>
      <c r="E15" s="3">
        <v>4245</v>
      </c>
      <c r="F15" s="4" t="s">
        <v>8</v>
      </c>
      <c r="G15" s="9">
        <v>13854.41</v>
      </c>
    </row>
    <row r="16" spans="1:7" ht="81.75" customHeight="1" x14ac:dyDescent="0.2">
      <c r="A16" s="54">
        <v>12</v>
      </c>
      <c r="B16" s="82"/>
      <c r="C16" s="55" t="s">
        <v>42</v>
      </c>
      <c r="D16" s="55" t="s">
        <v>43</v>
      </c>
      <c r="E16" s="3">
        <v>12500</v>
      </c>
      <c r="F16" s="4" t="s">
        <v>8</v>
      </c>
      <c r="G16" s="9">
        <v>40796.25</v>
      </c>
    </row>
    <row r="17" spans="1:9" ht="89.25" customHeight="1" x14ac:dyDescent="0.2">
      <c r="A17" s="87">
        <v>1</v>
      </c>
      <c r="B17" s="88" t="s">
        <v>23</v>
      </c>
      <c r="C17" s="88" t="s">
        <v>35</v>
      </c>
      <c r="D17" s="88" t="s">
        <v>22</v>
      </c>
      <c r="E17" s="3">
        <v>5300000</v>
      </c>
      <c r="F17" s="4" t="s">
        <v>20</v>
      </c>
      <c r="G17" s="9">
        <f>8788271.85+2378165.36+1435814.41+169422.91+1814885.53</f>
        <v>14586560.059999999</v>
      </c>
      <c r="H17" s="39"/>
    </row>
    <row r="18" spans="1:9" ht="89.25" customHeight="1" x14ac:dyDescent="0.2">
      <c r="A18" s="87"/>
      <c r="B18" s="88"/>
      <c r="C18" s="88"/>
      <c r="D18" s="88"/>
      <c r="E18" s="3">
        <v>625400</v>
      </c>
      <c r="F18" s="4" t="s">
        <v>8</v>
      </c>
      <c r="G18" s="9">
        <f>196427.01+900441.83+8880.57</f>
        <v>1105749.4099999999</v>
      </c>
      <c r="H18" s="39"/>
    </row>
    <row r="19" spans="1:9" ht="89.25" customHeight="1" x14ac:dyDescent="0.2">
      <c r="A19" s="87"/>
      <c r="B19" s="88"/>
      <c r="C19" s="88"/>
      <c r="D19" s="88"/>
      <c r="E19" s="3">
        <v>59000</v>
      </c>
      <c r="F19" s="4" t="s">
        <v>21</v>
      </c>
      <c r="G19" s="9">
        <v>0</v>
      </c>
      <c r="H19" s="39"/>
    </row>
    <row r="20" spans="1:9" ht="60" customHeight="1" x14ac:dyDescent="0.2">
      <c r="A20" s="68" t="s">
        <v>9</v>
      </c>
      <c r="B20" s="69"/>
      <c r="C20" s="69"/>
      <c r="D20" s="85"/>
      <c r="E20" s="52">
        <f>SUM(E5:E16)+E18</f>
        <v>756404</v>
      </c>
      <c r="F20" s="7" t="s">
        <v>10</v>
      </c>
      <c r="G20" s="52">
        <f>SUM(G5:G16)+G18</f>
        <v>1512510.13</v>
      </c>
      <c r="H20" s="39"/>
      <c r="I20" s="39"/>
    </row>
    <row r="21" spans="1:9" ht="60" customHeight="1" x14ac:dyDescent="0.2">
      <c r="A21" s="68"/>
      <c r="B21" s="69"/>
      <c r="C21" s="69"/>
      <c r="D21" s="85"/>
      <c r="E21" s="52">
        <f>E17</f>
        <v>5300000</v>
      </c>
      <c r="F21" s="7" t="s">
        <v>20</v>
      </c>
      <c r="G21" s="24">
        <f>G17</f>
        <v>14586560.059999999</v>
      </c>
    </row>
    <row r="22" spans="1:9" ht="60" customHeight="1" thickBot="1" x14ac:dyDescent="0.25">
      <c r="A22" s="83"/>
      <c r="B22" s="84"/>
      <c r="C22" s="84"/>
      <c r="D22" s="86"/>
      <c r="E22" s="53">
        <f>E19</f>
        <v>59000</v>
      </c>
      <c r="F22" s="25" t="s">
        <v>21</v>
      </c>
      <c r="G22" s="26">
        <f>G19</f>
        <v>0</v>
      </c>
    </row>
    <row r="23" spans="1:9" x14ac:dyDescent="0.2">
      <c r="G23" s="22"/>
    </row>
    <row r="28" spans="1:9" x14ac:dyDescent="0.2">
      <c r="G28" s="23"/>
    </row>
  </sheetData>
  <mergeCells count="16">
    <mergeCell ref="A20:C22"/>
    <mergeCell ref="D20:D22"/>
    <mergeCell ref="A1:G1"/>
    <mergeCell ref="B2:G2"/>
    <mergeCell ref="A3:A4"/>
    <mergeCell ref="B3:B4"/>
    <mergeCell ref="C3:C4"/>
    <mergeCell ref="D3:D4"/>
    <mergeCell ref="E3:E4"/>
    <mergeCell ref="F3:F4"/>
    <mergeCell ref="G3:G4"/>
    <mergeCell ref="B5:B16"/>
    <mergeCell ref="A17:A19"/>
    <mergeCell ref="B17:B19"/>
    <mergeCell ref="C17:C19"/>
    <mergeCell ref="D17:D19"/>
  </mergeCells>
  <printOptions horizontalCentered="1"/>
  <pageMargins left="0.17" right="0.17" top="0.37" bottom="0.36" header="0.3" footer="0.3"/>
  <pageSetup scale="3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5-12 01.02.2019</vt:lpstr>
      <vt:lpstr>5-12 01.03.2019</vt:lpstr>
      <vt:lpstr>5-12 01.04.2019</vt:lpstr>
      <vt:lpstr>5-12 01.05.2019</vt:lpstr>
      <vt:lpstr>5-12 01.06.2019</vt:lpstr>
      <vt:lpstr>5-12 01.07.2019</vt:lpstr>
      <vt:lpstr>5-12 01.08.2019</vt:lpstr>
      <vt:lpstr>5-12 01.09.2019</vt:lpstr>
      <vt:lpstr>5-12 01.10.2019</vt:lpstr>
      <vt:lpstr>5-12 01.11.2019</vt:lpstr>
      <vt:lpstr>5-12 01.12.2019</vt:lpstr>
      <vt:lpstr>5-12 01.01.2020</vt:lpstr>
      <vt:lpstr>'5-12 01.02.2019'!Print_Area</vt:lpstr>
      <vt:lpstr>'5-12 01.03.2019'!Print_Area</vt:lpstr>
      <vt:lpstr>'5-12 01.04.2019'!Print_Area</vt:lpstr>
      <vt:lpstr>'5-12 01.05.2019'!Print_Area</vt:lpstr>
      <vt:lpstr>'5-12 01.06.2019'!Print_Area</vt:lpstr>
      <vt:lpstr>'5-12 01.07.2019'!Print_Area</vt:lpstr>
      <vt:lpstr>'5-12 01.01.2020'!Print_Titles</vt:lpstr>
      <vt:lpstr>'5-12 01.02.2019'!Print_Titles</vt:lpstr>
      <vt:lpstr>'5-12 01.03.2019'!Print_Titles</vt:lpstr>
      <vt:lpstr>'5-12 01.04.2019'!Print_Titles</vt:lpstr>
      <vt:lpstr>'5-12 01.05.2019'!Print_Titles</vt:lpstr>
      <vt:lpstr>'5-12 01.06.2019'!Print_Titles</vt:lpstr>
      <vt:lpstr>'5-12 01.07.2019'!Print_Titles</vt:lpstr>
      <vt:lpstr>'5-12 01.08.2019'!Print_Titles</vt:lpstr>
      <vt:lpstr>'5-12 01.09.2019'!Print_Titles</vt:lpstr>
      <vt:lpstr>'5-12 01.10.2019'!Print_Titles</vt:lpstr>
      <vt:lpstr>'5-12 01.11.2019'!Print_Titles</vt:lpstr>
      <vt:lpstr>'5-12 01.12.2019'!Print_Titles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2020-01-08T08:00:10Z</dcterms:modified>
</cp:coreProperties>
</file>